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nbat\Desktop\CSO Training\"/>
    </mc:Choice>
  </mc:AlternateContent>
  <bookViews>
    <workbookView xWindow="0" yWindow="0" windowWidth="20490" windowHeight="7155" tabRatio="656" activeTab="8"/>
  </bookViews>
  <sheets>
    <sheet name="License" sheetId="6" r:id="rId1"/>
    <sheet name="Submission" sheetId="11" r:id="rId2"/>
    <sheet name="Report Summary" sheetId="7" r:id="rId3"/>
    <sheet name="Production 2013" sheetId="10" r:id="rId4"/>
    <sheet name="Reconciled" sheetId="4" r:id="rId5"/>
    <sheet name="RC-StateBudget" sheetId="5" r:id="rId6"/>
    <sheet name="RC-LocalBudget" sheetId="3" r:id="rId7"/>
    <sheet name="RC-Donations" sheetId="2" r:id="rId8"/>
    <sheet name="BeneficialOwners" sheetId="8" r:id="rId9"/>
    <sheet name="WorkForce" sheetId="9" r:id="rId10"/>
  </sheets>
  <externalReferences>
    <externalReference r:id="rId11"/>
    <externalReference r:id="rId12"/>
  </externalReferences>
  <definedNames>
    <definedName name="_xlnm._FilterDatabase" localSheetId="0" hidden="1">License!$A$1:$K$3030</definedName>
    <definedName name="_xlnm._FilterDatabase" localSheetId="4" hidden="1">Reconciled!#REF!</definedName>
    <definedName name="_xlnm._FilterDatabase" localSheetId="2" hidden="1">'Report Summary'!$C$5:$C$1155</definedName>
    <definedName name="_xlnm._FilterDatabase" hidden="1">#REF!</definedName>
    <definedName name="_FilterDatabase1" hidden="1">#REF!</definedName>
    <definedName name="az">#REF!</definedName>
    <definedName name="BATNA">#REF!</definedName>
    <definedName name="BISKRA">#REF!</definedName>
    <definedName name="Compadjust">[1]Lists!$A$80:$A$88</definedName>
    <definedName name="_xlnm.Database">#REF!</definedName>
    <definedName name="FD" hidden="1">#REF!</definedName>
    <definedName name="fdb" hidden="1">#REF!</definedName>
    <definedName name="FinalDiff">[1]Lists!$A$103:$A$113</definedName>
    <definedName name="Govadjust">[1]Lists!$A$92:$A$99</definedName>
    <definedName name="JIJEL">#REF!</definedName>
    <definedName name="KHENCHELA">#REF!</definedName>
    <definedName name="MARI">#REF!</definedName>
    <definedName name="MILA">#REF!</definedName>
    <definedName name="miseenplace03prjpilotes">#REF!</definedName>
    <definedName name="MS">#REF!</definedName>
    <definedName name="msp">#REF!</definedName>
    <definedName name="P">#REF!</definedName>
    <definedName name="po">#REF!</definedName>
    <definedName name="POP">#REF!</definedName>
    <definedName name="_xlnm.Print_Area">#REF!</definedName>
    <definedName name="RECAP">#REF!</definedName>
    <definedName name="SOUKAHARS">#REF!</definedName>
    <definedName name="Taxes">[1]Lists!$A$7:$A$76</definedName>
    <definedName name="TRAVAUX01">#REF!</definedName>
    <definedName name="TRAVAUX07">#REF!</definedName>
    <definedName name="TRAVAUX08">#REF!</definedName>
    <definedName name="TRAVAUX10">#REF!</definedName>
    <definedName name="TRAVAUX11">#REF!</definedName>
    <definedName name="TRAVAUX12">#REF!</definedName>
    <definedName name="TRAVAUX13">#REF!</definedName>
    <definedName name="TRAVAUX14">#REF!</definedName>
    <definedName name="TRAVAUX15">#REF!</definedName>
    <definedName name="TRAVAUX20">#REF!</definedName>
    <definedName name="TRAVAUX21">#REF!</definedName>
    <definedName name="TRAVAUX22">#REF!</definedName>
    <definedName name="TRAVAUX25">#REF!</definedName>
    <definedName name="TRAVAUX27">#REF!</definedName>
    <definedName name="TRAVAUX28">#REF!</definedName>
    <definedName name="TRAVAUX29">#REF!</definedName>
    <definedName name="TRAVAUX31">#REF!</definedName>
    <definedName name="TRAVAUX32">#REF!</definedName>
    <definedName name="TRAVAUX33">#REF!</definedName>
    <definedName name="TRAVAUX34">#REF!</definedName>
    <definedName name="TRAVAUX35">#REF!</definedName>
    <definedName name="TRAVAUX36">#REF!</definedName>
    <definedName name="TRAVAUX38">#REF!</definedName>
    <definedName name="TRAVAUX39">#REF!</definedName>
    <definedName name="TRAVAUX40">#REF!</definedName>
    <definedName name="TRAVAUX41">#REF!</definedName>
    <definedName name="TRAVAUX42">#REF!</definedName>
    <definedName name="TRAVAUX43">#REF!</definedName>
    <definedName name="TRAVAUX44">#REF!</definedName>
    <definedName name="TRAVAUX45">#REF!</definedName>
    <definedName name="TRAVAUX47">#REF!</definedName>
    <definedName name="TRAVAUX48">#REF!</definedName>
    <definedName name="TRAVAUX49">#REF!</definedName>
    <definedName name="TRAVAUX50">#REF!</definedName>
    <definedName name="TRAVAUX51">#REF!</definedName>
    <definedName name="TRAVAUX53">#REF!</definedName>
    <definedName name="TRAVAUX58">#REF!</definedName>
    <definedName name="TRAVAUX59">#REF!</definedName>
    <definedName name="TRAVAUX67">#REF!</definedName>
    <definedName name="ZI">#REF!</definedName>
    <definedName name="ЗГ" localSheetId="7">'[2]Компани шалтгаан'!#REF!</definedName>
    <definedName name="ЗГ">'[2]Компани шалтгаан'!#REF!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3" i="9" l="1"/>
  <c r="G183" i="9"/>
  <c r="H183" i="9"/>
  <c r="F183" i="9"/>
  <c r="D1720" i="11"/>
  <c r="E1720" i="11"/>
  <c r="F1720" i="11"/>
  <c r="G1720" i="11"/>
  <c r="H1720" i="11"/>
  <c r="I1720" i="11"/>
  <c r="J1720" i="11"/>
  <c r="C1720" i="11"/>
  <c r="B1720" i="11" s="1"/>
  <c r="H369" i="8" l="1"/>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O1155" i="7" l="1"/>
  <c r="I1155" i="7"/>
  <c r="E1155" i="7"/>
  <c r="D1155" i="7" s="1"/>
  <c r="O1154" i="7"/>
  <c r="I1154" i="7"/>
  <c r="E1154" i="7"/>
  <c r="D1154" i="7"/>
  <c r="O1153" i="7"/>
  <c r="I1153" i="7"/>
  <c r="E1153" i="7"/>
  <c r="D1153" i="7"/>
  <c r="O1152" i="7"/>
  <c r="I1152" i="7"/>
  <c r="E1152" i="7"/>
  <c r="D1152" i="7"/>
  <c r="O1151" i="7"/>
  <c r="I1151" i="7"/>
  <c r="E1151" i="7"/>
  <c r="D1151" i="7"/>
  <c r="O1150" i="7"/>
  <c r="I1150" i="7"/>
  <c r="E1150" i="7"/>
  <c r="D1150" i="7"/>
  <c r="O1149" i="7"/>
  <c r="I1149" i="7"/>
  <c r="E1149" i="7"/>
  <c r="D1149" i="7"/>
  <c r="O1148" i="7"/>
  <c r="I1148" i="7"/>
  <c r="E1148" i="7"/>
  <c r="D1148" i="7"/>
  <c r="O1147" i="7"/>
  <c r="I1147" i="7"/>
  <c r="E1147" i="7"/>
  <c r="D1147" i="7"/>
  <c r="O1146" i="7"/>
  <c r="I1146" i="7"/>
  <c r="E1146" i="7"/>
  <c r="D1146" i="7"/>
  <c r="O1145" i="7"/>
  <c r="I1145" i="7"/>
  <c r="E1145" i="7"/>
  <c r="D1145" i="7"/>
  <c r="O1144" i="7"/>
  <c r="I1144" i="7"/>
  <c r="E1144" i="7"/>
  <c r="D1144" i="7"/>
  <c r="O1143" i="7"/>
  <c r="I1143" i="7"/>
  <c r="E1143" i="7"/>
  <c r="D1143" i="7"/>
  <c r="O1142" i="7"/>
  <c r="I1142" i="7"/>
  <c r="E1142" i="7"/>
  <c r="D1142" i="7"/>
  <c r="O1141" i="7"/>
  <c r="I1141" i="7"/>
  <c r="E1141" i="7"/>
  <c r="D1141" i="7"/>
  <c r="O1140" i="7"/>
  <c r="I1140" i="7"/>
  <c r="E1140" i="7"/>
  <c r="D1140" i="7"/>
  <c r="O1139" i="7"/>
  <c r="I1139" i="7"/>
  <c r="E1139" i="7"/>
  <c r="D1139" i="7"/>
  <c r="O1138" i="7"/>
  <c r="I1138" i="7"/>
  <c r="E1138" i="7"/>
  <c r="D1138" i="7"/>
  <c r="O1137" i="7"/>
  <c r="I1137" i="7"/>
  <c r="E1137" i="7"/>
  <c r="D1137" i="7"/>
  <c r="O1136" i="7"/>
  <c r="I1136" i="7"/>
  <c r="E1136" i="7"/>
  <c r="D1136" i="7"/>
  <c r="O1135" i="7"/>
  <c r="I1135" i="7"/>
  <c r="E1135" i="7"/>
  <c r="D1135" i="7"/>
  <c r="O1134" i="7"/>
  <c r="I1134" i="7"/>
  <c r="E1134" i="7"/>
  <c r="D1134" i="7"/>
  <c r="O1133" i="7"/>
  <c r="I1133" i="7"/>
  <c r="E1133" i="7"/>
  <c r="D1133" i="7"/>
  <c r="O1132" i="7"/>
  <c r="I1132" i="7"/>
  <c r="E1132" i="7"/>
  <c r="D1132" i="7"/>
  <c r="O1131" i="7"/>
  <c r="I1131" i="7"/>
  <c r="E1131" i="7"/>
  <c r="D1131" i="7"/>
  <c r="O1130" i="7"/>
  <c r="I1130" i="7"/>
  <c r="E1130" i="7"/>
  <c r="D1130" i="7"/>
  <c r="O1129" i="7"/>
  <c r="I1129" i="7"/>
  <c r="E1129" i="7"/>
  <c r="D1129" i="7"/>
  <c r="O1128" i="7"/>
  <c r="I1128" i="7"/>
  <c r="E1128" i="7"/>
  <c r="D1128" i="7"/>
  <c r="O1127" i="7"/>
  <c r="I1127" i="7"/>
  <c r="E1127" i="7"/>
  <c r="D1127" i="7"/>
  <c r="O1126" i="7"/>
  <c r="I1126" i="7"/>
  <c r="E1126" i="7"/>
  <c r="D1126" i="7"/>
  <c r="O1125" i="7"/>
  <c r="I1125" i="7"/>
  <c r="E1125" i="7"/>
  <c r="D1125" i="7"/>
  <c r="O1124" i="7"/>
  <c r="I1124" i="7"/>
  <c r="E1124" i="7"/>
  <c r="D1124" i="7"/>
  <c r="O1123" i="7"/>
  <c r="I1123" i="7"/>
  <c r="E1123" i="7"/>
  <c r="D1123" i="7"/>
  <c r="O1122" i="7"/>
  <c r="I1122" i="7"/>
  <c r="E1122" i="7"/>
  <c r="D1122" i="7"/>
  <c r="O1121" i="7"/>
  <c r="I1121" i="7"/>
  <c r="E1121" i="7"/>
  <c r="D1121" i="7"/>
  <c r="O1120" i="7"/>
  <c r="I1120" i="7"/>
  <c r="E1120" i="7"/>
  <c r="D1120" i="7"/>
  <c r="O1119" i="7"/>
  <c r="I1119" i="7"/>
  <c r="E1119" i="7"/>
  <c r="D1119" i="7"/>
  <c r="O1118" i="7"/>
  <c r="I1118" i="7"/>
  <c r="E1118" i="7"/>
  <c r="D1118" i="7"/>
  <c r="O1117" i="7"/>
  <c r="I1117" i="7"/>
  <c r="E1117" i="7"/>
  <c r="D1117" i="7"/>
  <c r="O1116" i="7"/>
  <c r="I1116" i="7"/>
  <c r="E1116" i="7"/>
  <c r="D1116" i="7"/>
  <c r="O1115" i="7"/>
  <c r="I1115" i="7"/>
  <c r="E1115" i="7"/>
  <c r="D1115" i="7"/>
  <c r="O1114" i="7"/>
  <c r="I1114" i="7"/>
  <c r="E1114" i="7"/>
  <c r="D1114" i="7"/>
  <c r="O1113" i="7"/>
  <c r="I1113" i="7"/>
  <c r="E1113" i="7"/>
  <c r="D1113" i="7"/>
  <c r="O1112" i="7"/>
  <c r="I1112" i="7"/>
  <c r="E1112" i="7"/>
  <c r="D1112" i="7"/>
  <c r="O1111" i="7"/>
  <c r="I1111" i="7"/>
  <c r="E1111" i="7"/>
  <c r="D1111" i="7"/>
  <c r="O1110" i="7"/>
  <c r="I1110" i="7"/>
  <c r="E1110" i="7"/>
  <c r="D1110" i="7"/>
  <c r="O1109" i="7"/>
  <c r="I1109" i="7"/>
  <c r="E1109" i="7"/>
  <c r="D1109" i="7"/>
  <c r="O1108" i="7"/>
  <c r="I1108" i="7"/>
  <c r="E1108" i="7"/>
  <c r="D1108" i="7"/>
  <c r="O1107" i="7"/>
  <c r="I1107" i="7"/>
  <c r="E1107" i="7"/>
  <c r="D1107" i="7"/>
  <c r="O1106" i="7"/>
  <c r="I1106" i="7"/>
  <c r="E1106" i="7"/>
  <c r="D1106" i="7"/>
  <c r="O1105" i="7"/>
  <c r="I1105" i="7"/>
  <c r="E1105" i="7"/>
  <c r="D1105" i="7"/>
  <c r="O1104" i="7"/>
  <c r="I1104" i="7"/>
  <c r="E1104" i="7"/>
  <c r="D1104" i="7"/>
  <c r="O1103" i="7"/>
  <c r="I1103" i="7"/>
  <c r="E1103" i="7"/>
  <c r="D1103" i="7"/>
  <c r="O1102" i="7"/>
  <c r="I1102" i="7"/>
  <c r="E1102" i="7"/>
  <c r="D1102" i="7"/>
  <c r="O1101" i="7"/>
  <c r="I1101" i="7"/>
  <c r="E1101" i="7"/>
  <c r="D1101" i="7"/>
  <c r="O1100" i="7"/>
  <c r="I1100" i="7"/>
  <c r="E1100" i="7"/>
  <c r="D1100" i="7"/>
  <c r="O1099" i="7"/>
  <c r="I1099" i="7"/>
  <c r="E1099" i="7"/>
  <c r="D1099" i="7"/>
  <c r="O1098" i="7"/>
  <c r="I1098" i="7"/>
  <c r="E1098" i="7"/>
  <c r="D1098" i="7"/>
  <c r="O1097" i="7"/>
  <c r="I1097" i="7"/>
  <c r="E1097" i="7"/>
  <c r="D1097" i="7"/>
  <c r="O1096" i="7"/>
  <c r="I1096" i="7"/>
  <c r="E1096" i="7"/>
  <c r="D1096" i="7"/>
  <c r="O1095" i="7"/>
  <c r="I1095" i="7"/>
  <c r="E1095" i="7"/>
  <c r="D1095" i="7"/>
  <c r="O1094" i="7"/>
  <c r="I1094" i="7"/>
  <c r="E1094" i="7"/>
  <c r="D1094" i="7"/>
  <c r="O1093" i="7"/>
  <c r="I1093" i="7"/>
  <c r="E1093" i="7"/>
  <c r="D1093" i="7"/>
  <c r="O1092" i="7"/>
  <c r="I1092" i="7"/>
  <c r="E1092" i="7"/>
  <c r="D1092" i="7"/>
  <c r="O1091" i="7"/>
  <c r="I1091" i="7"/>
  <c r="E1091" i="7"/>
  <c r="D1091" i="7"/>
  <c r="O1090" i="7"/>
  <c r="I1090" i="7"/>
  <c r="E1090" i="7"/>
  <c r="D1090" i="7"/>
  <c r="O1089" i="7"/>
  <c r="I1089" i="7"/>
  <c r="E1089" i="7"/>
  <c r="D1089" i="7"/>
  <c r="O1088" i="7"/>
  <c r="I1088" i="7"/>
  <c r="E1088" i="7"/>
  <c r="D1088" i="7"/>
  <c r="O1087" i="7"/>
  <c r="I1087" i="7"/>
  <c r="E1087" i="7"/>
  <c r="D1087" i="7"/>
  <c r="O1086" i="7"/>
  <c r="I1086" i="7"/>
  <c r="E1086" i="7"/>
  <c r="D1086" i="7"/>
  <c r="O1085" i="7"/>
  <c r="I1085" i="7"/>
  <c r="E1085" i="7"/>
  <c r="D1085" i="7"/>
  <c r="O1084" i="7"/>
  <c r="I1084" i="7"/>
  <c r="E1084" i="7"/>
  <c r="D1084" i="7"/>
  <c r="O1083" i="7"/>
  <c r="I1083" i="7"/>
  <c r="E1083" i="7"/>
  <c r="D1083" i="7"/>
  <c r="O1082" i="7"/>
  <c r="M1082" i="7"/>
  <c r="I1082" i="7"/>
  <c r="E1082" i="7"/>
  <c r="D1082" i="7" s="1"/>
  <c r="O1081" i="7"/>
  <c r="I1081" i="7"/>
  <c r="E1081" i="7"/>
  <c r="O1080" i="7"/>
  <c r="I1080" i="7"/>
  <c r="E1080" i="7"/>
  <c r="O1079" i="7"/>
  <c r="I1079" i="7"/>
  <c r="E1079" i="7"/>
  <c r="O1078" i="7"/>
  <c r="I1078" i="7"/>
  <c r="E1078" i="7"/>
  <c r="D1078" i="7" s="1"/>
  <c r="O1077" i="7"/>
  <c r="I1077" i="7"/>
  <c r="E1077" i="7"/>
  <c r="O1076" i="7"/>
  <c r="I1076" i="7"/>
  <c r="E1076" i="7"/>
  <c r="O1075" i="7"/>
  <c r="I1075" i="7"/>
  <c r="E1075" i="7"/>
  <c r="O1074" i="7"/>
  <c r="I1074" i="7"/>
  <c r="E1074" i="7"/>
  <c r="D1074" i="7" s="1"/>
  <c r="O1073" i="7"/>
  <c r="I1073" i="7"/>
  <c r="E1073" i="7"/>
  <c r="O1072" i="7"/>
  <c r="I1072" i="7"/>
  <c r="E1072" i="7"/>
  <c r="O1071" i="7"/>
  <c r="I1071" i="7"/>
  <c r="E1071" i="7"/>
  <c r="O1070" i="7"/>
  <c r="I1070" i="7"/>
  <c r="E1070" i="7"/>
  <c r="D1070" i="7" s="1"/>
  <c r="O1069" i="7"/>
  <c r="I1069" i="7"/>
  <c r="E1069" i="7"/>
  <c r="O1068" i="7"/>
  <c r="I1068" i="7"/>
  <c r="E1068" i="7"/>
  <c r="O1067" i="7"/>
  <c r="I1067" i="7"/>
  <c r="E1067" i="7"/>
  <c r="O1066" i="7"/>
  <c r="I1066" i="7"/>
  <c r="E1066" i="7"/>
  <c r="D1066" i="7" s="1"/>
  <c r="O1065" i="7"/>
  <c r="I1065" i="7"/>
  <c r="E1065" i="7"/>
  <c r="O1064" i="7"/>
  <c r="I1064" i="7"/>
  <c r="E1064" i="7"/>
  <c r="O1063" i="7"/>
  <c r="I1063" i="7"/>
  <c r="E1063" i="7"/>
  <c r="O1062" i="7"/>
  <c r="I1062" i="7"/>
  <c r="E1062" i="7"/>
  <c r="D1062" i="7" s="1"/>
  <c r="O1061" i="7"/>
  <c r="I1061" i="7"/>
  <c r="E1061" i="7"/>
  <c r="O1060" i="7"/>
  <c r="I1060" i="7"/>
  <c r="E1060" i="7"/>
  <c r="O1059" i="7"/>
  <c r="I1059" i="7"/>
  <c r="E1059" i="7"/>
  <c r="O1058" i="7"/>
  <c r="I1058" i="7"/>
  <c r="E1058" i="7"/>
  <c r="D1058" i="7" s="1"/>
  <c r="O1057" i="7"/>
  <c r="I1057" i="7"/>
  <c r="E1057" i="7"/>
  <c r="O1056" i="7"/>
  <c r="I1056" i="7"/>
  <c r="E1056" i="7"/>
  <c r="O1055" i="7"/>
  <c r="I1055" i="7"/>
  <c r="E1055" i="7"/>
  <c r="O1054" i="7"/>
  <c r="I1054" i="7"/>
  <c r="E1054" i="7"/>
  <c r="D1054" i="7" s="1"/>
  <c r="O1053" i="7"/>
  <c r="I1053" i="7"/>
  <c r="E1053" i="7"/>
  <c r="O1052" i="7"/>
  <c r="I1052" i="7"/>
  <c r="E1052" i="7"/>
  <c r="O1051" i="7"/>
  <c r="I1051" i="7"/>
  <c r="E1051" i="7"/>
  <c r="O1050" i="7"/>
  <c r="I1050" i="7"/>
  <c r="E1050" i="7"/>
  <c r="D1050" i="7" s="1"/>
  <c r="O1049" i="7"/>
  <c r="I1049" i="7"/>
  <c r="E1049" i="7"/>
  <c r="O1048" i="7"/>
  <c r="I1048" i="7"/>
  <c r="E1048" i="7"/>
  <c r="O1047" i="7"/>
  <c r="I1047" i="7"/>
  <c r="E1047" i="7"/>
  <c r="O1046" i="7"/>
  <c r="I1046" i="7"/>
  <c r="E1046" i="7"/>
  <c r="D1046" i="7" s="1"/>
  <c r="O1045" i="7"/>
  <c r="I1045" i="7"/>
  <c r="E1045" i="7"/>
  <c r="O1044" i="7"/>
  <c r="I1044" i="7"/>
  <c r="E1044" i="7"/>
  <c r="O1043" i="7"/>
  <c r="I1043" i="7"/>
  <c r="E1043" i="7"/>
  <c r="O1042" i="7"/>
  <c r="I1042" i="7"/>
  <c r="E1042" i="7"/>
  <c r="D1042" i="7" s="1"/>
  <c r="O1041" i="7"/>
  <c r="I1041" i="7"/>
  <c r="E1041" i="7"/>
  <c r="O1040" i="7"/>
  <c r="I1040" i="7"/>
  <c r="E1040" i="7"/>
  <c r="O1039" i="7"/>
  <c r="I1039" i="7"/>
  <c r="E1039" i="7"/>
  <c r="O1038" i="7"/>
  <c r="I1038" i="7"/>
  <c r="E1038" i="7"/>
  <c r="D1038" i="7" s="1"/>
  <c r="O1037" i="7"/>
  <c r="I1037" i="7"/>
  <c r="E1037" i="7"/>
  <c r="O1036" i="7"/>
  <c r="I1036" i="7"/>
  <c r="E1036" i="7"/>
  <c r="O1035" i="7"/>
  <c r="I1035" i="7"/>
  <c r="E1035" i="7"/>
  <c r="O1034" i="7"/>
  <c r="I1034" i="7"/>
  <c r="E1034" i="7"/>
  <c r="D1034" i="7" s="1"/>
  <c r="O1033" i="7"/>
  <c r="I1033" i="7"/>
  <c r="E1033" i="7"/>
  <c r="O1032" i="7"/>
  <c r="I1032" i="7"/>
  <c r="E1032" i="7"/>
  <c r="O1031" i="7"/>
  <c r="I1031" i="7"/>
  <c r="E1031" i="7"/>
  <c r="O1030" i="7"/>
  <c r="I1030" i="7"/>
  <c r="E1030" i="7"/>
  <c r="D1030" i="7" s="1"/>
  <c r="O1029" i="7"/>
  <c r="I1029" i="7"/>
  <c r="E1029" i="7"/>
  <c r="O1028" i="7"/>
  <c r="I1028" i="7"/>
  <c r="E1028" i="7"/>
  <c r="O1027" i="7"/>
  <c r="I1027" i="7"/>
  <c r="E1027" i="7"/>
  <c r="O1026" i="7"/>
  <c r="I1026" i="7"/>
  <c r="E1026" i="7"/>
  <c r="D1026" i="7" s="1"/>
  <c r="O1025" i="7"/>
  <c r="I1025" i="7"/>
  <c r="E1025" i="7"/>
  <c r="O1024" i="7"/>
  <c r="I1024" i="7"/>
  <c r="E1024" i="7"/>
  <c r="O1023" i="7"/>
  <c r="I1023" i="7"/>
  <c r="E1023" i="7"/>
  <c r="O1022" i="7"/>
  <c r="I1022" i="7"/>
  <c r="E1022" i="7"/>
  <c r="D1022" i="7" s="1"/>
  <c r="O1021" i="7"/>
  <c r="K1021" i="7"/>
  <c r="I1021" i="7"/>
  <c r="E1021" i="7"/>
  <c r="O1020" i="7"/>
  <c r="I1020" i="7"/>
  <c r="E1020" i="7"/>
  <c r="O1019" i="7"/>
  <c r="I1019" i="7"/>
  <c r="E1019" i="7"/>
  <c r="O1018" i="7"/>
  <c r="I1018" i="7"/>
  <c r="E1018" i="7"/>
  <c r="O1017" i="7"/>
  <c r="I1017" i="7"/>
  <c r="E1017" i="7"/>
  <c r="O1016" i="7"/>
  <c r="I1016" i="7"/>
  <c r="E1016" i="7"/>
  <c r="O1015" i="7"/>
  <c r="I1015" i="7"/>
  <c r="E1015" i="7"/>
  <c r="O1014" i="7"/>
  <c r="I1014" i="7"/>
  <c r="E1014" i="7"/>
  <c r="O1013" i="7"/>
  <c r="I1013" i="7"/>
  <c r="E1013" i="7"/>
  <c r="O1012" i="7"/>
  <c r="I1012" i="7"/>
  <c r="E1012" i="7"/>
  <c r="O1011" i="7"/>
  <c r="I1011" i="7"/>
  <c r="E1011" i="7"/>
  <c r="O1010" i="7"/>
  <c r="I1010" i="7"/>
  <c r="E1010" i="7"/>
  <c r="O1009" i="7"/>
  <c r="I1009" i="7"/>
  <c r="E1009" i="7"/>
  <c r="O1008" i="7"/>
  <c r="I1008" i="7"/>
  <c r="E1008" i="7"/>
  <c r="O1007" i="7"/>
  <c r="I1007" i="7"/>
  <c r="E1007" i="7"/>
  <c r="O1006" i="7"/>
  <c r="I1006" i="7"/>
  <c r="E1006" i="7"/>
  <c r="O1005" i="7"/>
  <c r="I1005" i="7"/>
  <c r="E1005" i="7"/>
  <c r="O1004" i="7"/>
  <c r="I1004" i="7"/>
  <c r="E1004" i="7"/>
  <c r="O1003" i="7"/>
  <c r="I1003" i="7"/>
  <c r="E1003" i="7"/>
  <c r="O1002" i="7"/>
  <c r="I1002" i="7"/>
  <c r="E1002" i="7"/>
  <c r="O1001" i="7"/>
  <c r="I1001" i="7"/>
  <c r="E1001" i="7"/>
  <c r="O1000" i="7"/>
  <c r="I1000" i="7"/>
  <c r="E1000" i="7"/>
  <c r="O999" i="7"/>
  <c r="I999" i="7"/>
  <c r="E999" i="7"/>
  <c r="O998" i="7"/>
  <c r="I998" i="7"/>
  <c r="E998" i="7"/>
  <c r="O997" i="7"/>
  <c r="I997" i="7"/>
  <c r="E997" i="7"/>
  <c r="O996" i="7"/>
  <c r="I996" i="7"/>
  <c r="E996" i="7"/>
  <c r="O995" i="7"/>
  <c r="I995" i="7"/>
  <c r="E995" i="7"/>
  <c r="O994" i="7"/>
  <c r="I994" i="7"/>
  <c r="E994" i="7"/>
  <c r="O993" i="7"/>
  <c r="I993" i="7"/>
  <c r="E993" i="7"/>
  <c r="O992" i="7"/>
  <c r="I992" i="7"/>
  <c r="E992" i="7"/>
  <c r="O991" i="7"/>
  <c r="I991" i="7"/>
  <c r="E991" i="7"/>
  <c r="O990" i="7"/>
  <c r="I990" i="7"/>
  <c r="E990" i="7"/>
  <c r="O989" i="7"/>
  <c r="I989" i="7"/>
  <c r="E989" i="7"/>
  <c r="O988" i="7"/>
  <c r="I988" i="7"/>
  <c r="E988" i="7"/>
  <c r="O987" i="7"/>
  <c r="I987" i="7"/>
  <c r="E987" i="7"/>
  <c r="O986" i="7"/>
  <c r="I986" i="7"/>
  <c r="E986" i="7"/>
  <c r="O985" i="7"/>
  <c r="I985" i="7"/>
  <c r="E985" i="7"/>
  <c r="O984" i="7"/>
  <c r="I984" i="7"/>
  <c r="E984" i="7"/>
  <c r="O983" i="7"/>
  <c r="I983" i="7"/>
  <c r="E983" i="7"/>
  <c r="O982" i="7"/>
  <c r="I982" i="7"/>
  <c r="E982" i="7"/>
  <c r="O981" i="7"/>
  <c r="I981" i="7"/>
  <c r="E981" i="7"/>
  <c r="O980" i="7"/>
  <c r="I980" i="7"/>
  <c r="E980" i="7"/>
  <c r="O979" i="7"/>
  <c r="I979" i="7"/>
  <c r="E979" i="7"/>
  <c r="O978" i="7"/>
  <c r="I978" i="7"/>
  <c r="E978" i="7"/>
  <c r="O977" i="7"/>
  <c r="I977" i="7"/>
  <c r="E977" i="7"/>
  <c r="O976" i="7"/>
  <c r="I976" i="7"/>
  <c r="E976" i="7"/>
  <c r="O975" i="7"/>
  <c r="I975" i="7"/>
  <c r="E975" i="7"/>
  <c r="O974" i="7"/>
  <c r="I974" i="7"/>
  <c r="E974" i="7"/>
  <c r="O973" i="7"/>
  <c r="I973" i="7"/>
  <c r="E973" i="7"/>
  <c r="O972" i="7"/>
  <c r="I972" i="7"/>
  <c r="E972" i="7"/>
  <c r="O971" i="7"/>
  <c r="I971" i="7"/>
  <c r="E971" i="7"/>
  <c r="O970" i="7"/>
  <c r="I970" i="7"/>
  <c r="E970" i="7"/>
  <c r="O969" i="7"/>
  <c r="I969" i="7"/>
  <c r="E969" i="7"/>
  <c r="O968" i="7"/>
  <c r="I968" i="7"/>
  <c r="E968" i="7"/>
  <c r="O967" i="7"/>
  <c r="I967" i="7"/>
  <c r="E967" i="7"/>
  <c r="O966" i="7"/>
  <c r="I966" i="7"/>
  <c r="E966" i="7"/>
  <c r="O965" i="7"/>
  <c r="I965" i="7"/>
  <c r="E965" i="7"/>
  <c r="O964" i="7"/>
  <c r="I964" i="7"/>
  <c r="E964" i="7"/>
  <c r="O963" i="7"/>
  <c r="I963" i="7"/>
  <c r="E963" i="7"/>
  <c r="O962" i="7"/>
  <c r="I962" i="7"/>
  <c r="E962" i="7"/>
  <c r="O961" i="7"/>
  <c r="I961" i="7"/>
  <c r="E961" i="7"/>
  <c r="O960" i="7"/>
  <c r="I960" i="7"/>
  <c r="E960" i="7"/>
  <c r="O959" i="7"/>
  <c r="I959" i="7"/>
  <c r="E959" i="7"/>
  <c r="O958" i="7"/>
  <c r="I958" i="7"/>
  <c r="E958" i="7"/>
  <c r="O957" i="7"/>
  <c r="I957" i="7"/>
  <c r="E957" i="7"/>
  <c r="O956" i="7"/>
  <c r="I956" i="7"/>
  <c r="E956" i="7"/>
  <c r="O955" i="7"/>
  <c r="I955" i="7"/>
  <c r="E955" i="7"/>
  <c r="O954" i="7"/>
  <c r="I954" i="7"/>
  <c r="E954" i="7"/>
  <c r="O953" i="7"/>
  <c r="I953" i="7"/>
  <c r="E953" i="7"/>
  <c r="O952" i="7"/>
  <c r="I952" i="7"/>
  <c r="E952" i="7"/>
  <c r="O951" i="7"/>
  <c r="I951" i="7"/>
  <c r="E951" i="7"/>
  <c r="O950" i="7"/>
  <c r="I950" i="7"/>
  <c r="E950" i="7"/>
  <c r="O949" i="7"/>
  <c r="I949" i="7"/>
  <c r="E949" i="7"/>
  <c r="O948" i="7"/>
  <c r="I948" i="7"/>
  <c r="E948" i="7"/>
  <c r="O947" i="7"/>
  <c r="I947" i="7"/>
  <c r="E947" i="7"/>
  <c r="O946" i="7"/>
  <c r="I946" i="7"/>
  <c r="E946" i="7"/>
  <c r="O945" i="7"/>
  <c r="I945" i="7"/>
  <c r="E945" i="7"/>
  <c r="O944" i="7"/>
  <c r="I944" i="7"/>
  <c r="E944" i="7"/>
  <c r="O943" i="7"/>
  <c r="I943" i="7"/>
  <c r="E943" i="7"/>
  <c r="O942" i="7"/>
  <c r="I942" i="7"/>
  <c r="E942" i="7"/>
  <c r="O941" i="7"/>
  <c r="I941" i="7"/>
  <c r="E941" i="7"/>
  <c r="O940" i="7"/>
  <c r="I940" i="7"/>
  <c r="E940" i="7"/>
  <c r="O939" i="7"/>
  <c r="I939" i="7"/>
  <c r="E939" i="7"/>
  <c r="O938" i="7"/>
  <c r="I938" i="7"/>
  <c r="E938" i="7"/>
  <c r="O937" i="7"/>
  <c r="I937" i="7"/>
  <c r="E937" i="7"/>
  <c r="O936" i="7"/>
  <c r="I936" i="7"/>
  <c r="E936" i="7"/>
  <c r="O935" i="7"/>
  <c r="I935" i="7"/>
  <c r="E935" i="7"/>
  <c r="O934" i="7"/>
  <c r="I934" i="7"/>
  <c r="E934" i="7"/>
  <c r="O933" i="7"/>
  <c r="I933" i="7"/>
  <c r="E933" i="7"/>
  <c r="D933" i="7" s="1"/>
  <c r="O932" i="7"/>
  <c r="I932" i="7"/>
  <c r="E932" i="7"/>
  <c r="O931" i="7"/>
  <c r="I931" i="7"/>
  <c r="E931" i="7"/>
  <c r="O930" i="7"/>
  <c r="I930" i="7"/>
  <c r="E930" i="7"/>
  <c r="O929" i="7"/>
  <c r="I929" i="7"/>
  <c r="E929" i="7"/>
  <c r="D929" i="7" s="1"/>
  <c r="O928" i="7"/>
  <c r="I928" i="7"/>
  <c r="E928" i="7"/>
  <c r="O927" i="7"/>
  <c r="I927" i="7"/>
  <c r="E927" i="7"/>
  <c r="O926" i="7"/>
  <c r="I926" i="7"/>
  <c r="E926" i="7"/>
  <c r="O925" i="7"/>
  <c r="I925" i="7"/>
  <c r="E925" i="7"/>
  <c r="D925" i="7" s="1"/>
  <c r="O924" i="7"/>
  <c r="I924" i="7"/>
  <c r="E924" i="7"/>
  <c r="O923" i="7"/>
  <c r="I923" i="7"/>
  <c r="E923" i="7"/>
  <c r="O922" i="7"/>
  <c r="I922" i="7"/>
  <c r="E922" i="7"/>
  <c r="O921" i="7"/>
  <c r="I921" i="7"/>
  <c r="E921" i="7"/>
  <c r="D921" i="7" s="1"/>
  <c r="O920" i="7"/>
  <c r="I920" i="7"/>
  <c r="E920" i="7"/>
  <c r="O919" i="7"/>
  <c r="I919" i="7"/>
  <c r="E919" i="7"/>
  <c r="O918" i="7"/>
  <c r="I918" i="7"/>
  <c r="E918" i="7"/>
  <c r="O917" i="7"/>
  <c r="I917" i="7"/>
  <c r="E917" i="7"/>
  <c r="D917" i="7" s="1"/>
  <c r="O916" i="7"/>
  <c r="I916" i="7"/>
  <c r="E916" i="7"/>
  <c r="O915" i="7"/>
  <c r="I915" i="7"/>
  <c r="E915" i="7"/>
  <c r="O914" i="7"/>
  <c r="I914" i="7"/>
  <c r="E914" i="7"/>
  <c r="O913" i="7"/>
  <c r="I913" i="7"/>
  <c r="E913" i="7"/>
  <c r="D913" i="7" s="1"/>
  <c r="O912" i="7"/>
  <c r="I912" i="7"/>
  <c r="E912" i="7"/>
  <c r="O911" i="7"/>
  <c r="I911" i="7"/>
  <c r="E911" i="7"/>
  <c r="O910" i="7"/>
  <c r="I910" i="7"/>
  <c r="E910" i="7"/>
  <c r="O909" i="7"/>
  <c r="I909" i="7"/>
  <c r="E909" i="7"/>
  <c r="D909" i="7" s="1"/>
  <c r="O908" i="7"/>
  <c r="I908" i="7"/>
  <c r="E908" i="7"/>
  <c r="O907" i="7"/>
  <c r="I907" i="7"/>
  <c r="E907" i="7"/>
  <c r="O906" i="7"/>
  <c r="I906" i="7"/>
  <c r="E906" i="7"/>
  <c r="O905" i="7"/>
  <c r="I905" i="7"/>
  <c r="E905" i="7"/>
  <c r="D905" i="7" s="1"/>
  <c r="O904" i="7"/>
  <c r="I904" i="7"/>
  <c r="E904" i="7"/>
  <c r="O903" i="7"/>
  <c r="I903" i="7"/>
  <c r="E903" i="7"/>
  <c r="O902" i="7"/>
  <c r="I902" i="7"/>
  <c r="E902" i="7"/>
  <c r="O901" i="7"/>
  <c r="I901" i="7"/>
  <c r="E901" i="7"/>
  <c r="D901" i="7" s="1"/>
  <c r="O900" i="7"/>
  <c r="I900" i="7"/>
  <c r="E900" i="7"/>
  <c r="O899" i="7"/>
  <c r="I899" i="7"/>
  <c r="E899" i="7"/>
  <c r="O898" i="7"/>
  <c r="I898" i="7"/>
  <c r="E898" i="7"/>
  <c r="O897" i="7"/>
  <c r="I897" i="7"/>
  <c r="E897" i="7"/>
  <c r="D897" i="7" s="1"/>
  <c r="O896" i="7"/>
  <c r="I896" i="7"/>
  <c r="E896" i="7"/>
  <c r="O895" i="7"/>
  <c r="I895" i="7"/>
  <c r="E895" i="7"/>
  <c r="O894" i="7"/>
  <c r="I894" i="7"/>
  <c r="E894" i="7"/>
  <c r="O893" i="7"/>
  <c r="I893" i="7"/>
  <c r="E893" i="7"/>
  <c r="D893" i="7" s="1"/>
  <c r="O892" i="7"/>
  <c r="I892" i="7"/>
  <c r="E892" i="7"/>
  <c r="O891" i="7"/>
  <c r="I891" i="7"/>
  <c r="E891" i="7"/>
  <c r="O890" i="7"/>
  <c r="I890" i="7"/>
  <c r="E890" i="7"/>
  <c r="O889" i="7"/>
  <c r="I889" i="7"/>
  <c r="E889" i="7"/>
  <c r="D889" i="7" s="1"/>
  <c r="O888" i="7"/>
  <c r="I888" i="7"/>
  <c r="E888" i="7"/>
  <c r="O887" i="7"/>
  <c r="I887" i="7"/>
  <c r="E887" i="7"/>
  <c r="O886" i="7"/>
  <c r="I886" i="7"/>
  <c r="E886" i="7"/>
  <c r="O885" i="7"/>
  <c r="I885" i="7"/>
  <c r="E885" i="7"/>
  <c r="D885" i="7" s="1"/>
  <c r="O884" i="7"/>
  <c r="I884" i="7"/>
  <c r="E884" i="7"/>
  <c r="O883" i="7"/>
  <c r="I883" i="7"/>
  <c r="E883" i="7"/>
  <c r="O882" i="7"/>
  <c r="I882" i="7"/>
  <c r="E882" i="7"/>
  <c r="O881" i="7"/>
  <c r="I881" i="7"/>
  <c r="E881" i="7"/>
  <c r="D881" i="7" s="1"/>
  <c r="O880" i="7"/>
  <c r="I880" i="7"/>
  <c r="E880" i="7"/>
  <c r="O879" i="7"/>
  <c r="I879" i="7"/>
  <c r="E879" i="7"/>
  <c r="O878" i="7"/>
  <c r="I878" i="7"/>
  <c r="E878" i="7"/>
  <c r="O877" i="7"/>
  <c r="I877" i="7"/>
  <c r="E877" i="7"/>
  <c r="D877" i="7" s="1"/>
  <c r="O876" i="7"/>
  <c r="I876" i="7"/>
  <c r="E876" i="7"/>
  <c r="O875" i="7"/>
  <c r="I875" i="7"/>
  <c r="E875" i="7"/>
  <c r="O874" i="7"/>
  <c r="I874" i="7"/>
  <c r="E874" i="7"/>
  <c r="O873" i="7"/>
  <c r="M873" i="7"/>
  <c r="I873" i="7"/>
  <c r="E873" i="7"/>
  <c r="O872" i="7"/>
  <c r="I872" i="7"/>
  <c r="E872" i="7"/>
  <c r="D872" i="7" s="1"/>
  <c r="O871" i="7"/>
  <c r="I871" i="7"/>
  <c r="E871" i="7"/>
  <c r="O870" i="7"/>
  <c r="I870" i="7"/>
  <c r="E870" i="7"/>
  <c r="O869" i="7"/>
  <c r="I869" i="7"/>
  <c r="E869" i="7"/>
  <c r="O868" i="7"/>
  <c r="I868" i="7"/>
  <c r="E868" i="7"/>
  <c r="D868" i="7" s="1"/>
  <c r="O867" i="7"/>
  <c r="I867" i="7"/>
  <c r="E867" i="7"/>
  <c r="O866" i="7"/>
  <c r="I866" i="7"/>
  <c r="E866" i="7"/>
  <c r="O865" i="7"/>
  <c r="I865" i="7"/>
  <c r="E865" i="7"/>
  <c r="O864" i="7"/>
  <c r="I864" i="7"/>
  <c r="E864" i="7"/>
  <c r="D864" i="7" s="1"/>
  <c r="O863" i="7"/>
  <c r="I863" i="7"/>
  <c r="E863" i="7"/>
  <c r="O862" i="7"/>
  <c r="I862" i="7"/>
  <c r="E862" i="7"/>
  <c r="O861" i="7"/>
  <c r="I861" i="7"/>
  <c r="E861" i="7"/>
  <c r="O860" i="7"/>
  <c r="I860" i="7"/>
  <c r="E860" i="7"/>
  <c r="D860" i="7" s="1"/>
  <c r="O859" i="7"/>
  <c r="I859" i="7"/>
  <c r="E859" i="7"/>
  <c r="O858" i="7"/>
  <c r="I858" i="7"/>
  <c r="E858" i="7"/>
  <c r="O857" i="7"/>
  <c r="I857" i="7"/>
  <c r="E857" i="7"/>
  <c r="O856" i="7"/>
  <c r="I856" i="7"/>
  <c r="E856" i="7"/>
  <c r="D856" i="7" s="1"/>
  <c r="O855" i="7"/>
  <c r="I855" i="7"/>
  <c r="E855" i="7"/>
  <c r="O854" i="7"/>
  <c r="I854" i="7"/>
  <c r="E854" i="7"/>
  <c r="O853" i="7"/>
  <c r="I853" i="7"/>
  <c r="E853" i="7"/>
  <c r="O852" i="7"/>
  <c r="I852" i="7"/>
  <c r="E852" i="7"/>
  <c r="D852" i="7" s="1"/>
  <c r="O851" i="7"/>
  <c r="I851" i="7"/>
  <c r="E851" i="7"/>
  <c r="O850" i="7"/>
  <c r="I850" i="7"/>
  <c r="E850" i="7"/>
  <c r="O849" i="7"/>
  <c r="I849" i="7"/>
  <c r="E849" i="7"/>
  <c r="O848" i="7"/>
  <c r="I848" i="7"/>
  <c r="E848" i="7"/>
  <c r="D848" i="7" s="1"/>
  <c r="O847" i="7"/>
  <c r="I847" i="7"/>
  <c r="E847" i="7"/>
  <c r="O846" i="7"/>
  <c r="I846" i="7"/>
  <c r="E846" i="7"/>
  <c r="O845" i="7"/>
  <c r="I845" i="7"/>
  <c r="E845" i="7"/>
  <c r="O844" i="7"/>
  <c r="I844" i="7"/>
  <c r="E844" i="7"/>
  <c r="D844" i="7" s="1"/>
  <c r="O843" i="7"/>
  <c r="I843" i="7"/>
  <c r="E843" i="7"/>
  <c r="O842" i="7"/>
  <c r="I842" i="7"/>
  <c r="E842" i="7"/>
  <c r="O841" i="7"/>
  <c r="I841" i="7"/>
  <c r="E841" i="7"/>
  <c r="O840" i="7"/>
  <c r="I840" i="7"/>
  <c r="E840" i="7"/>
  <c r="D840" i="7" s="1"/>
  <c r="O839" i="7"/>
  <c r="I839" i="7"/>
  <c r="E839" i="7"/>
  <c r="O838" i="7"/>
  <c r="I838" i="7"/>
  <c r="E838" i="7"/>
  <c r="O837" i="7"/>
  <c r="I837" i="7"/>
  <c r="E837" i="7"/>
  <c r="O836" i="7"/>
  <c r="I836" i="7"/>
  <c r="E836" i="7"/>
  <c r="D836" i="7" s="1"/>
  <c r="O835" i="7"/>
  <c r="I835" i="7"/>
  <c r="E835" i="7"/>
  <c r="O834" i="7"/>
  <c r="I834" i="7"/>
  <c r="E834" i="7"/>
  <c r="O833" i="7"/>
  <c r="I833" i="7"/>
  <c r="E833" i="7"/>
  <c r="O832" i="7"/>
  <c r="I832" i="7"/>
  <c r="E832" i="7"/>
  <c r="D832" i="7" s="1"/>
  <c r="O831" i="7"/>
  <c r="I831" i="7"/>
  <c r="E831" i="7"/>
  <c r="O830" i="7"/>
  <c r="I830" i="7"/>
  <c r="E830" i="7"/>
  <c r="O829" i="7"/>
  <c r="I829" i="7"/>
  <c r="E829" i="7"/>
  <c r="O828" i="7"/>
  <c r="I828" i="7"/>
  <c r="E828" i="7"/>
  <c r="D828" i="7" s="1"/>
  <c r="O827" i="7"/>
  <c r="I827" i="7"/>
  <c r="E827" i="7"/>
  <c r="O826" i="7"/>
  <c r="I826" i="7"/>
  <c r="E826" i="7"/>
  <c r="O825" i="7"/>
  <c r="I825" i="7"/>
  <c r="E825" i="7"/>
  <c r="O824" i="7"/>
  <c r="I824" i="7"/>
  <c r="E824" i="7"/>
  <c r="D824" i="7" s="1"/>
  <c r="O823" i="7"/>
  <c r="I823" i="7"/>
  <c r="E823" i="7"/>
  <c r="O822" i="7"/>
  <c r="I822" i="7"/>
  <c r="E822" i="7"/>
  <c r="O821" i="7"/>
  <c r="I821" i="7"/>
  <c r="E821" i="7"/>
  <c r="O820" i="7"/>
  <c r="I820" i="7"/>
  <c r="E820" i="7"/>
  <c r="D820" i="7" s="1"/>
  <c r="O819" i="7"/>
  <c r="I819" i="7"/>
  <c r="E819" i="7"/>
  <c r="O818" i="7"/>
  <c r="I818" i="7"/>
  <c r="E818" i="7"/>
  <c r="O817" i="7"/>
  <c r="I817" i="7"/>
  <c r="E817" i="7"/>
  <c r="O816" i="7"/>
  <c r="I816" i="7"/>
  <c r="E816" i="7"/>
  <c r="D816" i="7" s="1"/>
  <c r="O815" i="7"/>
  <c r="I815" i="7"/>
  <c r="E815" i="7"/>
  <c r="O814" i="7"/>
  <c r="I814" i="7"/>
  <c r="E814" i="7"/>
  <c r="O813" i="7"/>
  <c r="I813" i="7"/>
  <c r="E813" i="7"/>
  <c r="O812" i="7"/>
  <c r="I812" i="7"/>
  <c r="E812" i="7"/>
  <c r="D812" i="7" s="1"/>
  <c r="O811" i="7"/>
  <c r="I811" i="7"/>
  <c r="E811" i="7"/>
  <c r="O810" i="7"/>
  <c r="I810" i="7"/>
  <c r="E810" i="7"/>
  <c r="O809" i="7"/>
  <c r="I809" i="7"/>
  <c r="E809" i="7"/>
  <c r="O808" i="7"/>
  <c r="I808" i="7"/>
  <c r="E808" i="7"/>
  <c r="D808" i="7" s="1"/>
  <c r="O807" i="7"/>
  <c r="I807" i="7"/>
  <c r="E807" i="7"/>
  <c r="O806" i="7"/>
  <c r="I806" i="7"/>
  <c r="E806" i="7"/>
  <c r="O805" i="7"/>
  <c r="I805" i="7"/>
  <c r="E805" i="7"/>
  <c r="O804" i="7"/>
  <c r="I804" i="7"/>
  <c r="E804" i="7"/>
  <c r="D804" i="7" s="1"/>
  <c r="O803" i="7"/>
  <c r="I803" i="7"/>
  <c r="E803" i="7"/>
  <c r="O802" i="7"/>
  <c r="I802" i="7"/>
  <c r="E802" i="7"/>
  <c r="O801" i="7"/>
  <c r="I801" i="7"/>
  <c r="E801" i="7"/>
  <c r="O800" i="7"/>
  <c r="I800" i="7"/>
  <c r="E800" i="7"/>
  <c r="D800" i="7" s="1"/>
  <c r="O799" i="7"/>
  <c r="I799" i="7"/>
  <c r="E799" i="7"/>
  <c r="O798" i="7"/>
  <c r="I798" i="7"/>
  <c r="E798" i="7"/>
  <c r="O797" i="7"/>
  <c r="I797" i="7"/>
  <c r="E797" i="7"/>
  <c r="O796" i="7"/>
  <c r="I796" i="7"/>
  <c r="E796" i="7"/>
  <c r="D796" i="7" s="1"/>
  <c r="O795" i="7"/>
  <c r="I795" i="7"/>
  <c r="E795" i="7"/>
  <c r="O794" i="7"/>
  <c r="I794" i="7"/>
  <c r="E794" i="7"/>
  <c r="O793" i="7"/>
  <c r="I793" i="7"/>
  <c r="E793" i="7"/>
  <c r="O792" i="7"/>
  <c r="I792" i="7"/>
  <c r="E792" i="7"/>
  <c r="D792" i="7" s="1"/>
  <c r="O791" i="7"/>
  <c r="I791" i="7"/>
  <c r="E791" i="7"/>
  <c r="O790" i="7"/>
  <c r="I790" i="7"/>
  <c r="E790" i="7"/>
  <c r="O789" i="7"/>
  <c r="I789" i="7"/>
  <c r="E789" i="7"/>
  <c r="O788" i="7"/>
  <c r="I788" i="7"/>
  <c r="E788" i="7"/>
  <c r="D788" i="7" s="1"/>
  <c r="O787" i="7"/>
  <c r="I787" i="7"/>
  <c r="E787" i="7"/>
  <c r="O786" i="7"/>
  <c r="I786" i="7"/>
  <c r="E786" i="7"/>
  <c r="O785" i="7"/>
  <c r="I785" i="7"/>
  <c r="E785" i="7"/>
  <c r="O784" i="7"/>
  <c r="I784" i="7"/>
  <c r="E784" i="7"/>
  <c r="D784" i="7" s="1"/>
  <c r="O783" i="7"/>
  <c r="I783" i="7"/>
  <c r="E783" i="7"/>
  <c r="O782" i="7"/>
  <c r="I782" i="7"/>
  <c r="E782" i="7"/>
  <c r="O781" i="7"/>
  <c r="I781" i="7"/>
  <c r="E781" i="7"/>
  <c r="O780" i="7"/>
  <c r="I780" i="7"/>
  <c r="E780" i="7"/>
  <c r="D780" i="7" s="1"/>
  <c r="O779" i="7"/>
  <c r="I779" i="7"/>
  <c r="E779" i="7"/>
  <c r="O778" i="7"/>
  <c r="I778" i="7"/>
  <c r="E778" i="7"/>
  <c r="O777" i="7"/>
  <c r="I777" i="7"/>
  <c r="E777" i="7"/>
  <c r="O776" i="7"/>
  <c r="I776" i="7"/>
  <c r="E776" i="7"/>
  <c r="D776" i="7" s="1"/>
  <c r="O775" i="7"/>
  <c r="I775" i="7"/>
  <c r="E775" i="7"/>
  <c r="O774" i="7"/>
  <c r="I774" i="7"/>
  <c r="E774" i="7"/>
  <c r="O773" i="7"/>
  <c r="I773" i="7"/>
  <c r="E773" i="7"/>
  <c r="O772" i="7"/>
  <c r="I772" i="7"/>
  <c r="E772" i="7"/>
  <c r="D772" i="7" s="1"/>
  <c r="O771" i="7"/>
  <c r="I771" i="7"/>
  <c r="E771" i="7"/>
  <c r="O770" i="7"/>
  <c r="I770" i="7"/>
  <c r="E770" i="7"/>
  <c r="O769" i="7"/>
  <c r="I769" i="7"/>
  <c r="E769" i="7"/>
  <c r="O768" i="7"/>
  <c r="I768" i="7"/>
  <c r="E768" i="7"/>
  <c r="D768" i="7" s="1"/>
  <c r="O767" i="7"/>
  <c r="I767" i="7"/>
  <c r="E767" i="7"/>
  <c r="O766" i="7"/>
  <c r="I766" i="7"/>
  <c r="E766" i="7"/>
  <c r="O765" i="7"/>
  <c r="I765" i="7"/>
  <c r="E765" i="7"/>
  <c r="O764" i="7"/>
  <c r="I764" i="7"/>
  <c r="E764" i="7"/>
  <c r="D764" i="7" s="1"/>
  <c r="O763" i="7"/>
  <c r="I763" i="7"/>
  <c r="E763" i="7"/>
  <c r="O762" i="7"/>
  <c r="I762" i="7"/>
  <c r="E762" i="7"/>
  <c r="O761" i="7"/>
  <c r="I761" i="7"/>
  <c r="E761" i="7"/>
  <c r="O760" i="7"/>
  <c r="I760" i="7"/>
  <c r="E760" i="7"/>
  <c r="D760" i="7" s="1"/>
  <c r="O759" i="7"/>
  <c r="I759" i="7"/>
  <c r="E759" i="7"/>
  <c r="O758" i="7"/>
  <c r="I758" i="7"/>
  <c r="E758" i="7"/>
  <c r="O757" i="7"/>
  <c r="I757" i="7"/>
  <c r="E757" i="7"/>
  <c r="O756" i="7"/>
  <c r="I756" i="7"/>
  <c r="E756" i="7"/>
  <c r="D756" i="7" s="1"/>
  <c r="O755" i="7"/>
  <c r="I755" i="7"/>
  <c r="E755" i="7"/>
  <c r="O754" i="7"/>
  <c r="I754" i="7"/>
  <c r="E754" i="7"/>
  <c r="O753" i="7"/>
  <c r="I753" i="7"/>
  <c r="E753" i="7"/>
  <c r="O752" i="7"/>
  <c r="I752" i="7"/>
  <c r="E752" i="7"/>
  <c r="D752" i="7" s="1"/>
  <c r="O751" i="7"/>
  <c r="I751" i="7"/>
  <c r="E751" i="7"/>
  <c r="O750" i="7"/>
  <c r="I750" i="7"/>
  <c r="E750" i="7"/>
  <c r="O749" i="7"/>
  <c r="I749" i="7"/>
  <c r="E749" i="7"/>
  <c r="O748" i="7"/>
  <c r="I748" i="7"/>
  <c r="E748" i="7"/>
  <c r="D748" i="7" s="1"/>
  <c r="O747" i="7"/>
  <c r="I747" i="7"/>
  <c r="E747" i="7"/>
  <c r="O746" i="7"/>
  <c r="I746" i="7"/>
  <c r="E746" i="7"/>
  <c r="O745" i="7"/>
  <c r="I745" i="7"/>
  <c r="E745" i="7"/>
  <c r="O744" i="7"/>
  <c r="I744" i="7"/>
  <c r="E744" i="7"/>
  <c r="D744" i="7" s="1"/>
  <c r="O743" i="7"/>
  <c r="I743" i="7"/>
  <c r="E743" i="7"/>
  <c r="O742" i="7"/>
  <c r="I742" i="7"/>
  <c r="E742" i="7"/>
  <c r="O741" i="7"/>
  <c r="I741" i="7"/>
  <c r="E741" i="7"/>
  <c r="O740" i="7"/>
  <c r="I740" i="7"/>
  <c r="E740" i="7"/>
  <c r="D740" i="7" s="1"/>
  <c r="O739" i="7"/>
  <c r="I739" i="7"/>
  <c r="E739" i="7"/>
  <c r="O738" i="7"/>
  <c r="I738" i="7"/>
  <c r="E738" i="7"/>
  <c r="O737" i="7"/>
  <c r="I737" i="7"/>
  <c r="E737" i="7"/>
  <c r="O736" i="7"/>
  <c r="I736" i="7"/>
  <c r="E736" i="7"/>
  <c r="D736" i="7" s="1"/>
  <c r="O735" i="7"/>
  <c r="I735" i="7"/>
  <c r="E735" i="7"/>
  <c r="O734" i="7"/>
  <c r="I734" i="7"/>
  <c r="E734" i="7"/>
  <c r="O733" i="7"/>
  <c r="I733" i="7"/>
  <c r="E733" i="7"/>
  <c r="O732" i="7"/>
  <c r="I732" i="7"/>
  <c r="E732" i="7"/>
  <c r="D732" i="7" s="1"/>
  <c r="O731" i="7"/>
  <c r="I731" i="7"/>
  <c r="E731" i="7"/>
  <c r="O730" i="7"/>
  <c r="I730" i="7"/>
  <c r="E730" i="7"/>
  <c r="O729" i="7"/>
  <c r="I729" i="7"/>
  <c r="E729" i="7"/>
  <c r="O728" i="7"/>
  <c r="I728" i="7"/>
  <c r="E728" i="7"/>
  <c r="D728" i="7" s="1"/>
  <c r="O727" i="7"/>
  <c r="I727" i="7"/>
  <c r="E727" i="7"/>
  <c r="O726" i="7"/>
  <c r="I726" i="7"/>
  <c r="E726" i="7"/>
  <c r="O725" i="7"/>
  <c r="I725" i="7"/>
  <c r="E725" i="7"/>
  <c r="O724" i="7"/>
  <c r="I724" i="7"/>
  <c r="E724" i="7"/>
  <c r="D724" i="7" s="1"/>
  <c r="O723" i="7"/>
  <c r="I723" i="7"/>
  <c r="E723" i="7"/>
  <c r="O722" i="7"/>
  <c r="I722" i="7"/>
  <c r="E722" i="7"/>
  <c r="O721" i="7"/>
  <c r="I721" i="7"/>
  <c r="E721" i="7"/>
  <c r="O720" i="7"/>
  <c r="I720" i="7"/>
  <c r="E720" i="7"/>
  <c r="D720" i="7" s="1"/>
  <c r="O719" i="7"/>
  <c r="I719" i="7"/>
  <c r="E719" i="7"/>
  <c r="O718" i="7"/>
  <c r="I718" i="7"/>
  <c r="E718" i="7"/>
  <c r="O717" i="7"/>
  <c r="I717" i="7"/>
  <c r="E717" i="7"/>
  <c r="O716" i="7"/>
  <c r="I716" i="7"/>
  <c r="E716" i="7"/>
  <c r="D716" i="7" s="1"/>
  <c r="O715" i="7"/>
  <c r="I715" i="7"/>
  <c r="E715" i="7"/>
  <c r="O714" i="7"/>
  <c r="I714" i="7"/>
  <c r="E714" i="7"/>
  <c r="O713" i="7"/>
  <c r="I713" i="7"/>
  <c r="E713" i="7"/>
  <c r="O712" i="7"/>
  <c r="I712" i="7"/>
  <c r="E712" i="7"/>
  <c r="D712" i="7" s="1"/>
  <c r="O711" i="7"/>
  <c r="I711" i="7"/>
  <c r="E711" i="7"/>
  <c r="O710" i="7"/>
  <c r="I710" i="7"/>
  <c r="E710" i="7"/>
  <c r="O709" i="7"/>
  <c r="I709" i="7"/>
  <c r="E709" i="7"/>
  <c r="O708" i="7"/>
  <c r="I708" i="7"/>
  <c r="E708" i="7"/>
  <c r="D708" i="7" s="1"/>
  <c r="O707" i="7"/>
  <c r="I707" i="7"/>
  <c r="E707" i="7"/>
  <c r="O706" i="7"/>
  <c r="I706" i="7"/>
  <c r="E706" i="7"/>
  <c r="O705" i="7"/>
  <c r="I705" i="7"/>
  <c r="E705" i="7"/>
  <c r="O704" i="7"/>
  <c r="I704" i="7"/>
  <c r="E704" i="7"/>
  <c r="D704" i="7" s="1"/>
  <c r="O703" i="7"/>
  <c r="I703" i="7"/>
  <c r="E703" i="7"/>
  <c r="O702" i="7"/>
  <c r="I702" i="7"/>
  <c r="E702" i="7"/>
  <c r="O701" i="7"/>
  <c r="I701" i="7"/>
  <c r="E701" i="7"/>
  <c r="O700" i="7"/>
  <c r="I700" i="7"/>
  <c r="E700" i="7"/>
  <c r="D700" i="7" s="1"/>
  <c r="O699" i="7"/>
  <c r="I699" i="7"/>
  <c r="E699" i="7"/>
  <c r="O698" i="7"/>
  <c r="I698" i="7"/>
  <c r="E698" i="7"/>
  <c r="O697" i="7"/>
  <c r="I697" i="7"/>
  <c r="E697" i="7"/>
  <c r="O696" i="7"/>
  <c r="I696" i="7"/>
  <c r="E696" i="7"/>
  <c r="D696" i="7" s="1"/>
  <c r="O695" i="7"/>
  <c r="I695" i="7"/>
  <c r="E695" i="7"/>
  <c r="O694" i="7"/>
  <c r="I694" i="7"/>
  <c r="E694" i="7"/>
  <c r="O693" i="7"/>
  <c r="I693" i="7"/>
  <c r="E693" i="7"/>
  <c r="O692" i="7"/>
  <c r="I692" i="7"/>
  <c r="E692" i="7"/>
  <c r="D692" i="7" s="1"/>
  <c r="O691" i="7"/>
  <c r="I691" i="7"/>
  <c r="E691" i="7"/>
  <c r="O690" i="7"/>
  <c r="I690" i="7"/>
  <c r="E690" i="7"/>
  <c r="O689" i="7"/>
  <c r="I689" i="7"/>
  <c r="E689" i="7"/>
  <c r="O688" i="7"/>
  <c r="I688" i="7"/>
  <c r="E688" i="7"/>
  <c r="D688" i="7" s="1"/>
  <c r="O687" i="7"/>
  <c r="I687" i="7"/>
  <c r="E687" i="7"/>
  <c r="O686" i="7"/>
  <c r="I686" i="7"/>
  <c r="E686" i="7"/>
  <c r="O685" i="7"/>
  <c r="I685" i="7"/>
  <c r="E685" i="7"/>
  <c r="O684" i="7"/>
  <c r="I684" i="7"/>
  <c r="E684" i="7"/>
  <c r="D684" i="7" s="1"/>
  <c r="O683" i="7"/>
  <c r="I683" i="7"/>
  <c r="E683" i="7"/>
  <c r="O682" i="7"/>
  <c r="I682" i="7"/>
  <c r="E682" i="7"/>
  <c r="O681" i="7"/>
  <c r="I681" i="7"/>
  <c r="E681" i="7"/>
  <c r="O680" i="7"/>
  <c r="I680" i="7"/>
  <c r="E680" i="7"/>
  <c r="D680" i="7" s="1"/>
  <c r="O679" i="7"/>
  <c r="I679" i="7"/>
  <c r="E679" i="7"/>
  <c r="O678" i="7"/>
  <c r="I678" i="7"/>
  <c r="E678" i="7"/>
  <c r="O677" i="7"/>
  <c r="I677" i="7"/>
  <c r="E677" i="7"/>
  <c r="O676" i="7"/>
  <c r="I676" i="7"/>
  <c r="E676" i="7"/>
  <c r="D676" i="7" s="1"/>
  <c r="O675" i="7"/>
  <c r="I675" i="7"/>
  <c r="E675" i="7"/>
  <c r="O674" i="7"/>
  <c r="I674" i="7"/>
  <c r="E674" i="7"/>
  <c r="O673" i="7"/>
  <c r="I673" i="7"/>
  <c r="E673" i="7"/>
  <c r="O672" i="7"/>
  <c r="I672" i="7"/>
  <c r="E672" i="7"/>
  <c r="D672" i="7" s="1"/>
  <c r="O671" i="7"/>
  <c r="I671" i="7"/>
  <c r="E671" i="7"/>
  <c r="O670" i="7"/>
  <c r="I670" i="7"/>
  <c r="E670" i="7"/>
  <c r="O669" i="7"/>
  <c r="I669" i="7"/>
  <c r="E669" i="7"/>
  <c r="O668" i="7"/>
  <c r="I668" i="7"/>
  <c r="E668" i="7"/>
  <c r="D668" i="7" s="1"/>
  <c r="O667" i="7"/>
  <c r="I667" i="7"/>
  <c r="E667" i="7"/>
  <c r="O666" i="7"/>
  <c r="I666" i="7"/>
  <c r="E666" i="7"/>
  <c r="O665" i="7"/>
  <c r="I665" i="7"/>
  <c r="E665" i="7"/>
  <c r="O664" i="7"/>
  <c r="I664" i="7"/>
  <c r="E664" i="7"/>
  <c r="D664" i="7" s="1"/>
  <c r="O663" i="7"/>
  <c r="I663" i="7"/>
  <c r="E663" i="7"/>
  <c r="O662" i="7"/>
  <c r="I662" i="7"/>
  <c r="E662" i="7"/>
  <c r="O661" i="7"/>
  <c r="I661" i="7"/>
  <c r="E661" i="7"/>
  <c r="O660" i="7"/>
  <c r="I660" i="7"/>
  <c r="E660" i="7"/>
  <c r="D660" i="7" s="1"/>
  <c r="O659" i="7"/>
  <c r="I659" i="7"/>
  <c r="E659" i="7"/>
  <c r="O658" i="7"/>
  <c r="I658" i="7"/>
  <c r="E658" i="7"/>
  <c r="O657" i="7"/>
  <c r="I657" i="7"/>
  <c r="E657" i="7"/>
  <c r="O656" i="7"/>
  <c r="I656" i="7"/>
  <c r="E656" i="7"/>
  <c r="D656" i="7" s="1"/>
  <c r="O655" i="7"/>
  <c r="I655" i="7"/>
  <c r="E655" i="7"/>
  <c r="O654" i="7"/>
  <c r="I654" i="7"/>
  <c r="E654" i="7"/>
  <c r="O653" i="7"/>
  <c r="I653" i="7"/>
  <c r="E653" i="7"/>
  <c r="O652" i="7"/>
  <c r="I652" i="7"/>
  <c r="E652" i="7"/>
  <c r="D652" i="7" s="1"/>
  <c r="O651" i="7"/>
  <c r="I651" i="7"/>
  <c r="E651" i="7"/>
  <c r="O650" i="7"/>
  <c r="I650" i="7"/>
  <c r="E650" i="7"/>
  <c r="O649" i="7"/>
  <c r="I649" i="7"/>
  <c r="E649" i="7"/>
  <c r="O648" i="7"/>
  <c r="I648" i="7"/>
  <c r="E648" i="7"/>
  <c r="D648" i="7" s="1"/>
  <c r="O647" i="7"/>
  <c r="I647" i="7"/>
  <c r="E647" i="7"/>
  <c r="O646" i="7"/>
  <c r="I646" i="7"/>
  <c r="E646" i="7"/>
  <c r="O645" i="7"/>
  <c r="I645" i="7"/>
  <c r="E645" i="7"/>
  <c r="O644" i="7"/>
  <c r="I644" i="7"/>
  <c r="E644" i="7"/>
  <c r="D644" i="7" s="1"/>
  <c r="O643" i="7"/>
  <c r="I643" i="7"/>
  <c r="E643" i="7"/>
  <c r="O642" i="7"/>
  <c r="I642" i="7"/>
  <c r="E642" i="7"/>
  <c r="O641" i="7"/>
  <c r="I641" i="7"/>
  <c r="E641" i="7"/>
  <c r="O640" i="7"/>
  <c r="I640" i="7"/>
  <c r="E640" i="7"/>
  <c r="D640" i="7" s="1"/>
  <c r="O639" i="7"/>
  <c r="I639" i="7"/>
  <c r="E639" i="7"/>
  <c r="O638" i="7"/>
  <c r="I638" i="7"/>
  <c r="E638" i="7"/>
  <c r="O637" i="7"/>
  <c r="I637" i="7"/>
  <c r="E637" i="7"/>
  <c r="O636" i="7"/>
  <c r="I636" i="7"/>
  <c r="E636" i="7"/>
  <c r="D636" i="7" s="1"/>
  <c r="O635" i="7"/>
  <c r="I635" i="7"/>
  <c r="E635" i="7"/>
  <c r="O634" i="7"/>
  <c r="I634" i="7"/>
  <c r="E634" i="7"/>
  <c r="O633" i="7"/>
  <c r="I633" i="7"/>
  <c r="E633" i="7"/>
  <c r="O632" i="7"/>
  <c r="I632" i="7"/>
  <c r="E632" i="7"/>
  <c r="D632" i="7" s="1"/>
  <c r="O631" i="7"/>
  <c r="I631" i="7"/>
  <c r="E631" i="7"/>
  <c r="O630" i="7"/>
  <c r="I630" i="7"/>
  <c r="E630" i="7"/>
  <c r="O629" i="7"/>
  <c r="I629" i="7"/>
  <c r="E629" i="7"/>
  <c r="O628" i="7"/>
  <c r="I628" i="7"/>
  <c r="E628" i="7"/>
  <c r="D628" i="7" s="1"/>
  <c r="O627" i="7"/>
  <c r="I627" i="7"/>
  <c r="E627" i="7"/>
  <c r="O626" i="7"/>
  <c r="I626" i="7"/>
  <c r="E626" i="7"/>
  <c r="O625" i="7"/>
  <c r="I625" i="7"/>
  <c r="E625" i="7"/>
  <c r="O624" i="7"/>
  <c r="I624" i="7"/>
  <c r="E624" i="7"/>
  <c r="D624" i="7" s="1"/>
  <c r="O623" i="7"/>
  <c r="I623" i="7"/>
  <c r="E623" i="7"/>
  <c r="O622" i="7"/>
  <c r="I622" i="7"/>
  <c r="E622" i="7"/>
  <c r="O621" i="7"/>
  <c r="I621" i="7"/>
  <c r="E621" i="7"/>
  <c r="O620" i="7"/>
  <c r="I620" i="7"/>
  <c r="E620" i="7"/>
  <c r="D620" i="7" s="1"/>
  <c r="O619" i="7"/>
  <c r="I619" i="7"/>
  <c r="E619" i="7"/>
  <c r="O618" i="7"/>
  <c r="I618" i="7"/>
  <c r="E618" i="7"/>
  <c r="O617" i="7"/>
  <c r="I617" i="7"/>
  <c r="E617" i="7"/>
  <c r="O616" i="7"/>
  <c r="I616" i="7"/>
  <c r="E616" i="7"/>
  <c r="D616" i="7" s="1"/>
  <c r="O615" i="7"/>
  <c r="I615" i="7"/>
  <c r="E615" i="7"/>
  <c r="O614" i="7"/>
  <c r="I614" i="7"/>
  <c r="E614" i="7"/>
  <c r="O613" i="7"/>
  <c r="I613" i="7"/>
  <c r="E613" i="7"/>
  <c r="O612" i="7"/>
  <c r="I612" i="7"/>
  <c r="E612" i="7"/>
  <c r="D612" i="7" s="1"/>
  <c r="O611" i="7"/>
  <c r="I611" i="7"/>
  <c r="E611" i="7"/>
  <c r="O610" i="7"/>
  <c r="I610" i="7"/>
  <c r="E610" i="7"/>
  <c r="O609" i="7"/>
  <c r="I609" i="7"/>
  <c r="E609" i="7"/>
  <c r="O608" i="7"/>
  <c r="I608" i="7"/>
  <c r="E608" i="7"/>
  <c r="D608" i="7" s="1"/>
  <c r="O607" i="7"/>
  <c r="I607" i="7"/>
  <c r="E607" i="7"/>
  <c r="O606" i="7"/>
  <c r="I606" i="7"/>
  <c r="E606" i="7"/>
  <c r="O605" i="7"/>
  <c r="I605" i="7"/>
  <c r="E605" i="7"/>
  <c r="O604" i="7"/>
  <c r="I604" i="7"/>
  <c r="E604" i="7"/>
  <c r="D604" i="7" s="1"/>
  <c r="O603" i="7"/>
  <c r="I603" i="7"/>
  <c r="E603" i="7"/>
  <c r="O602" i="7"/>
  <c r="I602" i="7"/>
  <c r="E602" i="7"/>
  <c r="O601" i="7"/>
  <c r="I601" i="7"/>
  <c r="E601" i="7"/>
  <c r="O600" i="7"/>
  <c r="I600" i="7"/>
  <c r="E600" i="7"/>
  <c r="O599" i="7"/>
  <c r="I599" i="7"/>
  <c r="E599" i="7"/>
  <c r="O598" i="7"/>
  <c r="I598" i="7"/>
  <c r="E598" i="7"/>
  <c r="O597" i="7"/>
  <c r="I597" i="7"/>
  <c r="E597" i="7"/>
  <c r="O596" i="7"/>
  <c r="I596" i="7"/>
  <c r="E596" i="7"/>
  <c r="O595" i="7"/>
  <c r="I595" i="7"/>
  <c r="E595" i="7"/>
  <c r="O594" i="7"/>
  <c r="I594" i="7"/>
  <c r="E594" i="7"/>
  <c r="O593" i="7"/>
  <c r="I593" i="7"/>
  <c r="E593" i="7"/>
  <c r="O592" i="7"/>
  <c r="I592" i="7"/>
  <c r="E592" i="7"/>
  <c r="O591" i="7"/>
  <c r="I591" i="7"/>
  <c r="E591" i="7"/>
  <c r="O590" i="7"/>
  <c r="I590" i="7"/>
  <c r="E590" i="7"/>
  <c r="O589" i="7"/>
  <c r="I589" i="7"/>
  <c r="E589" i="7"/>
  <c r="O588" i="7"/>
  <c r="I588" i="7"/>
  <c r="E588" i="7"/>
  <c r="O587" i="7"/>
  <c r="I587" i="7"/>
  <c r="E587" i="7"/>
  <c r="O586" i="7"/>
  <c r="I586" i="7"/>
  <c r="E586" i="7"/>
  <c r="O585" i="7"/>
  <c r="I585" i="7"/>
  <c r="E585" i="7"/>
  <c r="O584" i="7"/>
  <c r="I584" i="7"/>
  <c r="E584" i="7"/>
  <c r="O583" i="7"/>
  <c r="I583" i="7"/>
  <c r="E583" i="7"/>
  <c r="O582" i="7"/>
  <c r="I582" i="7"/>
  <c r="E582" i="7"/>
  <c r="O581" i="7"/>
  <c r="I581" i="7"/>
  <c r="E581" i="7"/>
  <c r="O580" i="7"/>
  <c r="I580" i="7"/>
  <c r="E580" i="7"/>
  <c r="O579" i="7"/>
  <c r="I579" i="7"/>
  <c r="E579" i="7"/>
  <c r="O578" i="7"/>
  <c r="I578" i="7"/>
  <c r="E578" i="7"/>
  <c r="O577" i="7"/>
  <c r="I577" i="7"/>
  <c r="E577" i="7"/>
  <c r="O576" i="7"/>
  <c r="I576" i="7"/>
  <c r="E576" i="7"/>
  <c r="O575" i="7"/>
  <c r="I575" i="7"/>
  <c r="E575" i="7"/>
  <c r="O574" i="7"/>
  <c r="I574" i="7"/>
  <c r="E574" i="7"/>
  <c r="O573" i="7"/>
  <c r="I573" i="7"/>
  <c r="E573" i="7"/>
  <c r="O572" i="7"/>
  <c r="I572" i="7"/>
  <c r="E572" i="7"/>
  <c r="O571" i="7"/>
  <c r="I571" i="7"/>
  <c r="E571" i="7"/>
  <c r="O570" i="7"/>
  <c r="I570" i="7"/>
  <c r="E570" i="7"/>
  <c r="O569" i="7"/>
  <c r="I569" i="7"/>
  <c r="E569" i="7"/>
  <c r="O568" i="7"/>
  <c r="I568" i="7"/>
  <c r="E568" i="7"/>
  <c r="O567" i="7"/>
  <c r="I567" i="7"/>
  <c r="E567" i="7"/>
  <c r="O566" i="7"/>
  <c r="I566" i="7"/>
  <c r="E566" i="7"/>
  <c r="O565" i="7"/>
  <c r="I565" i="7"/>
  <c r="E565" i="7"/>
  <c r="O564" i="7"/>
  <c r="I564" i="7"/>
  <c r="E564" i="7"/>
  <c r="O563" i="7"/>
  <c r="I563" i="7"/>
  <c r="E563" i="7"/>
  <c r="O562" i="7"/>
  <c r="I562" i="7"/>
  <c r="E562" i="7"/>
  <c r="O561" i="7"/>
  <c r="I561" i="7"/>
  <c r="E561" i="7"/>
  <c r="O560" i="7"/>
  <c r="I560" i="7"/>
  <c r="E560" i="7"/>
  <c r="O559" i="7"/>
  <c r="I559" i="7"/>
  <c r="E559" i="7"/>
  <c r="O558" i="7"/>
  <c r="I558" i="7"/>
  <c r="E558" i="7"/>
  <c r="O557" i="7"/>
  <c r="I557" i="7"/>
  <c r="E557" i="7"/>
  <c r="O556" i="7"/>
  <c r="I556" i="7"/>
  <c r="E556" i="7"/>
  <c r="O555" i="7"/>
  <c r="I555" i="7"/>
  <c r="E555" i="7"/>
  <c r="O554" i="7"/>
  <c r="I554" i="7"/>
  <c r="E554" i="7"/>
  <c r="O553" i="7"/>
  <c r="I553" i="7"/>
  <c r="E553" i="7"/>
  <c r="O552" i="7"/>
  <c r="I552" i="7"/>
  <c r="E552" i="7"/>
  <c r="O551" i="7"/>
  <c r="I551" i="7"/>
  <c r="E551" i="7"/>
  <c r="O550" i="7"/>
  <c r="I550" i="7"/>
  <c r="E550" i="7"/>
  <c r="O549" i="7"/>
  <c r="I549" i="7"/>
  <c r="E549" i="7"/>
  <c r="O548" i="7"/>
  <c r="I548" i="7"/>
  <c r="E548" i="7"/>
  <c r="O547" i="7"/>
  <c r="I547" i="7"/>
  <c r="E547" i="7"/>
  <c r="O546" i="7"/>
  <c r="I546" i="7"/>
  <c r="E546" i="7"/>
  <c r="O545" i="7"/>
  <c r="I545" i="7"/>
  <c r="E545" i="7"/>
  <c r="O544" i="7"/>
  <c r="I544" i="7"/>
  <c r="E544" i="7"/>
  <c r="O543" i="7"/>
  <c r="I543" i="7"/>
  <c r="E543" i="7"/>
  <c r="O542" i="7"/>
  <c r="I542" i="7"/>
  <c r="E542" i="7"/>
  <c r="O541" i="7"/>
  <c r="I541" i="7"/>
  <c r="E541" i="7"/>
  <c r="O540" i="7"/>
  <c r="I540" i="7"/>
  <c r="E540" i="7"/>
  <c r="O539" i="7"/>
  <c r="I539" i="7"/>
  <c r="E539" i="7"/>
  <c r="O538" i="7"/>
  <c r="I538" i="7"/>
  <c r="E538" i="7"/>
  <c r="O537" i="7"/>
  <c r="I537" i="7"/>
  <c r="E537" i="7"/>
  <c r="O536" i="7"/>
  <c r="I536" i="7"/>
  <c r="E536" i="7"/>
  <c r="O535" i="7"/>
  <c r="I535" i="7"/>
  <c r="E535" i="7"/>
  <c r="O534" i="7"/>
  <c r="I534" i="7"/>
  <c r="E534" i="7"/>
  <c r="O533" i="7"/>
  <c r="I533" i="7"/>
  <c r="E533" i="7"/>
  <c r="O532" i="7"/>
  <c r="I532" i="7"/>
  <c r="E532" i="7"/>
  <c r="O531" i="7"/>
  <c r="I531" i="7"/>
  <c r="E531" i="7"/>
  <c r="O530" i="7"/>
  <c r="I530" i="7"/>
  <c r="E530" i="7"/>
  <c r="O529" i="7"/>
  <c r="I529" i="7"/>
  <c r="E529" i="7"/>
  <c r="O528" i="7"/>
  <c r="I528" i="7"/>
  <c r="E528" i="7"/>
  <c r="O527" i="7"/>
  <c r="I527" i="7"/>
  <c r="E527" i="7"/>
  <c r="O526" i="7"/>
  <c r="I526" i="7"/>
  <c r="E526" i="7"/>
  <c r="O525" i="7"/>
  <c r="I525" i="7"/>
  <c r="E525" i="7"/>
  <c r="O524" i="7"/>
  <c r="I524" i="7"/>
  <c r="E524" i="7"/>
  <c r="O523" i="7"/>
  <c r="I523" i="7"/>
  <c r="E523" i="7"/>
  <c r="O522" i="7"/>
  <c r="I522" i="7"/>
  <c r="E522" i="7"/>
  <c r="O521" i="7"/>
  <c r="I521" i="7"/>
  <c r="E521" i="7"/>
  <c r="O520" i="7"/>
  <c r="I520" i="7"/>
  <c r="E520" i="7"/>
  <c r="O519" i="7"/>
  <c r="I519" i="7"/>
  <c r="E519" i="7"/>
  <c r="O518" i="7"/>
  <c r="I518" i="7"/>
  <c r="E518" i="7"/>
  <c r="O517" i="7"/>
  <c r="I517" i="7"/>
  <c r="E517" i="7"/>
  <c r="O516" i="7"/>
  <c r="I516" i="7"/>
  <c r="E516" i="7"/>
  <c r="O515" i="7"/>
  <c r="I515" i="7"/>
  <c r="E515" i="7"/>
  <c r="O514" i="7"/>
  <c r="I514" i="7"/>
  <c r="E514" i="7"/>
  <c r="O513" i="7"/>
  <c r="I513" i="7"/>
  <c r="E513" i="7"/>
  <c r="O512" i="7"/>
  <c r="I512" i="7"/>
  <c r="E512" i="7"/>
  <c r="O511" i="7"/>
  <c r="I511" i="7"/>
  <c r="E511" i="7"/>
  <c r="O510" i="7"/>
  <c r="I510" i="7"/>
  <c r="E510" i="7"/>
  <c r="O509" i="7"/>
  <c r="I509" i="7"/>
  <c r="E509" i="7"/>
  <c r="O508" i="7"/>
  <c r="I508" i="7"/>
  <c r="E508" i="7"/>
  <c r="O507" i="7"/>
  <c r="I507" i="7"/>
  <c r="E507" i="7"/>
  <c r="O506" i="7"/>
  <c r="I506" i="7"/>
  <c r="E506" i="7"/>
  <c r="O505" i="7"/>
  <c r="I505" i="7"/>
  <c r="E505" i="7"/>
  <c r="O504" i="7"/>
  <c r="I504" i="7"/>
  <c r="E504" i="7"/>
  <c r="O503" i="7"/>
  <c r="I503" i="7"/>
  <c r="E503" i="7"/>
  <c r="O502" i="7"/>
  <c r="I502" i="7"/>
  <c r="E502" i="7"/>
  <c r="O501" i="7"/>
  <c r="I501" i="7"/>
  <c r="E501" i="7"/>
  <c r="O500" i="7"/>
  <c r="I500" i="7"/>
  <c r="E500" i="7"/>
  <c r="O499" i="7"/>
  <c r="I499" i="7"/>
  <c r="E499" i="7"/>
  <c r="O498" i="7"/>
  <c r="I498" i="7"/>
  <c r="E498" i="7"/>
  <c r="O497" i="7"/>
  <c r="I497" i="7"/>
  <c r="E497" i="7"/>
  <c r="O496" i="7"/>
  <c r="I496" i="7"/>
  <c r="E496" i="7"/>
  <c r="O495" i="7"/>
  <c r="I495" i="7"/>
  <c r="E495" i="7"/>
  <c r="O494" i="7"/>
  <c r="I494" i="7"/>
  <c r="E494" i="7"/>
  <c r="O493" i="7"/>
  <c r="I493" i="7"/>
  <c r="E493" i="7"/>
  <c r="O492" i="7"/>
  <c r="I492" i="7"/>
  <c r="E492" i="7"/>
  <c r="O491" i="7"/>
  <c r="I491" i="7"/>
  <c r="E491" i="7"/>
  <c r="O490" i="7"/>
  <c r="I490" i="7"/>
  <c r="E490" i="7"/>
  <c r="O489" i="7"/>
  <c r="I489" i="7"/>
  <c r="E489" i="7"/>
  <c r="O488" i="7"/>
  <c r="I488" i="7"/>
  <c r="E488" i="7"/>
  <c r="O487" i="7"/>
  <c r="I487" i="7"/>
  <c r="E487" i="7"/>
  <c r="O486" i="7"/>
  <c r="I486" i="7"/>
  <c r="E486" i="7"/>
  <c r="O485" i="7"/>
  <c r="I485" i="7"/>
  <c r="E485" i="7"/>
  <c r="O484" i="7"/>
  <c r="I484" i="7"/>
  <c r="E484" i="7"/>
  <c r="O483" i="7"/>
  <c r="I483" i="7"/>
  <c r="E483" i="7"/>
  <c r="O482" i="7"/>
  <c r="I482" i="7"/>
  <c r="E482" i="7"/>
  <c r="O481" i="7"/>
  <c r="I481" i="7"/>
  <c r="E481" i="7"/>
  <c r="O480" i="7"/>
  <c r="I480" i="7"/>
  <c r="E480" i="7"/>
  <c r="D480" i="7" s="1"/>
  <c r="O479" i="7"/>
  <c r="I479" i="7"/>
  <c r="E479" i="7"/>
  <c r="O478" i="7"/>
  <c r="I478" i="7"/>
  <c r="E478" i="7"/>
  <c r="O477" i="7"/>
  <c r="I477" i="7"/>
  <c r="E477" i="7"/>
  <c r="O476" i="7"/>
  <c r="I476" i="7"/>
  <c r="E476" i="7"/>
  <c r="D476" i="7" s="1"/>
  <c r="O475" i="7"/>
  <c r="I475" i="7"/>
  <c r="E475" i="7"/>
  <c r="O474" i="7"/>
  <c r="I474" i="7"/>
  <c r="E474" i="7"/>
  <c r="O473" i="7"/>
  <c r="I473" i="7"/>
  <c r="E473" i="7"/>
  <c r="O472" i="7"/>
  <c r="I472" i="7"/>
  <c r="E472" i="7"/>
  <c r="D472" i="7" s="1"/>
  <c r="O471" i="7"/>
  <c r="I471" i="7"/>
  <c r="E471" i="7"/>
  <c r="O470" i="7"/>
  <c r="I470" i="7"/>
  <c r="E470" i="7"/>
  <c r="O469" i="7"/>
  <c r="I469" i="7"/>
  <c r="E469" i="7"/>
  <c r="O468" i="7"/>
  <c r="I468" i="7"/>
  <c r="E468" i="7"/>
  <c r="D468" i="7" s="1"/>
  <c r="O467" i="7"/>
  <c r="I467" i="7"/>
  <c r="E467" i="7"/>
  <c r="O466" i="7"/>
  <c r="I466" i="7"/>
  <c r="E466" i="7"/>
  <c r="O465" i="7"/>
  <c r="I465" i="7"/>
  <c r="E465" i="7"/>
  <c r="O464" i="7"/>
  <c r="I464" i="7"/>
  <c r="E464" i="7"/>
  <c r="D464" i="7" s="1"/>
  <c r="O463" i="7"/>
  <c r="I463" i="7"/>
  <c r="E463" i="7"/>
  <c r="O462" i="7"/>
  <c r="I462" i="7"/>
  <c r="E462" i="7"/>
  <c r="O461" i="7"/>
  <c r="I461" i="7"/>
  <c r="E461" i="7"/>
  <c r="O460" i="7"/>
  <c r="I460" i="7"/>
  <c r="E460" i="7"/>
  <c r="D460" i="7" s="1"/>
  <c r="O459" i="7"/>
  <c r="I459" i="7"/>
  <c r="E459" i="7"/>
  <c r="O458" i="7"/>
  <c r="I458" i="7"/>
  <c r="E458" i="7"/>
  <c r="O457" i="7"/>
  <c r="I457" i="7"/>
  <c r="E457" i="7"/>
  <c r="O456" i="7"/>
  <c r="I456" i="7"/>
  <c r="E456" i="7"/>
  <c r="D456" i="7" s="1"/>
  <c r="O455" i="7"/>
  <c r="I455" i="7"/>
  <c r="E455" i="7"/>
  <c r="O454" i="7"/>
  <c r="I454" i="7"/>
  <c r="E454" i="7"/>
  <c r="O453" i="7"/>
  <c r="I453" i="7"/>
  <c r="E453" i="7"/>
  <c r="O452" i="7"/>
  <c r="I452" i="7"/>
  <c r="E452" i="7"/>
  <c r="D452" i="7" s="1"/>
  <c r="O451" i="7"/>
  <c r="I451" i="7"/>
  <c r="E451" i="7"/>
  <c r="O450" i="7"/>
  <c r="I450" i="7"/>
  <c r="E450" i="7"/>
  <c r="O449" i="7"/>
  <c r="I449" i="7"/>
  <c r="E449" i="7"/>
  <c r="O448" i="7"/>
  <c r="I448" i="7"/>
  <c r="E448" i="7"/>
  <c r="D448" i="7" s="1"/>
  <c r="O447" i="7"/>
  <c r="I447" i="7"/>
  <c r="E447" i="7"/>
  <c r="O446" i="7"/>
  <c r="I446" i="7"/>
  <c r="E446" i="7"/>
  <c r="O445" i="7"/>
  <c r="I445" i="7"/>
  <c r="E445" i="7"/>
  <c r="O444" i="7"/>
  <c r="I444" i="7"/>
  <c r="E444" i="7"/>
  <c r="D444" i="7" s="1"/>
  <c r="O443" i="7"/>
  <c r="I443" i="7"/>
  <c r="E443" i="7"/>
  <c r="O442" i="7"/>
  <c r="I442" i="7"/>
  <c r="E442" i="7"/>
  <c r="O441" i="7"/>
  <c r="I441" i="7"/>
  <c r="E441" i="7"/>
  <c r="O440" i="7"/>
  <c r="I440" i="7"/>
  <c r="E440" i="7"/>
  <c r="D440" i="7" s="1"/>
  <c r="O439" i="7"/>
  <c r="I439" i="7"/>
  <c r="E439" i="7"/>
  <c r="O438" i="7"/>
  <c r="I438" i="7"/>
  <c r="E438" i="7"/>
  <c r="O437" i="7"/>
  <c r="I437" i="7"/>
  <c r="E437" i="7"/>
  <c r="O436" i="7"/>
  <c r="I436" i="7"/>
  <c r="E436" i="7"/>
  <c r="D436" i="7" s="1"/>
  <c r="O435" i="7"/>
  <c r="I435" i="7"/>
  <c r="E435" i="7"/>
  <c r="O434" i="7"/>
  <c r="I434" i="7"/>
  <c r="E434" i="7"/>
  <c r="O433" i="7"/>
  <c r="I433" i="7"/>
  <c r="E433" i="7"/>
  <c r="O432" i="7"/>
  <c r="I432" i="7"/>
  <c r="E432" i="7"/>
  <c r="D432" i="7" s="1"/>
  <c r="O431" i="7"/>
  <c r="I431" i="7"/>
  <c r="E431" i="7"/>
  <c r="O430" i="7"/>
  <c r="I430" i="7"/>
  <c r="E430" i="7"/>
  <c r="O429" i="7"/>
  <c r="I429" i="7"/>
  <c r="E429" i="7"/>
  <c r="O428" i="7"/>
  <c r="I428" i="7"/>
  <c r="E428" i="7"/>
  <c r="D428" i="7" s="1"/>
  <c r="O427" i="7"/>
  <c r="I427" i="7"/>
  <c r="E427" i="7"/>
  <c r="O426" i="7"/>
  <c r="I426" i="7"/>
  <c r="E426" i="7"/>
  <c r="O425" i="7"/>
  <c r="I425" i="7"/>
  <c r="E425" i="7"/>
  <c r="O424" i="7"/>
  <c r="I424" i="7"/>
  <c r="E424" i="7"/>
  <c r="D424" i="7" s="1"/>
  <c r="O423" i="7"/>
  <c r="I423" i="7"/>
  <c r="E423" i="7"/>
  <c r="O422" i="7"/>
  <c r="I422" i="7"/>
  <c r="E422" i="7"/>
  <c r="O421" i="7"/>
  <c r="I421" i="7"/>
  <c r="E421" i="7"/>
  <c r="O420" i="7"/>
  <c r="I420" i="7"/>
  <c r="E420" i="7"/>
  <c r="D420" i="7" s="1"/>
  <c r="O419" i="7"/>
  <c r="I419" i="7"/>
  <c r="E419" i="7"/>
  <c r="O418" i="7"/>
  <c r="I418" i="7"/>
  <c r="D418" i="7" s="1"/>
  <c r="E418" i="7"/>
  <c r="O417" i="7"/>
  <c r="I417" i="7"/>
  <c r="E417" i="7"/>
  <c r="O416" i="7"/>
  <c r="I416" i="7"/>
  <c r="E416" i="7"/>
  <c r="O415" i="7"/>
  <c r="I415" i="7"/>
  <c r="E415" i="7"/>
  <c r="O414" i="7"/>
  <c r="I414" i="7"/>
  <c r="D414" i="7" s="1"/>
  <c r="E414" i="7"/>
  <c r="O413" i="7"/>
  <c r="I413" i="7"/>
  <c r="E413" i="7"/>
  <c r="O412" i="7"/>
  <c r="I412" i="7"/>
  <c r="E412" i="7"/>
  <c r="O411" i="7"/>
  <c r="I411" i="7"/>
  <c r="E411" i="7"/>
  <c r="O410" i="7"/>
  <c r="I410" i="7"/>
  <c r="D410" i="7" s="1"/>
  <c r="E410" i="7"/>
  <c r="O409" i="7"/>
  <c r="I409" i="7"/>
  <c r="E409" i="7"/>
  <c r="O408" i="7"/>
  <c r="I408" i="7"/>
  <c r="E408" i="7"/>
  <c r="O407" i="7"/>
  <c r="I407" i="7"/>
  <c r="E407" i="7"/>
  <c r="O406" i="7"/>
  <c r="I406" i="7"/>
  <c r="D406" i="7" s="1"/>
  <c r="E406" i="7"/>
  <c r="O405" i="7"/>
  <c r="I405" i="7"/>
  <c r="E405" i="7"/>
  <c r="O404" i="7"/>
  <c r="I404" i="7"/>
  <c r="E404" i="7"/>
  <c r="O403" i="7"/>
  <c r="I403" i="7"/>
  <c r="E403" i="7"/>
  <c r="O402" i="7"/>
  <c r="I402" i="7"/>
  <c r="D402" i="7" s="1"/>
  <c r="E402" i="7"/>
  <c r="O401" i="7"/>
  <c r="I401" i="7"/>
  <c r="E401" i="7"/>
  <c r="O400" i="7"/>
  <c r="I400" i="7"/>
  <c r="E400" i="7"/>
  <c r="O399" i="7"/>
  <c r="I399" i="7"/>
  <c r="E399" i="7"/>
  <c r="O398" i="7"/>
  <c r="I398" i="7"/>
  <c r="D398" i="7" s="1"/>
  <c r="E398" i="7"/>
  <c r="O397" i="7"/>
  <c r="I397" i="7"/>
  <c r="E397" i="7"/>
  <c r="O396" i="7"/>
  <c r="I396" i="7"/>
  <c r="E396" i="7"/>
  <c r="O395" i="7"/>
  <c r="I395" i="7"/>
  <c r="E395" i="7"/>
  <c r="O394" i="7"/>
  <c r="I394" i="7"/>
  <c r="D394" i="7" s="1"/>
  <c r="E394" i="7"/>
  <c r="O393" i="7"/>
  <c r="I393" i="7"/>
  <c r="E393" i="7"/>
  <c r="O392" i="7"/>
  <c r="I392" i="7"/>
  <c r="E392" i="7"/>
  <c r="O391" i="7"/>
  <c r="I391" i="7"/>
  <c r="E391" i="7"/>
  <c r="O390" i="7"/>
  <c r="I390" i="7"/>
  <c r="D390" i="7" s="1"/>
  <c r="E390" i="7"/>
  <c r="O389" i="7"/>
  <c r="I389" i="7"/>
  <c r="E389" i="7"/>
  <c r="O388" i="7"/>
  <c r="I388" i="7"/>
  <c r="E388" i="7"/>
  <c r="O387" i="7"/>
  <c r="I387" i="7"/>
  <c r="E387" i="7"/>
  <c r="O386" i="7"/>
  <c r="I386" i="7"/>
  <c r="D386" i="7" s="1"/>
  <c r="E386" i="7"/>
  <c r="O385" i="7"/>
  <c r="I385" i="7"/>
  <c r="E385" i="7"/>
  <c r="O384" i="7"/>
  <c r="I384" i="7"/>
  <c r="E384" i="7"/>
  <c r="O383" i="7"/>
  <c r="I383" i="7"/>
  <c r="E383" i="7"/>
  <c r="O382" i="7"/>
  <c r="I382" i="7"/>
  <c r="D382" i="7" s="1"/>
  <c r="E382" i="7"/>
  <c r="O381" i="7"/>
  <c r="I381" i="7"/>
  <c r="E381" i="7"/>
  <c r="O380" i="7"/>
  <c r="I380" i="7"/>
  <c r="E380" i="7"/>
  <c r="O379" i="7"/>
  <c r="I379" i="7"/>
  <c r="E379" i="7"/>
  <c r="O378" i="7"/>
  <c r="I378" i="7"/>
  <c r="D378" i="7" s="1"/>
  <c r="E378" i="7"/>
  <c r="O377" i="7"/>
  <c r="I377" i="7"/>
  <c r="E377" i="7"/>
  <c r="O376" i="7"/>
  <c r="I376" i="7"/>
  <c r="E376" i="7"/>
  <c r="O375" i="7"/>
  <c r="I375" i="7"/>
  <c r="E375" i="7"/>
  <c r="O374" i="7"/>
  <c r="I374" i="7"/>
  <c r="D374" i="7" s="1"/>
  <c r="E374" i="7"/>
  <c r="O373" i="7"/>
  <c r="I373" i="7"/>
  <c r="E373" i="7"/>
  <c r="O372" i="7"/>
  <c r="I372" i="7"/>
  <c r="E372" i="7"/>
  <c r="O371" i="7"/>
  <c r="I371" i="7"/>
  <c r="E371" i="7"/>
  <c r="O370" i="7"/>
  <c r="I370" i="7"/>
  <c r="D370" i="7" s="1"/>
  <c r="E370" i="7"/>
  <c r="O369" i="7"/>
  <c r="I369" i="7"/>
  <c r="E369" i="7"/>
  <c r="O368" i="7"/>
  <c r="I368" i="7"/>
  <c r="E368" i="7"/>
  <c r="O367" i="7"/>
  <c r="I367" i="7"/>
  <c r="E367" i="7"/>
  <c r="O366" i="7"/>
  <c r="I366" i="7"/>
  <c r="D366" i="7" s="1"/>
  <c r="E366" i="7"/>
  <c r="O365" i="7"/>
  <c r="I365" i="7"/>
  <c r="E365" i="7"/>
  <c r="O364" i="7"/>
  <c r="I364" i="7"/>
  <c r="E364" i="7"/>
  <c r="O363" i="7"/>
  <c r="I363" i="7"/>
  <c r="E363" i="7"/>
  <c r="O362" i="7"/>
  <c r="I362" i="7"/>
  <c r="D362" i="7" s="1"/>
  <c r="E362" i="7"/>
  <c r="O361" i="7"/>
  <c r="I361" i="7"/>
  <c r="E361" i="7"/>
  <c r="O360" i="7"/>
  <c r="I360" i="7"/>
  <c r="E360" i="7"/>
  <c r="O359" i="7"/>
  <c r="I359" i="7"/>
  <c r="E359" i="7"/>
  <c r="O358" i="7"/>
  <c r="I358" i="7"/>
  <c r="D358" i="7" s="1"/>
  <c r="E358" i="7"/>
  <c r="O357" i="7"/>
  <c r="I357" i="7"/>
  <c r="E357" i="7"/>
  <c r="O356" i="7"/>
  <c r="I356" i="7"/>
  <c r="E356" i="7"/>
  <c r="O355" i="7"/>
  <c r="I355" i="7"/>
  <c r="E355" i="7"/>
  <c r="O354" i="7"/>
  <c r="I354" i="7"/>
  <c r="D354" i="7" s="1"/>
  <c r="E354" i="7"/>
  <c r="O353" i="7"/>
  <c r="I353" i="7"/>
  <c r="E353" i="7"/>
  <c r="O352" i="7"/>
  <c r="I352" i="7"/>
  <c r="E352" i="7"/>
  <c r="O351" i="7"/>
  <c r="I351" i="7"/>
  <c r="E351" i="7"/>
  <c r="O350" i="7"/>
  <c r="I350" i="7"/>
  <c r="D350" i="7" s="1"/>
  <c r="E350" i="7"/>
  <c r="O349" i="7"/>
  <c r="I349" i="7"/>
  <c r="E349" i="7"/>
  <c r="O348" i="7"/>
  <c r="I348" i="7"/>
  <c r="E348" i="7"/>
  <c r="O347" i="7"/>
  <c r="I347" i="7"/>
  <c r="E347" i="7"/>
  <c r="O346" i="7"/>
  <c r="I346" i="7"/>
  <c r="D346" i="7" s="1"/>
  <c r="E346" i="7"/>
  <c r="O345" i="7"/>
  <c r="I345" i="7"/>
  <c r="E345" i="7"/>
  <c r="O344" i="7"/>
  <c r="I344" i="7"/>
  <c r="E344" i="7"/>
  <c r="O343" i="7"/>
  <c r="I343" i="7"/>
  <c r="E343" i="7"/>
  <c r="O342" i="7"/>
  <c r="I342" i="7"/>
  <c r="D342" i="7" s="1"/>
  <c r="E342" i="7"/>
  <c r="O341" i="7"/>
  <c r="I341" i="7"/>
  <c r="E341" i="7"/>
  <c r="O340" i="7"/>
  <c r="I340" i="7"/>
  <c r="E340" i="7"/>
  <c r="O339" i="7"/>
  <c r="I339" i="7"/>
  <c r="E339" i="7"/>
  <c r="O338" i="7"/>
  <c r="I338" i="7"/>
  <c r="D338" i="7" s="1"/>
  <c r="E338" i="7"/>
  <c r="O337" i="7"/>
  <c r="I337" i="7"/>
  <c r="E337" i="7"/>
  <c r="O336" i="7"/>
  <c r="I336" i="7"/>
  <c r="E336" i="7"/>
  <c r="O335" i="7"/>
  <c r="I335" i="7"/>
  <c r="E335" i="7"/>
  <c r="O334" i="7"/>
  <c r="I334" i="7"/>
  <c r="D334" i="7" s="1"/>
  <c r="E334" i="7"/>
  <c r="O333" i="7"/>
  <c r="I333" i="7"/>
  <c r="E333" i="7"/>
  <c r="O332" i="7"/>
  <c r="I332" i="7"/>
  <c r="E332" i="7"/>
  <c r="O331" i="7"/>
  <c r="I331" i="7"/>
  <c r="E331" i="7"/>
  <c r="O330" i="7"/>
  <c r="I330" i="7"/>
  <c r="D330" i="7" s="1"/>
  <c r="E330" i="7"/>
  <c r="O329" i="7"/>
  <c r="I329" i="7"/>
  <c r="E329" i="7"/>
  <c r="O328" i="7"/>
  <c r="I328" i="7"/>
  <c r="E328" i="7"/>
  <c r="O327" i="7"/>
  <c r="I327" i="7"/>
  <c r="E327" i="7"/>
  <c r="O326" i="7"/>
  <c r="I326" i="7"/>
  <c r="E326" i="7"/>
  <c r="O325" i="7"/>
  <c r="I325" i="7"/>
  <c r="E325" i="7"/>
  <c r="O324" i="7"/>
  <c r="I324" i="7"/>
  <c r="E324" i="7"/>
  <c r="O323" i="7"/>
  <c r="I323" i="7"/>
  <c r="E323" i="7"/>
  <c r="O322" i="7"/>
  <c r="I322" i="7"/>
  <c r="D322" i="7" s="1"/>
  <c r="E322" i="7"/>
  <c r="O321" i="7"/>
  <c r="I321" i="7"/>
  <c r="E321" i="7"/>
  <c r="O320" i="7"/>
  <c r="I320" i="7"/>
  <c r="E320" i="7"/>
  <c r="O319" i="7"/>
  <c r="I319" i="7"/>
  <c r="E319" i="7"/>
  <c r="O318" i="7"/>
  <c r="I318" i="7"/>
  <c r="D318" i="7" s="1"/>
  <c r="E318" i="7"/>
  <c r="O317" i="7"/>
  <c r="I317" i="7"/>
  <c r="E317" i="7"/>
  <c r="O316" i="7"/>
  <c r="I316" i="7"/>
  <c r="E316" i="7"/>
  <c r="O315" i="7"/>
  <c r="I315" i="7"/>
  <c r="E315" i="7"/>
  <c r="O314" i="7"/>
  <c r="I314" i="7"/>
  <c r="D314" i="7" s="1"/>
  <c r="E314" i="7"/>
  <c r="O313" i="7"/>
  <c r="I313" i="7"/>
  <c r="E313" i="7"/>
  <c r="O312" i="7"/>
  <c r="I312" i="7"/>
  <c r="E312" i="7"/>
  <c r="O311" i="7"/>
  <c r="I311" i="7"/>
  <c r="E311" i="7"/>
  <c r="O310" i="7"/>
  <c r="I310" i="7"/>
  <c r="D310" i="7" s="1"/>
  <c r="E310" i="7"/>
  <c r="O309" i="7"/>
  <c r="I309" i="7"/>
  <c r="E309" i="7"/>
  <c r="O308" i="7"/>
  <c r="I308" i="7"/>
  <c r="E308" i="7"/>
  <c r="O307" i="7"/>
  <c r="I307" i="7"/>
  <c r="E307" i="7"/>
  <c r="O306" i="7"/>
  <c r="I306" i="7"/>
  <c r="D306" i="7" s="1"/>
  <c r="E306" i="7"/>
  <c r="O305" i="7"/>
  <c r="I305" i="7"/>
  <c r="E305" i="7"/>
  <c r="O304" i="7"/>
  <c r="I304" i="7"/>
  <c r="E304" i="7"/>
  <c r="O303" i="7"/>
  <c r="I303" i="7"/>
  <c r="E303" i="7"/>
  <c r="O302" i="7"/>
  <c r="I302" i="7"/>
  <c r="D302" i="7" s="1"/>
  <c r="E302" i="7"/>
  <c r="O301" i="7"/>
  <c r="I301" i="7"/>
  <c r="E301" i="7"/>
  <c r="O300" i="7"/>
  <c r="I300" i="7"/>
  <c r="E300" i="7"/>
  <c r="O299" i="7"/>
  <c r="I299" i="7"/>
  <c r="E299" i="7"/>
  <c r="O298" i="7"/>
  <c r="I298" i="7"/>
  <c r="D298" i="7" s="1"/>
  <c r="E298" i="7"/>
  <c r="O297" i="7"/>
  <c r="I297" i="7"/>
  <c r="E297" i="7"/>
  <c r="O296" i="7"/>
  <c r="I296" i="7"/>
  <c r="E296" i="7"/>
  <c r="O295" i="7"/>
  <c r="I295" i="7"/>
  <c r="E295" i="7"/>
  <c r="O294" i="7"/>
  <c r="I294" i="7"/>
  <c r="D294" i="7" s="1"/>
  <c r="E294" i="7"/>
  <c r="O293" i="7"/>
  <c r="I293" i="7"/>
  <c r="E293" i="7"/>
  <c r="O292" i="7"/>
  <c r="I292" i="7"/>
  <c r="E292" i="7"/>
  <c r="O291" i="7"/>
  <c r="I291" i="7"/>
  <c r="E291" i="7"/>
  <c r="O290" i="7"/>
  <c r="I290" i="7"/>
  <c r="D290" i="7" s="1"/>
  <c r="E290" i="7"/>
  <c r="O289" i="7"/>
  <c r="I289" i="7"/>
  <c r="E289" i="7"/>
  <c r="O288" i="7"/>
  <c r="I288" i="7"/>
  <c r="E288" i="7"/>
  <c r="O287" i="7"/>
  <c r="I287" i="7"/>
  <c r="E287" i="7"/>
  <c r="O286" i="7"/>
  <c r="I286" i="7"/>
  <c r="D286" i="7" s="1"/>
  <c r="E286" i="7"/>
  <c r="O285" i="7"/>
  <c r="I285" i="7"/>
  <c r="E285" i="7"/>
  <c r="O284" i="7"/>
  <c r="I284" i="7"/>
  <c r="E284" i="7"/>
  <c r="O283" i="7"/>
  <c r="I283" i="7"/>
  <c r="E283" i="7"/>
  <c r="O282" i="7"/>
  <c r="I282" i="7"/>
  <c r="D282" i="7" s="1"/>
  <c r="E282" i="7"/>
  <c r="O281" i="7"/>
  <c r="I281" i="7"/>
  <c r="E281" i="7"/>
  <c r="O280" i="7"/>
  <c r="I280" i="7"/>
  <c r="E280" i="7"/>
  <c r="O279" i="7"/>
  <c r="I279" i="7"/>
  <c r="E279" i="7"/>
  <c r="O278" i="7"/>
  <c r="I278" i="7"/>
  <c r="D278" i="7" s="1"/>
  <c r="E278" i="7"/>
  <c r="O277" i="7"/>
  <c r="I277" i="7"/>
  <c r="E277" i="7"/>
  <c r="O276" i="7"/>
  <c r="I276" i="7"/>
  <c r="E276" i="7"/>
  <c r="O275" i="7"/>
  <c r="I275" i="7"/>
  <c r="E275" i="7"/>
  <c r="O274" i="7"/>
  <c r="I274" i="7"/>
  <c r="D274" i="7" s="1"/>
  <c r="E274" i="7"/>
  <c r="O273" i="7"/>
  <c r="I273" i="7"/>
  <c r="E273" i="7"/>
  <c r="O272" i="7"/>
  <c r="I272" i="7"/>
  <c r="E272" i="7"/>
  <c r="O271" i="7"/>
  <c r="I271" i="7"/>
  <c r="E271" i="7"/>
  <c r="O270" i="7"/>
  <c r="I270" i="7"/>
  <c r="D270" i="7" s="1"/>
  <c r="E270" i="7"/>
  <c r="O269" i="7"/>
  <c r="I269" i="7"/>
  <c r="E269" i="7"/>
  <c r="O268" i="7"/>
  <c r="I268" i="7"/>
  <c r="E268" i="7"/>
  <c r="O267" i="7"/>
  <c r="I267" i="7"/>
  <c r="E267" i="7"/>
  <c r="O266" i="7"/>
  <c r="I266" i="7"/>
  <c r="D266" i="7" s="1"/>
  <c r="E266" i="7"/>
  <c r="O265" i="7"/>
  <c r="I265" i="7"/>
  <c r="E265" i="7"/>
  <c r="O264" i="7"/>
  <c r="I264" i="7"/>
  <c r="E264" i="7"/>
  <c r="O263" i="7"/>
  <c r="I263" i="7"/>
  <c r="E263" i="7"/>
  <c r="O262" i="7"/>
  <c r="I262" i="7"/>
  <c r="D262" i="7" s="1"/>
  <c r="E262" i="7"/>
  <c r="O261" i="7"/>
  <c r="I261" i="7"/>
  <c r="E261" i="7"/>
  <c r="O260" i="7"/>
  <c r="I260" i="7"/>
  <c r="E260" i="7"/>
  <c r="O259" i="7"/>
  <c r="I259" i="7"/>
  <c r="E259" i="7"/>
  <c r="O258" i="7"/>
  <c r="I258" i="7"/>
  <c r="D258" i="7" s="1"/>
  <c r="E258" i="7"/>
  <c r="O257" i="7"/>
  <c r="I257" i="7"/>
  <c r="E257" i="7"/>
  <c r="O256" i="7"/>
  <c r="I256" i="7"/>
  <c r="E256" i="7"/>
  <c r="O255" i="7"/>
  <c r="I255" i="7"/>
  <c r="E255" i="7"/>
  <c r="O254" i="7"/>
  <c r="I254" i="7"/>
  <c r="D254" i="7" s="1"/>
  <c r="E254" i="7"/>
  <c r="O253" i="7"/>
  <c r="I253" i="7"/>
  <c r="E253" i="7"/>
  <c r="O252" i="7"/>
  <c r="I252" i="7"/>
  <c r="E252" i="7"/>
  <c r="O251" i="7"/>
  <c r="I251" i="7"/>
  <c r="E251" i="7"/>
  <c r="O250" i="7"/>
  <c r="I250" i="7"/>
  <c r="D250" i="7" s="1"/>
  <c r="E250" i="7"/>
  <c r="O249" i="7"/>
  <c r="I249" i="7"/>
  <c r="E249" i="7"/>
  <c r="O248" i="7"/>
  <c r="I248" i="7"/>
  <c r="E248" i="7"/>
  <c r="O247" i="7"/>
  <c r="I247" i="7"/>
  <c r="E247" i="7"/>
  <c r="O246" i="7"/>
  <c r="I246" i="7"/>
  <c r="D246" i="7" s="1"/>
  <c r="E246" i="7"/>
  <c r="O245" i="7"/>
  <c r="I245" i="7"/>
  <c r="E245" i="7"/>
  <c r="O244" i="7"/>
  <c r="I244" i="7"/>
  <c r="E244" i="7"/>
  <c r="O243" i="7"/>
  <c r="I243" i="7"/>
  <c r="E243" i="7"/>
  <c r="O242" i="7"/>
  <c r="I242" i="7"/>
  <c r="D242" i="7" s="1"/>
  <c r="E242" i="7"/>
  <c r="O241" i="7"/>
  <c r="I241" i="7"/>
  <c r="E241" i="7"/>
  <c r="O240" i="7"/>
  <c r="I240" i="7"/>
  <c r="E240" i="7"/>
  <c r="O239" i="7"/>
  <c r="I239" i="7"/>
  <c r="E239" i="7"/>
  <c r="O238" i="7"/>
  <c r="I238" i="7"/>
  <c r="D238" i="7" s="1"/>
  <c r="E238" i="7"/>
  <c r="O237" i="7"/>
  <c r="I237" i="7"/>
  <c r="E237" i="7"/>
  <c r="O236" i="7"/>
  <c r="I236" i="7"/>
  <c r="E236" i="7"/>
  <c r="O235" i="7"/>
  <c r="I235" i="7"/>
  <c r="E235" i="7"/>
  <c r="O234" i="7"/>
  <c r="I234" i="7"/>
  <c r="D234" i="7" s="1"/>
  <c r="E234" i="7"/>
  <c r="O233" i="7"/>
  <c r="I233" i="7"/>
  <c r="E233" i="7"/>
  <c r="O232" i="7"/>
  <c r="I232" i="7"/>
  <c r="E232" i="7"/>
  <c r="O231" i="7"/>
  <c r="I231" i="7"/>
  <c r="E231" i="7"/>
  <c r="O230" i="7"/>
  <c r="I230" i="7"/>
  <c r="D230" i="7" s="1"/>
  <c r="E230" i="7"/>
  <c r="O229" i="7"/>
  <c r="I229" i="7"/>
  <c r="E229" i="7"/>
  <c r="O228" i="7"/>
  <c r="I228" i="7"/>
  <c r="E228" i="7"/>
  <c r="O227" i="7"/>
  <c r="I227" i="7"/>
  <c r="E227" i="7"/>
  <c r="O226" i="7"/>
  <c r="I226" i="7"/>
  <c r="D226" i="7" s="1"/>
  <c r="E226" i="7"/>
  <c r="O225" i="7"/>
  <c r="I225" i="7"/>
  <c r="E225" i="7"/>
  <c r="O224" i="7"/>
  <c r="I224" i="7"/>
  <c r="E224" i="7"/>
  <c r="O223" i="7"/>
  <c r="I223" i="7"/>
  <c r="E223" i="7"/>
  <c r="O222" i="7"/>
  <c r="I222" i="7"/>
  <c r="D222" i="7" s="1"/>
  <c r="E222" i="7"/>
  <c r="O221" i="7"/>
  <c r="I221" i="7"/>
  <c r="E221" i="7"/>
  <c r="O220" i="7"/>
  <c r="I220" i="7"/>
  <c r="E220" i="7"/>
  <c r="O219" i="7"/>
  <c r="I219" i="7"/>
  <c r="E219" i="7"/>
  <c r="O218" i="7"/>
  <c r="I218" i="7"/>
  <c r="E218" i="7"/>
  <c r="O217" i="7"/>
  <c r="I217" i="7"/>
  <c r="E217" i="7"/>
  <c r="O216" i="7"/>
  <c r="I216" i="7"/>
  <c r="E216" i="7"/>
  <c r="O215" i="7"/>
  <c r="I215" i="7"/>
  <c r="E215" i="7"/>
  <c r="O214" i="7"/>
  <c r="I214" i="7"/>
  <c r="E214" i="7"/>
  <c r="O213" i="7"/>
  <c r="I213" i="7"/>
  <c r="E213" i="7"/>
  <c r="O212" i="7"/>
  <c r="I212" i="7"/>
  <c r="E212" i="7"/>
  <c r="O211" i="7"/>
  <c r="I211" i="7"/>
  <c r="E211" i="7"/>
  <c r="O210" i="7"/>
  <c r="I210" i="7"/>
  <c r="E210" i="7"/>
  <c r="O209" i="7"/>
  <c r="I209" i="7"/>
  <c r="E209" i="7"/>
  <c r="O208" i="7"/>
  <c r="I208" i="7"/>
  <c r="E208" i="7"/>
  <c r="O207" i="7"/>
  <c r="I207" i="7"/>
  <c r="E207" i="7"/>
  <c r="O206" i="7"/>
  <c r="I206" i="7"/>
  <c r="E206" i="7"/>
  <c r="O205" i="7"/>
  <c r="I205" i="7"/>
  <c r="E205" i="7"/>
  <c r="O204" i="7"/>
  <c r="I204" i="7"/>
  <c r="E204" i="7"/>
  <c r="O203" i="7"/>
  <c r="I203" i="7"/>
  <c r="E203" i="7"/>
  <c r="O202" i="7"/>
  <c r="I202" i="7"/>
  <c r="E202" i="7"/>
  <c r="O201" i="7"/>
  <c r="I201" i="7"/>
  <c r="E201" i="7"/>
  <c r="O200" i="7"/>
  <c r="I200" i="7"/>
  <c r="E200" i="7"/>
  <c r="O199" i="7"/>
  <c r="I199" i="7"/>
  <c r="E199" i="7"/>
  <c r="O198" i="7"/>
  <c r="I198" i="7"/>
  <c r="E198" i="7"/>
  <c r="O197" i="7"/>
  <c r="I197" i="7"/>
  <c r="E197" i="7"/>
  <c r="O196" i="7"/>
  <c r="I196" i="7"/>
  <c r="E196" i="7"/>
  <c r="O195" i="7"/>
  <c r="I195" i="7"/>
  <c r="E195" i="7"/>
  <c r="O194" i="7"/>
  <c r="I194" i="7"/>
  <c r="E194" i="7"/>
  <c r="O193" i="7"/>
  <c r="I193" i="7"/>
  <c r="E193" i="7"/>
  <c r="O192" i="7"/>
  <c r="I192" i="7"/>
  <c r="E192" i="7"/>
  <c r="O191" i="7"/>
  <c r="I191" i="7"/>
  <c r="E191" i="7"/>
  <c r="O190" i="7"/>
  <c r="I190" i="7"/>
  <c r="E190" i="7"/>
  <c r="O189" i="7"/>
  <c r="I189" i="7"/>
  <c r="E189" i="7"/>
  <c r="O188" i="7"/>
  <c r="I188" i="7"/>
  <c r="E188" i="7"/>
  <c r="O187" i="7"/>
  <c r="I187" i="7"/>
  <c r="E187" i="7"/>
  <c r="O186" i="7"/>
  <c r="I186" i="7"/>
  <c r="E186" i="7"/>
  <c r="O185" i="7"/>
  <c r="I185" i="7"/>
  <c r="E185" i="7"/>
  <c r="O184" i="7"/>
  <c r="I184" i="7"/>
  <c r="E184" i="7"/>
  <c r="O183" i="7"/>
  <c r="K183" i="7"/>
  <c r="I183" i="7" s="1"/>
  <c r="E183" i="7"/>
  <c r="O182" i="7"/>
  <c r="I182" i="7"/>
  <c r="E182" i="7"/>
  <c r="O181" i="7"/>
  <c r="I181" i="7"/>
  <c r="E181" i="7"/>
  <c r="O180" i="7"/>
  <c r="I180" i="7"/>
  <c r="E180" i="7"/>
  <c r="O179" i="7"/>
  <c r="I179" i="7"/>
  <c r="E179" i="7"/>
  <c r="O178" i="7"/>
  <c r="I178" i="7"/>
  <c r="E178" i="7"/>
  <c r="O177" i="7"/>
  <c r="I177" i="7"/>
  <c r="E177" i="7"/>
  <c r="O176" i="7"/>
  <c r="I176" i="7"/>
  <c r="E176" i="7"/>
  <c r="O175" i="7"/>
  <c r="I175" i="7"/>
  <c r="E175" i="7"/>
  <c r="O174" i="7"/>
  <c r="I174" i="7"/>
  <c r="E174" i="7"/>
  <c r="O173" i="7"/>
  <c r="I173" i="7"/>
  <c r="E173" i="7"/>
  <c r="O172" i="7"/>
  <c r="I172" i="7"/>
  <c r="E172" i="7"/>
  <c r="O171" i="7"/>
  <c r="I171" i="7"/>
  <c r="E171" i="7"/>
  <c r="O170" i="7"/>
  <c r="I170" i="7"/>
  <c r="E170" i="7"/>
  <c r="O169" i="7"/>
  <c r="I169" i="7"/>
  <c r="E169" i="7"/>
  <c r="O168" i="7"/>
  <c r="I168" i="7"/>
  <c r="E168" i="7"/>
  <c r="O167" i="7"/>
  <c r="I167" i="7"/>
  <c r="E167" i="7"/>
  <c r="O166" i="7"/>
  <c r="I166" i="7"/>
  <c r="E166" i="7"/>
  <c r="O165" i="7"/>
  <c r="I165" i="7"/>
  <c r="E165" i="7"/>
  <c r="O164" i="7"/>
  <c r="I164" i="7"/>
  <c r="E164" i="7"/>
  <c r="O163" i="7"/>
  <c r="I163" i="7"/>
  <c r="E163" i="7"/>
  <c r="O162" i="7"/>
  <c r="I162" i="7"/>
  <c r="E162" i="7"/>
  <c r="O161" i="7"/>
  <c r="I161" i="7"/>
  <c r="E161" i="7"/>
  <c r="O160" i="7"/>
  <c r="I160" i="7"/>
  <c r="E160" i="7"/>
  <c r="O159" i="7"/>
  <c r="I159" i="7"/>
  <c r="E159" i="7"/>
  <c r="O158" i="7"/>
  <c r="I158" i="7"/>
  <c r="E158" i="7"/>
  <c r="O157" i="7"/>
  <c r="I157" i="7"/>
  <c r="E157" i="7"/>
  <c r="O156" i="7"/>
  <c r="I156" i="7"/>
  <c r="E156" i="7"/>
  <c r="O155" i="7"/>
  <c r="I155" i="7"/>
  <c r="E155" i="7"/>
  <c r="O154" i="7"/>
  <c r="I154" i="7"/>
  <c r="E154" i="7"/>
  <c r="O153" i="7"/>
  <c r="I153" i="7"/>
  <c r="E153" i="7"/>
  <c r="O152" i="7"/>
  <c r="I152" i="7"/>
  <c r="E152" i="7"/>
  <c r="O151" i="7"/>
  <c r="I151" i="7"/>
  <c r="E151" i="7"/>
  <c r="O150" i="7"/>
  <c r="I150" i="7"/>
  <c r="E150" i="7"/>
  <c r="O149" i="7"/>
  <c r="I149" i="7"/>
  <c r="E149" i="7"/>
  <c r="O148" i="7"/>
  <c r="I148" i="7"/>
  <c r="E148" i="7"/>
  <c r="O147" i="7"/>
  <c r="I147" i="7"/>
  <c r="E147" i="7"/>
  <c r="O146" i="7"/>
  <c r="I146" i="7"/>
  <c r="E146" i="7"/>
  <c r="O145" i="7"/>
  <c r="I145" i="7"/>
  <c r="E145" i="7"/>
  <c r="O144" i="7"/>
  <c r="I144" i="7"/>
  <c r="E144" i="7"/>
  <c r="O143" i="7"/>
  <c r="I143" i="7"/>
  <c r="E143" i="7"/>
  <c r="O142" i="7"/>
  <c r="I142" i="7"/>
  <c r="E142" i="7"/>
  <c r="O141" i="7"/>
  <c r="I141" i="7"/>
  <c r="E141" i="7"/>
  <c r="O140" i="7"/>
  <c r="I140" i="7"/>
  <c r="E140" i="7"/>
  <c r="O139" i="7"/>
  <c r="I139" i="7"/>
  <c r="E139" i="7"/>
  <c r="O138" i="7"/>
  <c r="I138" i="7"/>
  <c r="E138" i="7"/>
  <c r="O137" i="7"/>
  <c r="I137" i="7"/>
  <c r="E137" i="7"/>
  <c r="O136" i="7"/>
  <c r="I136" i="7"/>
  <c r="E136" i="7"/>
  <c r="O135" i="7"/>
  <c r="I135" i="7"/>
  <c r="E135" i="7"/>
  <c r="O134" i="7"/>
  <c r="I134" i="7"/>
  <c r="E134" i="7"/>
  <c r="O133" i="7"/>
  <c r="I133" i="7"/>
  <c r="E133" i="7"/>
  <c r="O132" i="7"/>
  <c r="I132" i="7"/>
  <c r="E132" i="7"/>
  <c r="O131" i="7"/>
  <c r="I131" i="7"/>
  <c r="E131" i="7"/>
  <c r="O130" i="7"/>
  <c r="I130" i="7"/>
  <c r="E130" i="7"/>
  <c r="O129" i="7"/>
  <c r="I129" i="7"/>
  <c r="E129" i="7"/>
  <c r="O128" i="7"/>
  <c r="I128" i="7"/>
  <c r="E128" i="7"/>
  <c r="O127" i="7"/>
  <c r="I127" i="7"/>
  <c r="E127" i="7"/>
  <c r="O126" i="7"/>
  <c r="I126" i="7"/>
  <c r="E126" i="7"/>
  <c r="O125" i="7"/>
  <c r="I125" i="7"/>
  <c r="E125" i="7"/>
  <c r="O124" i="7"/>
  <c r="I124" i="7"/>
  <c r="E124" i="7"/>
  <c r="O123" i="7"/>
  <c r="I123" i="7"/>
  <c r="E123" i="7"/>
  <c r="O122" i="7"/>
  <c r="I122" i="7"/>
  <c r="E122" i="7"/>
  <c r="O121" i="7"/>
  <c r="I121" i="7"/>
  <c r="E121" i="7"/>
  <c r="O120" i="7"/>
  <c r="I120" i="7"/>
  <c r="E120" i="7"/>
  <c r="O119" i="7"/>
  <c r="I119" i="7"/>
  <c r="E119" i="7"/>
  <c r="O118" i="7"/>
  <c r="I118" i="7"/>
  <c r="E118" i="7"/>
  <c r="O117" i="7"/>
  <c r="I117" i="7"/>
  <c r="E117" i="7"/>
  <c r="O116" i="7"/>
  <c r="I116" i="7"/>
  <c r="E116" i="7"/>
  <c r="O115" i="7"/>
  <c r="I115" i="7"/>
  <c r="E115" i="7"/>
  <c r="O114" i="7"/>
  <c r="I114" i="7"/>
  <c r="E114" i="7"/>
  <c r="O113" i="7"/>
  <c r="I113" i="7"/>
  <c r="E113" i="7"/>
  <c r="O112" i="7"/>
  <c r="I112" i="7"/>
  <c r="E112" i="7"/>
  <c r="O111" i="7"/>
  <c r="I111" i="7"/>
  <c r="E111" i="7"/>
  <c r="O110" i="7"/>
  <c r="I110" i="7"/>
  <c r="E110" i="7"/>
  <c r="O109" i="7"/>
  <c r="I109" i="7"/>
  <c r="E109" i="7"/>
  <c r="O108" i="7"/>
  <c r="I108" i="7"/>
  <c r="E108" i="7"/>
  <c r="O107" i="7"/>
  <c r="I107" i="7"/>
  <c r="E107" i="7"/>
  <c r="O106" i="7"/>
  <c r="I106" i="7"/>
  <c r="E106" i="7"/>
  <c r="O105" i="7"/>
  <c r="I105" i="7"/>
  <c r="E105" i="7"/>
  <c r="O104" i="7"/>
  <c r="I104" i="7"/>
  <c r="E104" i="7"/>
  <c r="O103" i="7"/>
  <c r="I103" i="7"/>
  <c r="E103" i="7"/>
  <c r="O102" i="7"/>
  <c r="I102" i="7"/>
  <c r="E102" i="7"/>
  <c r="O101" i="7"/>
  <c r="I101" i="7"/>
  <c r="E101" i="7"/>
  <c r="O100" i="7"/>
  <c r="I100" i="7"/>
  <c r="E100" i="7"/>
  <c r="O99" i="7"/>
  <c r="I99" i="7"/>
  <c r="E99" i="7"/>
  <c r="O98" i="7"/>
  <c r="I98" i="7"/>
  <c r="E98" i="7"/>
  <c r="O97" i="7"/>
  <c r="I97" i="7"/>
  <c r="E97" i="7"/>
  <c r="O96" i="7"/>
  <c r="I96" i="7"/>
  <c r="E96" i="7"/>
  <c r="O95" i="7"/>
  <c r="I95" i="7"/>
  <c r="E95" i="7"/>
  <c r="O94" i="7"/>
  <c r="I94" i="7"/>
  <c r="E94" i="7"/>
  <c r="O93" i="7"/>
  <c r="I93" i="7"/>
  <c r="E93" i="7"/>
  <c r="O92" i="7"/>
  <c r="I92" i="7"/>
  <c r="E92" i="7"/>
  <c r="O91" i="7"/>
  <c r="I91" i="7"/>
  <c r="E91" i="7"/>
  <c r="O90" i="7"/>
  <c r="I90" i="7"/>
  <c r="E90" i="7"/>
  <c r="O89" i="7"/>
  <c r="I89" i="7"/>
  <c r="E89" i="7"/>
  <c r="O88" i="7"/>
  <c r="I88" i="7"/>
  <c r="E88" i="7"/>
  <c r="O87" i="7"/>
  <c r="I87" i="7"/>
  <c r="E87" i="7"/>
  <c r="O86" i="7"/>
  <c r="I86" i="7"/>
  <c r="E86" i="7"/>
  <c r="O85" i="7"/>
  <c r="I85" i="7"/>
  <c r="E85" i="7"/>
  <c r="O84" i="7"/>
  <c r="I84" i="7"/>
  <c r="E84" i="7"/>
  <c r="O83" i="7"/>
  <c r="I83" i="7"/>
  <c r="E83" i="7"/>
  <c r="O82" i="7"/>
  <c r="I82" i="7"/>
  <c r="E82" i="7"/>
  <c r="O81" i="7"/>
  <c r="I81" i="7"/>
  <c r="E81" i="7"/>
  <c r="O80" i="7"/>
  <c r="I80" i="7"/>
  <c r="E80" i="7"/>
  <c r="O79" i="7"/>
  <c r="I79" i="7"/>
  <c r="E79" i="7"/>
  <c r="O78" i="7"/>
  <c r="I78" i="7"/>
  <c r="E78" i="7"/>
  <c r="O77" i="7"/>
  <c r="I77" i="7"/>
  <c r="E77" i="7"/>
  <c r="O76" i="7"/>
  <c r="I76" i="7"/>
  <c r="E76" i="7"/>
  <c r="O75" i="7"/>
  <c r="I75" i="7"/>
  <c r="E75" i="7"/>
  <c r="O74" i="7"/>
  <c r="I74" i="7"/>
  <c r="E74" i="7"/>
  <c r="O73" i="7"/>
  <c r="I73" i="7"/>
  <c r="E73" i="7"/>
  <c r="O72" i="7"/>
  <c r="I72" i="7"/>
  <c r="E72" i="7"/>
  <c r="O71" i="7"/>
  <c r="I71" i="7"/>
  <c r="E71" i="7"/>
  <c r="O70" i="7"/>
  <c r="I70" i="7"/>
  <c r="E70" i="7"/>
  <c r="O69" i="7"/>
  <c r="I69" i="7"/>
  <c r="E69" i="7"/>
  <c r="O68" i="7"/>
  <c r="I68" i="7"/>
  <c r="E68" i="7"/>
  <c r="O67" i="7"/>
  <c r="I67" i="7"/>
  <c r="E67" i="7"/>
  <c r="O66" i="7"/>
  <c r="I66" i="7"/>
  <c r="E66" i="7"/>
  <c r="O65" i="7"/>
  <c r="I65" i="7"/>
  <c r="E65" i="7"/>
  <c r="O64" i="7"/>
  <c r="I64" i="7"/>
  <c r="E64" i="7"/>
  <c r="O63" i="7"/>
  <c r="I63" i="7"/>
  <c r="E63" i="7"/>
  <c r="O62" i="7"/>
  <c r="I62" i="7"/>
  <c r="E62" i="7"/>
  <c r="O61" i="7"/>
  <c r="I61" i="7"/>
  <c r="E61" i="7"/>
  <c r="O60" i="7"/>
  <c r="I60" i="7"/>
  <c r="E60" i="7"/>
  <c r="O59" i="7"/>
  <c r="I59" i="7"/>
  <c r="E59" i="7"/>
  <c r="O58" i="7"/>
  <c r="I58" i="7"/>
  <c r="E58" i="7"/>
  <c r="O57" i="7"/>
  <c r="I57" i="7"/>
  <c r="E57" i="7"/>
  <c r="O56" i="7"/>
  <c r="I56" i="7"/>
  <c r="E56" i="7"/>
  <c r="O55" i="7"/>
  <c r="I55" i="7"/>
  <c r="E55" i="7"/>
  <c r="O54" i="7"/>
  <c r="I54" i="7"/>
  <c r="E54" i="7"/>
  <c r="O53" i="7"/>
  <c r="I53" i="7"/>
  <c r="E53" i="7"/>
  <c r="O52" i="7"/>
  <c r="I52" i="7"/>
  <c r="E52" i="7"/>
  <c r="O51" i="7"/>
  <c r="I51" i="7"/>
  <c r="E51" i="7"/>
  <c r="O50" i="7"/>
  <c r="I50" i="7"/>
  <c r="E50" i="7"/>
  <c r="O49" i="7"/>
  <c r="I49" i="7"/>
  <c r="E49" i="7"/>
  <c r="O48" i="7"/>
  <c r="I48" i="7"/>
  <c r="E48" i="7"/>
  <c r="O47" i="7"/>
  <c r="I47" i="7"/>
  <c r="E47" i="7"/>
  <c r="O46" i="7"/>
  <c r="I46" i="7"/>
  <c r="E46" i="7"/>
  <c r="O45" i="7"/>
  <c r="I45" i="7"/>
  <c r="E45" i="7"/>
  <c r="O44" i="7"/>
  <c r="I44" i="7"/>
  <c r="E44" i="7"/>
  <c r="O43" i="7"/>
  <c r="I43" i="7"/>
  <c r="E43" i="7"/>
  <c r="O42" i="7"/>
  <c r="I42" i="7"/>
  <c r="E42" i="7"/>
  <c r="O41" i="7"/>
  <c r="I41" i="7"/>
  <c r="E41" i="7"/>
  <c r="O40" i="7"/>
  <c r="I40" i="7"/>
  <c r="E40" i="7"/>
  <c r="O39" i="7"/>
  <c r="I39" i="7"/>
  <c r="E39" i="7"/>
  <c r="O38" i="7"/>
  <c r="I38" i="7"/>
  <c r="E38" i="7"/>
  <c r="O37" i="7"/>
  <c r="I37" i="7"/>
  <c r="E37" i="7"/>
  <c r="O36" i="7"/>
  <c r="I36" i="7"/>
  <c r="E36" i="7"/>
  <c r="O35" i="7"/>
  <c r="I35" i="7"/>
  <c r="E35" i="7"/>
  <c r="O34" i="7"/>
  <c r="I34" i="7"/>
  <c r="E34" i="7"/>
  <c r="O33" i="7"/>
  <c r="I33" i="7"/>
  <c r="E33" i="7"/>
  <c r="O32" i="7"/>
  <c r="I32" i="7"/>
  <c r="E32" i="7"/>
  <c r="O31" i="7"/>
  <c r="I31" i="7"/>
  <c r="E31" i="7"/>
  <c r="O30" i="7"/>
  <c r="I30" i="7"/>
  <c r="E30" i="7"/>
  <c r="O29" i="7"/>
  <c r="I29" i="7"/>
  <c r="E29" i="7"/>
  <c r="O28" i="7"/>
  <c r="I28" i="7"/>
  <c r="E28" i="7"/>
  <c r="O27" i="7"/>
  <c r="I27" i="7"/>
  <c r="E27" i="7"/>
  <c r="O26" i="7"/>
  <c r="I26" i="7"/>
  <c r="E26" i="7"/>
  <c r="O25" i="7"/>
  <c r="I25" i="7"/>
  <c r="E25" i="7"/>
  <c r="O24" i="7"/>
  <c r="I24" i="7"/>
  <c r="E24" i="7"/>
  <c r="O23" i="7"/>
  <c r="I23" i="7"/>
  <c r="E23" i="7"/>
  <c r="O22" i="7"/>
  <c r="I22" i="7"/>
  <c r="E22" i="7"/>
  <c r="O21" i="7"/>
  <c r="I21" i="7"/>
  <c r="E21" i="7"/>
  <c r="O20" i="7"/>
  <c r="I20" i="7"/>
  <c r="E20" i="7"/>
  <c r="O19" i="7"/>
  <c r="I19" i="7"/>
  <c r="E19" i="7"/>
  <c r="O18" i="7"/>
  <c r="I18" i="7"/>
  <c r="E18" i="7"/>
  <c r="O17" i="7"/>
  <c r="I17" i="7"/>
  <c r="E17" i="7"/>
  <c r="O16" i="7"/>
  <c r="I16" i="7"/>
  <c r="E16" i="7"/>
  <c r="O15" i="7"/>
  <c r="I15" i="7"/>
  <c r="E15" i="7"/>
  <c r="O14" i="7"/>
  <c r="I14" i="7"/>
  <c r="E14" i="7"/>
  <c r="O13" i="7"/>
  <c r="I13" i="7"/>
  <c r="E13" i="7"/>
  <c r="O12" i="7"/>
  <c r="I12" i="7"/>
  <c r="E12" i="7"/>
  <c r="O11" i="7"/>
  <c r="I11" i="7"/>
  <c r="E11" i="7"/>
  <c r="O10" i="7"/>
  <c r="I10" i="7"/>
  <c r="E10" i="7"/>
  <c r="O9" i="7"/>
  <c r="I9" i="7"/>
  <c r="E9" i="7"/>
  <c r="O8" i="7"/>
  <c r="I8" i="7"/>
  <c r="E8" i="7"/>
  <c r="O7" i="7"/>
  <c r="I7" i="7"/>
  <c r="E7" i="7"/>
  <c r="O6" i="7"/>
  <c r="I6" i="7"/>
  <c r="E6" i="7"/>
  <c r="O5" i="7"/>
  <c r="I5" i="7"/>
  <c r="E5" i="7"/>
  <c r="D326" i="7" l="1"/>
  <c r="D225" i="7"/>
  <c r="D229" i="7"/>
  <c r="D233" i="7"/>
  <c r="D237" i="7"/>
  <c r="D241" i="7"/>
  <c r="D245" i="7"/>
  <c r="D249" i="7"/>
  <c r="D253" i="7"/>
  <c r="D257" i="7"/>
  <c r="D261" i="7"/>
  <c r="D265" i="7"/>
  <c r="D269" i="7"/>
  <c r="D273" i="7"/>
  <c r="D277" i="7"/>
  <c r="D281" i="7"/>
  <c r="D285" i="7"/>
  <c r="D289" i="7"/>
  <c r="D293" i="7"/>
  <c r="D297" i="7"/>
  <c r="D301" i="7"/>
  <c r="D305" i="7"/>
  <c r="D309" i="7"/>
  <c r="D313" i="7"/>
  <c r="D317" i="7"/>
  <c r="D321" i="7"/>
  <c r="D325" i="7"/>
  <c r="D329" i="7"/>
  <c r="D337" i="7"/>
  <c r="D345" i="7"/>
  <c r="D365" i="7"/>
  <c r="D381" i="7"/>
  <c r="D389" i="7"/>
  <c r="D393" i="7"/>
  <c r="D401" i="7"/>
  <c r="D405" i="7"/>
  <c r="D409" i="7"/>
  <c r="D413" i="7"/>
  <c r="D280" i="7"/>
  <c r="D284" i="7"/>
  <c r="D288" i="7"/>
  <c r="D292" i="7"/>
  <c r="D296" i="7"/>
  <c r="D300" i="7"/>
  <c r="D304" i="7"/>
  <c r="D308" i="7"/>
  <c r="D312" i="7"/>
  <c r="D316" i="7"/>
  <c r="D320" i="7"/>
  <c r="D324" i="7"/>
  <c r="D328" i="7"/>
  <c r="D332" i="7"/>
  <c r="D336" i="7"/>
  <c r="D340" i="7"/>
  <c r="D344" i="7"/>
  <c r="D348" i="7"/>
  <c r="D352" i="7"/>
  <c r="D356" i="7"/>
  <c r="D360" i="7"/>
  <c r="D364" i="7"/>
  <c r="D368" i="7"/>
  <c r="D372" i="7"/>
  <c r="D376" i="7"/>
  <c r="D380" i="7"/>
  <c r="D384" i="7"/>
  <c r="D388" i="7"/>
  <c r="D392" i="7"/>
  <c r="D396" i="7"/>
  <c r="D400" i="7"/>
  <c r="D404" i="7"/>
  <c r="D408" i="7"/>
  <c r="D412" i="7"/>
  <c r="D416" i="7"/>
  <c r="D431" i="7"/>
  <c r="D435" i="7"/>
  <c r="D439" i="7"/>
  <c r="D443" i="7"/>
  <c r="D447" i="7"/>
  <c r="D451" i="7"/>
  <c r="D455" i="7"/>
  <c r="D459" i="7"/>
  <c r="D463" i="7"/>
  <c r="D467" i="7"/>
  <c r="D471" i="7"/>
  <c r="D475" i="7"/>
  <c r="D479" i="7"/>
  <c r="D483" i="7"/>
  <c r="D487" i="7"/>
  <c r="D491" i="7"/>
  <c r="D495" i="7"/>
  <c r="D499" i="7"/>
  <c r="D503" i="7"/>
  <c r="D507" i="7"/>
  <c r="D511" i="7"/>
  <c r="D515" i="7"/>
  <c r="D519" i="7"/>
  <c r="D523" i="7"/>
  <c r="D527" i="7"/>
  <c r="D531" i="7"/>
  <c r="D535" i="7"/>
  <c r="D539" i="7"/>
  <c r="D543" i="7"/>
  <c r="D547" i="7"/>
  <c r="D551" i="7"/>
  <c r="D555" i="7"/>
  <c r="D559" i="7"/>
  <c r="D563" i="7"/>
  <c r="D567" i="7"/>
  <c r="D571" i="7"/>
  <c r="D575" i="7"/>
  <c r="D579" i="7"/>
  <c r="D583" i="7"/>
  <c r="D587" i="7"/>
  <c r="D591" i="7"/>
  <c r="D595" i="7"/>
  <c r="D599" i="7"/>
  <c r="D603" i="7"/>
  <c r="D607" i="7"/>
  <c r="D611" i="7"/>
  <c r="D615" i="7"/>
  <c r="D619" i="7"/>
  <c r="D623" i="7"/>
  <c r="D627" i="7"/>
  <c r="D631" i="7"/>
  <c r="D635" i="7"/>
  <c r="D639" i="7"/>
  <c r="D643" i="7"/>
  <c r="D647" i="7"/>
  <c r="D651" i="7"/>
  <c r="D655" i="7"/>
  <c r="D659" i="7"/>
  <c r="D663" i="7"/>
  <c r="D667" i="7"/>
  <c r="D671" i="7"/>
  <c r="D675" i="7"/>
  <c r="D679" i="7"/>
  <c r="D683" i="7"/>
  <c r="D687" i="7"/>
  <c r="D691" i="7"/>
  <c r="D695" i="7"/>
  <c r="D699" i="7"/>
  <c r="D703" i="7"/>
  <c r="D707" i="7"/>
  <c r="D711" i="7"/>
  <c r="D715" i="7"/>
  <c r="D719" i="7"/>
  <c r="D723" i="7"/>
  <c r="D727" i="7"/>
  <c r="D731" i="7"/>
  <c r="D735" i="7"/>
  <c r="D739" i="7"/>
  <c r="D333" i="7"/>
  <c r="D341" i="7"/>
  <c r="D349" i="7"/>
  <c r="D353" i="7"/>
  <c r="D357" i="7"/>
  <c r="D361" i="7"/>
  <c r="D369" i="7"/>
  <c r="D373" i="7"/>
  <c r="D377" i="7"/>
  <c r="D385" i="7"/>
  <c r="D397" i="7"/>
  <c r="D417" i="7"/>
  <c r="D184" i="7"/>
  <c r="D188" i="7"/>
  <c r="D192" i="7"/>
  <c r="D196" i="7"/>
  <c r="D200" i="7"/>
  <c r="D204" i="7"/>
  <c r="D208" i="7"/>
  <c r="D212" i="7"/>
  <c r="D216" i="7"/>
  <c r="D220" i="7"/>
  <c r="D224" i="7"/>
  <c r="D228" i="7"/>
  <c r="D232" i="7"/>
  <c r="D236" i="7"/>
  <c r="D240" i="7"/>
  <c r="D244" i="7"/>
  <c r="D248" i="7"/>
  <c r="D252" i="7"/>
  <c r="D256" i="7"/>
  <c r="D260" i="7"/>
  <c r="D264" i="7"/>
  <c r="D268" i="7"/>
  <c r="D272" i="7"/>
  <c r="D276" i="7"/>
  <c r="D223" i="7"/>
  <c r="D227" i="7"/>
  <c r="D231" i="7"/>
  <c r="D235" i="7"/>
  <c r="D239" i="7"/>
  <c r="D243" i="7"/>
  <c r="D247" i="7"/>
  <c r="D251" i="7"/>
  <c r="D255" i="7"/>
  <c r="D259" i="7"/>
  <c r="D263" i="7"/>
  <c r="D267" i="7"/>
  <c r="D271" i="7"/>
  <c r="D275" i="7"/>
  <c r="D279" i="7"/>
  <c r="D283" i="7"/>
  <c r="D287" i="7"/>
  <c r="D291" i="7"/>
  <c r="D295" i="7"/>
  <c r="D299" i="7"/>
  <c r="D303" i="7"/>
  <c r="D307" i="7"/>
  <c r="D311" i="7"/>
  <c r="D315" i="7"/>
  <c r="D319" i="7"/>
  <c r="D323" i="7"/>
  <c r="D327" i="7"/>
  <c r="D331" i="7"/>
  <c r="D335" i="7"/>
  <c r="D339" i="7"/>
  <c r="D343" i="7"/>
  <c r="D347" i="7"/>
  <c r="D351" i="7"/>
  <c r="D355" i="7"/>
  <c r="D359" i="7"/>
  <c r="D363" i="7"/>
  <c r="D367" i="7"/>
  <c r="D371" i="7"/>
  <c r="D375" i="7"/>
  <c r="D379" i="7"/>
  <c r="D383" i="7"/>
  <c r="D387" i="7"/>
  <c r="D391" i="7"/>
  <c r="D395" i="7"/>
  <c r="D399" i="7"/>
  <c r="D403" i="7"/>
  <c r="D407" i="7"/>
  <c r="D411" i="7"/>
  <c r="D415" i="7"/>
  <c r="D743" i="7"/>
  <c r="D747" i="7"/>
  <c r="D751" i="7"/>
  <c r="D755" i="7"/>
  <c r="D759" i="7"/>
  <c r="D763" i="7"/>
  <c r="D767" i="7"/>
  <c r="D771" i="7"/>
  <c r="D775" i="7"/>
  <c r="D779" i="7"/>
  <c r="D783" i="7"/>
  <c r="D787" i="7"/>
  <c r="D791" i="7"/>
  <c r="D795" i="7"/>
  <c r="D799" i="7"/>
  <c r="D803" i="7"/>
  <c r="D807" i="7"/>
  <c r="D811" i="7"/>
  <c r="D815" i="7"/>
  <c r="D819" i="7"/>
  <c r="D823" i="7"/>
  <c r="D827" i="7"/>
  <c r="D831" i="7"/>
  <c r="D835" i="7"/>
  <c r="D839" i="7"/>
  <c r="D843" i="7"/>
  <c r="D847" i="7"/>
  <c r="D851" i="7"/>
  <c r="D855" i="7"/>
  <c r="D859" i="7"/>
  <c r="D863" i="7"/>
  <c r="D867" i="7"/>
  <c r="D871" i="7"/>
  <c r="D876" i="7"/>
  <c r="D880" i="7"/>
  <c r="D884" i="7"/>
  <c r="D888" i="7"/>
  <c r="D892" i="7"/>
  <c r="D896" i="7"/>
  <c r="D900" i="7"/>
  <c r="D904" i="7"/>
  <c r="D908" i="7"/>
  <c r="D912" i="7"/>
  <c r="D916" i="7"/>
  <c r="D920" i="7"/>
  <c r="D924" i="7"/>
  <c r="D928" i="7"/>
  <c r="D932" i="7"/>
  <c r="D936" i="7"/>
  <c r="D940" i="7"/>
  <c r="D944" i="7"/>
  <c r="D948" i="7"/>
  <c r="D952" i="7"/>
  <c r="D956" i="7"/>
  <c r="D960" i="7"/>
  <c r="D964" i="7"/>
  <c r="D968" i="7"/>
  <c r="D972" i="7"/>
  <c r="D976" i="7"/>
  <c r="D980" i="7"/>
  <c r="D984" i="7"/>
  <c r="D988" i="7"/>
  <c r="D992" i="7"/>
  <c r="D996" i="7"/>
  <c r="D1000" i="7"/>
  <c r="D1004" i="7"/>
  <c r="D1008" i="7"/>
  <c r="D1012" i="7"/>
  <c r="D1016" i="7"/>
  <c r="D1020" i="7"/>
  <c r="D1025" i="7"/>
  <c r="D1029" i="7"/>
  <c r="D1033" i="7"/>
  <c r="D1037" i="7"/>
  <c r="D1041" i="7"/>
  <c r="D1045" i="7"/>
  <c r="D1049" i="7"/>
  <c r="D1053" i="7"/>
  <c r="D1057" i="7"/>
  <c r="D1061" i="7"/>
  <c r="D1065" i="7"/>
  <c r="D1069" i="7"/>
  <c r="D1073" i="7"/>
  <c r="D1077" i="7"/>
  <c r="D1081" i="7"/>
  <c r="D185" i="7"/>
  <c r="D189" i="7"/>
  <c r="D193" i="7"/>
  <c r="D197" i="7"/>
  <c r="D201" i="7"/>
  <c r="D205" i="7"/>
  <c r="D209" i="7"/>
  <c r="D213" i="7"/>
  <c r="D217" i="7"/>
  <c r="D221" i="7"/>
  <c r="D421" i="7"/>
  <c r="D425" i="7"/>
  <c r="D187" i="7"/>
  <c r="D191" i="7"/>
  <c r="D195" i="7"/>
  <c r="D199" i="7"/>
  <c r="D203" i="7"/>
  <c r="D207" i="7"/>
  <c r="D211" i="7"/>
  <c r="D215" i="7"/>
  <c r="D219" i="7"/>
  <c r="D419" i="7"/>
  <c r="D423" i="7"/>
  <c r="D427" i="7"/>
  <c r="D5" i="7"/>
  <c r="D9" i="7"/>
  <c r="D13"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6" i="7"/>
  <c r="D190" i="7"/>
  <c r="D194" i="7"/>
  <c r="D198" i="7"/>
  <c r="D202" i="7"/>
  <c r="D206" i="7"/>
  <c r="D210" i="7"/>
  <c r="D214" i="7"/>
  <c r="D218" i="7"/>
  <c r="D422" i="7"/>
  <c r="D426" i="7"/>
  <c r="D430" i="7"/>
  <c r="D434" i="7"/>
  <c r="D438" i="7"/>
  <c r="D442" i="7"/>
  <c r="D446" i="7"/>
  <c r="D450" i="7"/>
  <c r="D454" i="7"/>
  <c r="D458" i="7"/>
  <c r="D462" i="7"/>
  <c r="D466" i="7"/>
  <c r="D470" i="7"/>
  <c r="D474" i="7"/>
  <c r="D478" i="7"/>
  <c r="D482" i="7"/>
  <c r="D486" i="7"/>
  <c r="D490" i="7"/>
  <c r="D494" i="7"/>
  <c r="D498" i="7"/>
  <c r="D502" i="7"/>
  <c r="D506" i="7"/>
  <c r="D510" i="7"/>
  <c r="D514" i="7"/>
  <c r="D518" i="7"/>
  <c r="D522" i="7"/>
  <c r="D526" i="7"/>
  <c r="D530" i="7"/>
  <c r="D534" i="7"/>
  <c r="D538" i="7"/>
  <c r="D542" i="7"/>
  <c r="D546" i="7"/>
  <c r="D550" i="7"/>
  <c r="D554" i="7"/>
  <c r="D558" i="7"/>
  <c r="D562" i="7"/>
  <c r="D566" i="7"/>
  <c r="D570" i="7"/>
  <c r="D574" i="7"/>
  <c r="D578" i="7"/>
  <c r="D582" i="7"/>
  <c r="D586" i="7"/>
  <c r="D590" i="7"/>
  <c r="D594" i="7"/>
  <c r="D598" i="7"/>
  <c r="D602" i="7"/>
  <c r="D606" i="7"/>
  <c r="D610" i="7"/>
  <c r="D614" i="7"/>
  <c r="D618" i="7"/>
  <c r="D622" i="7"/>
  <c r="D626" i="7"/>
  <c r="D630" i="7"/>
  <c r="D634" i="7"/>
  <c r="D638" i="7"/>
  <c r="D642" i="7"/>
  <c r="D646" i="7"/>
  <c r="D650" i="7"/>
  <c r="D654" i="7"/>
  <c r="D658" i="7"/>
  <c r="D662" i="7"/>
  <c r="D666" i="7"/>
  <c r="D670" i="7"/>
  <c r="D674" i="7"/>
  <c r="D678" i="7"/>
  <c r="D682" i="7"/>
  <c r="D686" i="7"/>
  <c r="D690" i="7"/>
  <c r="D694" i="7"/>
  <c r="D698" i="7"/>
  <c r="D702" i="7"/>
  <c r="D706" i="7"/>
  <c r="D710" i="7"/>
  <c r="D714" i="7"/>
  <c r="D718" i="7"/>
  <c r="D722" i="7"/>
  <c r="D875" i="7"/>
  <c r="D879" i="7"/>
  <c r="D883" i="7"/>
  <c r="D887" i="7"/>
  <c r="D891" i="7"/>
  <c r="D895" i="7"/>
  <c r="D899" i="7"/>
  <c r="D903" i="7"/>
  <c r="D907" i="7"/>
  <c r="D911" i="7"/>
  <c r="D915" i="7"/>
  <c r="D919" i="7"/>
  <c r="D923" i="7"/>
  <c r="D927" i="7"/>
  <c r="D931" i="7"/>
  <c r="D939" i="7"/>
  <c r="D943" i="7"/>
  <c r="D947" i="7"/>
  <c r="D951" i="7"/>
  <c r="D955" i="7"/>
  <c r="D959" i="7"/>
  <c r="D963" i="7"/>
  <c r="D967" i="7"/>
  <c r="D971" i="7"/>
  <c r="D975" i="7"/>
  <c r="D979" i="7"/>
  <c r="D983" i="7"/>
  <c r="D987" i="7"/>
  <c r="D991" i="7"/>
  <c r="D995" i="7"/>
  <c r="D999" i="7"/>
  <c r="D1003" i="7"/>
  <c r="D1007" i="7"/>
  <c r="D1011" i="7"/>
  <c r="D1015" i="7"/>
  <c r="D1019" i="7"/>
  <c r="D1024" i="7"/>
  <c r="D1028" i="7"/>
  <c r="D1032" i="7"/>
  <c r="D1036" i="7"/>
  <c r="D1040" i="7"/>
  <c r="D1044" i="7"/>
  <c r="D1048" i="7"/>
  <c r="D1052" i="7"/>
  <c r="D1056" i="7"/>
  <c r="D1060" i="7"/>
  <c r="D1064" i="7"/>
  <c r="D1068" i="7"/>
  <c r="D1072" i="7"/>
  <c r="D1076" i="7"/>
  <c r="D1080" i="7"/>
  <c r="D429" i="7"/>
  <c r="D433" i="7"/>
  <c r="D437" i="7"/>
  <c r="D441" i="7"/>
  <c r="D445" i="7"/>
  <c r="D449" i="7"/>
  <c r="D453" i="7"/>
  <c r="D457" i="7"/>
  <c r="D461" i="7"/>
  <c r="D465" i="7"/>
  <c r="D469" i="7"/>
  <c r="D473" i="7"/>
  <c r="D477" i="7"/>
  <c r="D481" i="7"/>
  <c r="D605" i="7"/>
  <c r="D609" i="7"/>
  <c r="D613" i="7"/>
  <c r="D617" i="7"/>
  <c r="D621" i="7"/>
  <c r="D625" i="7"/>
  <c r="D629" i="7"/>
  <c r="D633" i="7"/>
  <c r="D637" i="7"/>
  <c r="D641" i="7"/>
  <c r="D645" i="7"/>
  <c r="D649" i="7"/>
  <c r="D653" i="7"/>
  <c r="D657" i="7"/>
  <c r="D661" i="7"/>
  <c r="D665" i="7"/>
  <c r="D669" i="7"/>
  <c r="D673" i="7"/>
  <c r="D677" i="7"/>
  <c r="D681" i="7"/>
  <c r="D685" i="7"/>
  <c r="D689" i="7"/>
  <c r="D693" i="7"/>
  <c r="D697" i="7"/>
  <c r="D701" i="7"/>
  <c r="D705" i="7"/>
  <c r="D709" i="7"/>
  <c r="D713" i="7"/>
  <c r="D717" i="7"/>
  <c r="D721" i="7"/>
  <c r="D874" i="7"/>
  <c r="D878" i="7"/>
  <c r="D882" i="7"/>
  <c r="D886" i="7"/>
  <c r="D890" i="7"/>
  <c r="D894" i="7"/>
  <c r="D898" i="7"/>
  <c r="D902" i="7"/>
  <c r="D906" i="7"/>
  <c r="D910" i="7"/>
  <c r="D914" i="7"/>
  <c r="D918" i="7"/>
  <c r="D922" i="7"/>
  <c r="D926" i="7"/>
  <c r="D930" i="7"/>
  <c r="D934" i="7"/>
  <c r="D1023" i="7"/>
  <c r="D1027" i="7"/>
  <c r="D1031" i="7"/>
  <c r="D1035" i="7"/>
  <c r="D1039" i="7"/>
  <c r="D1043" i="7"/>
  <c r="D1047" i="7"/>
  <c r="D1051" i="7"/>
  <c r="D1055" i="7"/>
  <c r="D1059" i="7"/>
  <c r="D1063" i="7"/>
  <c r="D1067" i="7"/>
  <c r="D1071" i="7"/>
  <c r="D1075" i="7"/>
  <c r="D1079" i="7"/>
  <c r="D7" i="7"/>
  <c r="D11" i="7"/>
  <c r="D15" i="7"/>
  <c r="D19" i="7"/>
  <c r="D23" i="7"/>
  <c r="D27" i="7"/>
  <c r="D31" i="7"/>
  <c r="D35" i="7"/>
  <c r="D39" i="7"/>
  <c r="D43" i="7"/>
  <c r="D47" i="7"/>
  <c r="D51" i="7"/>
  <c r="D55" i="7"/>
  <c r="D59" i="7"/>
  <c r="D63" i="7"/>
  <c r="D67" i="7"/>
  <c r="D71" i="7"/>
  <c r="D75" i="7"/>
  <c r="D79" i="7"/>
  <c r="D83" i="7"/>
  <c r="D87" i="7"/>
  <c r="D91" i="7"/>
  <c r="D95" i="7"/>
  <c r="D99" i="7"/>
  <c r="D103" i="7"/>
  <c r="D107" i="7"/>
  <c r="D111" i="7"/>
  <c r="D115" i="7"/>
  <c r="D119" i="7"/>
  <c r="D123" i="7"/>
  <c r="D127" i="7"/>
  <c r="D131" i="7"/>
  <c r="D135" i="7"/>
  <c r="D139" i="7"/>
  <c r="D143" i="7"/>
  <c r="D147" i="7"/>
  <c r="D151" i="7"/>
  <c r="D155" i="7"/>
  <c r="D159" i="7"/>
  <c r="D163" i="7"/>
  <c r="D167" i="7"/>
  <c r="D171" i="7"/>
  <c r="D175" i="7"/>
  <c r="D179" i="7"/>
  <c r="D183" i="7"/>
  <c r="D6" i="7"/>
  <c r="D10" i="7"/>
  <c r="D14" i="7"/>
  <c r="D18" i="7"/>
  <c r="D22" i="7"/>
  <c r="D26" i="7"/>
  <c r="D30" i="7"/>
  <c r="D34" i="7"/>
  <c r="D38" i="7"/>
  <c r="D42" i="7"/>
  <c r="D46" i="7"/>
  <c r="D50" i="7"/>
  <c r="D54" i="7"/>
  <c r="D58" i="7"/>
  <c r="D62" i="7"/>
  <c r="D66" i="7"/>
  <c r="D70" i="7"/>
  <c r="D74" i="7"/>
  <c r="D78" i="7"/>
  <c r="D82" i="7"/>
  <c r="D86" i="7"/>
  <c r="D90" i="7"/>
  <c r="D94" i="7"/>
  <c r="D98" i="7"/>
  <c r="D102" i="7"/>
  <c r="D106" i="7"/>
  <c r="D110" i="7"/>
  <c r="D114" i="7"/>
  <c r="D118" i="7"/>
  <c r="D122" i="7"/>
  <c r="D126" i="7"/>
  <c r="D130" i="7"/>
  <c r="D134" i="7"/>
  <c r="D138" i="7"/>
  <c r="D142" i="7"/>
  <c r="D146" i="7"/>
  <c r="D150" i="7"/>
  <c r="D154" i="7"/>
  <c r="D158" i="7"/>
  <c r="D162" i="7"/>
  <c r="D166" i="7"/>
  <c r="D170" i="7"/>
  <c r="D174" i="7"/>
  <c r="D178" i="7"/>
  <c r="D182" i="7"/>
  <c r="D484" i="7"/>
  <c r="D488" i="7"/>
  <c r="D492" i="7"/>
  <c r="D496" i="7"/>
  <c r="D500" i="7"/>
  <c r="D504" i="7"/>
  <c r="D508" i="7"/>
  <c r="D512" i="7"/>
  <c r="D516" i="7"/>
  <c r="D520" i="7"/>
  <c r="D524" i="7"/>
  <c r="D528" i="7"/>
  <c r="D532" i="7"/>
  <c r="D536" i="7"/>
  <c r="D540" i="7"/>
  <c r="D544" i="7"/>
  <c r="D548" i="7"/>
  <c r="D552" i="7"/>
  <c r="D556" i="7"/>
  <c r="D560" i="7"/>
  <c r="D564" i="7"/>
  <c r="D568" i="7"/>
  <c r="D572" i="7"/>
  <c r="D576" i="7"/>
  <c r="D580" i="7"/>
  <c r="D584" i="7"/>
  <c r="D588" i="7"/>
  <c r="D592" i="7"/>
  <c r="D596" i="7"/>
  <c r="D600" i="7"/>
  <c r="D8" i="7"/>
  <c r="D12" i="7"/>
  <c r="D16" i="7"/>
  <c r="D20" i="7"/>
  <c r="D24" i="7"/>
  <c r="D28" i="7"/>
  <c r="D32" i="7"/>
  <c r="D36" i="7"/>
  <c r="D40" i="7"/>
  <c r="D44" i="7"/>
  <c r="D48" i="7"/>
  <c r="D52" i="7"/>
  <c r="D56" i="7"/>
  <c r="D60" i="7"/>
  <c r="D64" i="7"/>
  <c r="D68" i="7"/>
  <c r="D72" i="7"/>
  <c r="D76" i="7"/>
  <c r="D80" i="7"/>
  <c r="D84" i="7"/>
  <c r="D88" i="7"/>
  <c r="D92" i="7"/>
  <c r="D96" i="7"/>
  <c r="D100" i="7"/>
  <c r="D104" i="7"/>
  <c r="D108" i="7"/>
  <c r="D112" i="7"/>
  <c r="D116" i="7"/>
  <c r="D120" i="7"/>
  <c r="D124" i="7"/>
  <c r="D128" i="7"/>
  <c r="D132" i="7"/>
  <c r="D136" i="7"/>
  <c r="D140" i="7"/>
  <c r="D144" i="7"/>
  <c r="D148" i="7"/>
  <c r="D152" i="7"/>
  <c r="D156" i="7"/>
  <c r="D160" i="7"/>
  <c r="D164" i="7"/>
  <c r="D168" i="7"/>
  <c r="D172" i="7"/>
  <c r="D176" i="7"/>
  <c r="D180" i="7"/>
  <c r="D485" i="7"/>
  <c r="D489" i="7"/>
  <c r="D493" i="7"/>
  <c r="D497" i="7"/>
  <c r="D501" i="7"/>
  <c r="D505" i="7"/>
  <c r="D509" i="7"/>
  <c r="D513" i="7"/>
  <c r="D517" i="7"/>
  <c r="D521" i="7"/>
  <c r="D525" i="7"/>
  <c r="D529" i="7"/>
  <c r="D533" i="7"/>
  <c r="D537" i="7"/>
  <c r="D541" i="7"/>
  <c r="D545" i="7"/>
  <c r="D549" i="7"/>
  <c r="D553" i="7"/>
  <c r="D557" i="7"/>
  <c r="D561" i="7"/>
  <c r="D565" i="7"/>
  <c r="D569" i="7"/>
  <c r="D573" i="7"/>
  <c r="D577" i="7"/>
  <c r="D581" i="7"/>
  <c r="D585" i="7"/>
  <c r="D589" i="7"/>
  <c r="D593" i="7"/>
  <c r="D597" i="7"/>
  <c r="D601" i="7"/>
  <c r="D725" i="7"/>
  <c r="D729" i="7"/>
  <c r="D733" i="7"/>
  <c r="D737" i="7"/>
  <c r="D741" i="7"/>
  <c r="D745" i="7"/>
  <c r="D749" i="7"/>
  <c r="D753" i="7"/>
  <c r="D757" i="7"/>
  <c r="D761" i="7"/>
  <c r="D765" i="7"/>
  <c r="D769" i="7"/>
  <c r="D773" i="7"/>
  <c r="D777" i="7"/>
  <c r="D781" i="7"/>
  <c r="D785" i="7"/>
  <c r="D789" i="7"/>
  <c r="D793" i="7"/>
  <c r="D797" i="7"/>
  <c r="D801" i="7"/>
  <c r="D805" i="7"/>
  <c r="D809" i="7"/>
  <c r="D813" i="7"/>
  <c r="D817" i="7"/>
  <c r="D821" i="7"/>
  <c r="D825" i="7"/>
  <c r="D829" i="7"/>
  <c r="D833" i="7"/>
  <c r="D837" i="7"/>
  <c r="D841" i="7"/>
  <c r="D845" i="7"/>
  <c r="D849" i="7"/>
  <c r="D853" i="7"/>
  <c r="D857" i="7"/>
  <c r="D861" i="7"/>
  <c r="D865" i="7"/>
  <c r="D869" i="7"/>
  <c r="D873" i="7"/>
  <c r="D935" i="7"/>
  <c r="D726" i="7"/>
  <c r="D730" i="7"/>
  <c r="D734" i="7"/>
  <c r="D738" i="7"/>
  <c r="D742" i="7"/>
  <c r="D746" i="7"/>
  <c r="D750" i="7"/>
  <c r="D754" i="7"/>
  <c r="D758" i="7"/>
  <c r="D762" i="7"/>
  <c r="D766" i="7"/>
  <c r="D770" i="7"/>
  <c r="D774" i="7"/>
  <c r="D778" i="7"/>
  <c r="D782" i="7"/>
  <c r="D786" i="7"/>
  <c r="D790" i="7"/>
  <c r="D794" i="7"/>
  <c r="D798" i="7"/>
  <c r="D802" i="7"/>
  <c r="D806" i="7"/>
  <c r="D810" i="7"/>
  <c r="D814" i="7"/>
  <c r="D818" i="7"/>
  <c r="D822" i="7"/>
  <c r="D826" i="7"/>
  <c r="D830" i="7"/>
  <c r="D834" i="7"/>
  <c r="D838" i="7"/>
  <c r="D842" i="7"/>
  <c r="D846" i="7"/>
  <c r="D850" i="7"/>
  <c r="D854" i="7"/>
  <c r="D858" i="7"/>
  <c r="D862" i="7"/>
  <c r="D866" i="7"/>
  <c r="D870" i="7"/>
  <c r="D937" i="7"/>
  <c r="D941" i="7"/>
  <c r="D945" i="7"/>
  <c r="D949" i="7"/>
  <c r="D953" i="7"/>
  <c r="D957" i="7"/>
  <c r="D961" i="7"/>
  <c r="D965" i="7"/>
  <c r="D969" i="7"/>
  <c r="D973" i="7"/>
  <c r="D977" i="7"/>
  <c r="D981" i="7"/>
  <c r="D985" i="7"/>
  <c r="D989" i="7"/>
  <c r="D993" i="7"/>
  <c r="D997" i="7"/>
  <c r="D1001" i="7"/>
  <c r="D1005" i="7"/>
  <c r="D1009" i="7"/>
  <c r="D1013" i="7"/>
  <c r="D1017" i="7"/>
  <c r="D1021" i="7"/>
  <c r="D938" i="7"/>
  <c r="D942" i="7"/>
  <c r="D946" i="7"/>
  <c r="D950" i="7"/>
  <c r="D954" i="7"/>
  <c r="D958" i="7"/>
  <c r="D962" i="7"/>
  <c r="D966" i="7"/>
  <c r="D970" i="7"/>
  <c r="D974" i="7"/>
  <c r="D978" i="7"/>
  <c r="D982" i="7"/>
  <c r="D986" i="7"/>
  <c r="D990" i="7"/>
  <c r="D994" i="7"/>
  <c r="D998" i="7"/>
  <c r="D1002" i="7"/>
  <c r="D1006" i="7"/>
  <c r="D1010" i="7"/>
  <c r="D1014" i="7"/>
  <c r="D1018" i="7"/>
  <c r="D251" i="5" l="1"/>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R564" i="3" l="1"/>
  <c r="R563" i="3"/>
  <c r="R562" i="3"/>
  <c r="H561" i="3"/>
  <c r="R561" i="3" s="1"/>
  <c r="N560" i="3"/>
  <c r="R560" i="3" s="1"/>
  <c r="R559" i="3"/>
  <c r="R558" i="3"/>
  <c r="R557" i="3"/>
  <c r="R556" i="3"/>
  <c r="R555" i="3"/>
  <c r="R554" i="3"/>
  <c r="R553" i="3"/>
  <c r="R552" i="3"/>
  <c r="R551" i="3"/>
  <c r="R550" i="3"/>
  <c r="H549" i="3"/>
  <c r="R549" i="3" s="1"/>
  <c r="R548" i="3"/>
  <c r="R547" i="3"/>
  <c r="F547" i="3"/>
  <c r="R546" i="3"/>
  <c r="R545" i="3"/>
  <c r="R544" i="3"/>
  <c r="R543" i="3"/>
  <c r="R542" i="3"/>
  <c r="R541" i="3"/>
  <c r="R540" i="3"/>
  <c r="R539" i="3"/>
  <c r="R538" i="3"/>
  <c r="R537" i="3"/>
  <c r="R536" i="3"/>
  <c r="R535" i="3"/>
  <c r="R534" i="3"/>
  <c r="R533" i="3"/>
  <c r="R532" i="3"/>
  <c r="R531" i="3"/>
  <c r="R530" i="3"/>
  <c r="R529" i="3"/>
  <c r="R528" i="3"/>
  <c r="R527" i="3"/>
  <c r="R526" i="3"/>
  <c r="R525" i="3"/>
  <c r="R524" i="3"/>
  <c r="R523" i="3"/>
  <c r="R522" i="3"/>
  <c r="R521" i="3"/>
  <c r="R520" i="3"/>
  <c r="R519" i="3"/>
  <c r="R518" i="3"/>
  <c r="R517" i="3"/>
  <c r="R516" i="3"/>
  <c r="R515" i="3"/>
  <c r="R514" i="3"/>
  <c r="R513" i="3"/>
  <c r="R512" i="3"/>
  <c r="R511" i="3"/>
  <c r="R510" i="3"/>
  <c r="R509" i="3"/>
  <c r="R508" i="3"/>
  <c r="R507" i="3"/>
  <c r="R506" i="3"/>
  <c r="R505" i="3"/>
  <c r="R504" i="3"/>
  <c r="R503" i="3"/>
  <c r="R502" i="3"/>
  <c r="R501" i="3"/>
  <c r="R500" i="3"/>
  <c r="R499" i="3"/>
  <c r="R498" i="3"/>
  <c r="R497" i="3"/>
  <c r="R496" i="3"/>
  <c r="R495" i="3"/>
  <c r="R494" i="3"/>
  <c r="R493" i="3"/>
  <c r="R492" i="3"/>
  <c r="R491" i="3"/>
  <c r="R490" i="3"/>
  <c r="R489" i="3"/>
  <c r="R488" i="3"/>
  <c r="R487" i="3"/>
  <c r="R486" i="3"/>
  <c r="R485" i="3"/>
  <c r="R484" i="3"/>
  <c r="R483" i="3"/>
  <c r="R482" i="3"/>
  <c r="R481" i="3"/>
  <c r="R480" i="3"/>
  <c r="R479" i="3"/>
  <c r="R478" i="3"/>
  <c r="R477" i="3"/>
  <c r="R476" i="3"/>
  <c r="R475" i="3"/>
  <c r="R474" i="3"/>
  <c r="R473" i="3"/>
  <c r="R472" i="3"/>
  <c r="R471" i="3"/>
  <c r="R470" i="3"/>
  <c r="R469" i="3"/>
  <c r="R468" i="3"/>
  <c r="R467" i="3"/>
  <c r="R466" i="3"/>
  <c r="R465" i="3"/>
  <c r="R464" i="3"/>
  <c r="R463" i="3"/>
  <c r="R462" i="3"/>
  <c r="R461" i="3"/>
  <c r="R460" i="3"/>
  <c r="R459" i="3"/>
  <c r="R458" i="3"/>
  <c r="R457" i="3"/>
  <c r="R456" i="3"/>
  <c r="R455" i="3"/>
  <c r="R454" i="3"/>
  <c r="R453" i="3"/>
  <c r="R452" i="3"/>
  <c r="R451" i="3"/>
  <c r="R450" i="3"/>
  <c r="R449" i="3"/>
  <c r="R448" i="3"/>
  <c r="R447" i="3"/>
  <c r="R446" i="3"/>
  <c r="R445" i="3"/>
  <c r="R444" i="3"/>
  <c r="R443" i="3"/>
  <c r="R442" i="3"/>
  <c r="R441" i="3"/>
  <c r="R440" i="3"/>
  <c r="R439" i="3"/>
  <c r="R438" i="3"/>
  <c r="R437" i="3"/>
  <c r="R436" i="3"/>
  <c r="R435" i="3"/>
  <c r="R434" i="3"/>
  <c r="R433" i="3"/>
  <c r="R432" i="3"/>
  <c r="R431" i="3"/>
  <c r="R430" i="3"/>
  <c r="R429" i="3"/>
  <c r="R428" i="3"/>
  <c r="R427" i="3"/>
  <c r="R426" i="3"/>
  <c r="R425" i="3"/>
  <c r="R424" i="3"/>
  <c r="R423" i="3"/>
  <c r="R422" i="3"/>
  <c r="R421" i="3"/>
  <c r="R420" i="3"/>
  <c r="R419" i="3"/>
  <c r="R418" i="3"/>
  <c r="R417" i="3"/>
  <c r="R416" i="3"/>
  <c r="R415" i="3"/>
  <c r="R414" i="3"/>
  <c r="R413" i="3"/>
  <c r="R412" i="3"/>
  <c r="R411" i="3"/>
  <c r="R410" i="3"/>
  <c r="R409" i="3"/>
  <c r="R408" i="3"/>
  <c r="R407" i="3"/>
  <c r="R406" i="3"/>
  <c r="R405" i="3"/>
  <c r="R404" i="3"/>
  <c r="R403" i="3"/>
  <c r="R402" i="3"/>
  <c r="R401" i="3"/>
  <c r="R400" i="3"/>
  <c r="R399" i="3"/>
  <c r="R398" i="3"/>
  <c r="R397" i="3"/>
  <c r="R396" i="3"/>
  <c r="R395" i="3"/>
  <c r="R394" i="3"/>
  <c r="R393" i="3"/>
  <c r="R392" i="3"/>
  <c r="R391" i="3"/>
  <c r="R390" i="3"/>
  <c r="R389" i="3"/>
  <c r="R388" i="3"/>
  <c r="R387" i="3"/>
  <c r="R386" i="3"/>
  <c r="R385" i="3"/>
  <c r="R384" i="3"/>
  <c r="R383" i="3"/>
  <c r="R382" i="3"/>
  <c r="R381" i="3"/>
  <c r="R380" i="3"/>
  <c r="R379" i="3"/>
  <c r="R378" i="3"/>
  <c r="R377" i="3"/>
  <c r="R376" i="3"/>
  <c r="R375" i="3"/>
  <c r="R374" i="3"/>
  <c r="R373" i="3"/>
  <c r="R372" i="3"/>
  <c r="R371" i="3"/>
  <c r="R370" i="3"/>
  <c r="R369"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I315" i="3"/>
  <c r="R315" i="3" s="1"/>
  <c r="R314" i="3"/>
  <c r="R313" i="3"/>
  <c r="R312" i="3"/>
  <c r="R311" i="3"/>
  <c r="R310" i="3"/>
  <c r="R309" i="3"/>
  <c r="R308" i="3"/>
  <c r="R307" i="3"/>
  <c r="R306" i="3"/>
  <c r="R305" i="3"/>
  <c r="R304" i="3"/>
  <c r="R303" i="3"/>
  <c r="R302" i="3"/>
  <c r="R301" i="3"/>
  <c r="R300" i="3"/>
  <c r="R299" i="3"/>
  <c r="R298" i="3"/>
  <c r="R297" i="3"/>
  <c r="I297" i="3"/>
  <c r="R296" i="3"/>
  <c r="R295" i="3"/>
  <c r="R294" i="3"/>
  <c r="H293" i="3"/>
  <c r="R293" i="3" s="1"/>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H265" i="3"/>
  <c r="R265" i="3" s="1"/>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I168" i="3"/>
  <c r="R167" i="3"/>
  <c r="R166" i="3"/>
  <c r="R165" i="3"/>
  <c r="R164" i="3"/>
  <c r="R163" i="3"/>
  <c r="R162" i="3"/>
  <c r="R161" i="3"/>
  <c r="R160" i="3"/>
  <c r="R159" i="3"/>
  <c r="R158" i="3"/>
  <c r="R157" i="3"/>
  <c r="R156" i="3"/>
  <c r="R155" i="3"/>
  <c r="R154" i="3"/>
  <c r="R153" i="3"/>
  <c r="R152" i="3"/>
  <c r="R151" i="3"/>
  <c r="H150" i="3"/>
  <c r="R150" i="3" s="1"/>
  <c r="R149" i="3"/>
  <c r="R148" i="3"/>
  <c r="R147" i="3"/>
  <c r="R146" i="3"/>
  <c r="I146" i="3"/>
  <c r="R145" i="3"/>
  <c r="R144" i="3"/>
  <c r="R143" i="3"/>
  <c r="H143" i="3"/>
  <c r="R142" i="3"/>
  <c r="R141" i="3"/>
  <c r="R140" i="3"/>
  <c r="R139" i="3"/>
  <c r="R138" i="3"/>
  <c r="R137" i="3"/>
  <c r="R136" i="3"/>
  <c r="R135" i="3"/>
  <c r="R134" i="3"/>
  <c r="R133" i="3"/>
  <c r="R132" i="3"/>
  <c r="R131" i="3"/>
  <c r="I130" i="3"/>
  <c r="H130" i="3"/>
  <c r="R130" i="3" s="1"/>
  <c r="R129" i="3"/>
  <c r="R128" i="3"/>
  <c r="R127" i="3"/>
  <c r="R126" i="3"/>
  <c r="R125" i="3"/>
  <c r="R124" i="3"/>
  <c r="H123" i="3"/>
  <c r="R123" i="3" s="1"/>
  <c r="I122" i="3"/>
  <c r="R122" i="3" s="1"/>
  <c r="R121" i="3"/>
  <c r="R120" i="3"/>
  <c r="R119" i="3"/>
  <c r="R118" i="3"/>
  <c r="R117" i="3"/>
  <c r="R116" i="3"/>
  <c r="R115" i="3"/>
  <c r="R114" i="3"/>
  <c r="R113" i="3"/>
  <c r="R112" i="3"/>
  <c r="R111" i="3"/>
  <c r="R110" i="3"/>
  <c r="R109" i="3"/>
  <c r="R108" i="3"/>
  <c r="R107" i="3"/>
  <c r="R106" i="3"/>
  <c r="H105" i="3"/>
  <c r="R105" i="3" s="1"/>
  <c r="H104" i="3"/>
  <c r="R104" i="3" s="1"/>
  <c r="R103" i="3"/>
  <c r="R102" i="3"/>
  <c r="H102" i="3"/>
  <c r="R101" i="3"/>
  <c r="H100" i="3"/>
  <c r="R100" i="3" s="1"/>
  <c r="R99" i="3"/>
  <c r="R98" i="3"/>
  <c r="R97" i="3"/>
  <c r="R96" i="3"/>
  <c r="R95" i="3"/>
  <c r="R94" i="3"/>
  <c r="R93" i="3"/>
  <c r="R92" i="3"/>
  <c r="I91" i="3"/>
  <c r="H91" i="3"/>
  <c r="R91" i="3" s="1"/>
  <c r="R90" i="3"/>
  <c r="R89" i="3"/>
  <c r="R88" i="3"/>
  <c r="H87" i="3"/>
  <c r="R87" i="3" s="1"/>
  <c r="R86" i="3"/>
  <c r="R85" i="3"/>
  <c r="R84" i="3"/>
  <c r="R83" i="3"/>
  <c r="R82" i="3"/>
  <c r="I81" i="3"/>
  <c r="R81" i="3" s="1"/>
  <c r="R80" i="3"/>
  <c r="F80" i="3"/>
  <c r="R79" i="3"/>
  <c r="R78" i="3"/>
  <c r="R77" i="3"/>
  <c r="I77" i="3"/>
  <c r="I76" i="3"/>
  <c r="H76" i="3"/>
  <c r="R76" i="3" s="1"/>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H31" i="3"/>
  <c r="R31" i="3" s="1"/>
  <c r="R30" i="3"/>
  <c r="R29" i="3"/>
  <c r="R28" i="3"/>
  <c r="R27" i="3"/>
  <c r="R26" i="3"/>
  <c r="R25" i="3"/>
  <c r="R24" i="3"/>
  <c r="R23" i="3"/>
  <c r="R22" i="3"/>
  <c r="R21" i="3"/>
  <c r="R20" i="3"/>
  <c r="R19" i="3"/>
  <c r="R18" i="3"/>
  <c r="R17" i="3"/>
  <c r="R16" i="3"/>
  <c r="R15" i="3"/>
  <c r="R14" i="3"/>
  <c r="R13" i="3"/>
  <c r="R12" i="3"/>
  <c r="R11" i="3"/>
  <c r="R10" i="3"/>
  <c r="R9" i="3"/>
  <c r="R8" i="3"/>
  <c r="R7" i="3"/>
  <c r="R6" i="3"/>
  <c r="R5" i="3"/>
  <c r="R4" i="3"/>
  <c r="R3" i="3"/>
  <c r="R2" i="3"/>
  <c r="K456" i="2" l="1"/>
  <c r="O456" i="2" s="1"/>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L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K275" i="2"/>
  <c r="O274" i="2"/>
  <c r="K273" i="2"/>
  <c r="O273" i="2" s="1"/>
  <c r="O272" i="2"/>
  <c r="O271" i="2"/>
  <c r="O270" i="2"/>
  <c r="O269" i="2"/>
  <c r="O268" i="2"/>
  <c r="O267" i="2"/>
  <c r="O266" i="2"/>
  <c r="O265" i="2"/>
  <c r="O264" i="2"/>
  <c r="O263" i="2"/>
  <c r="O262" i="2"/>
  <c r="O261" i="2"/>
  <c r="O260" i="2"/>
  <c r="O259" i="2"/>
  <c r="O258" i="2"/>
  <c r="O257" i="2"/>
  <c r="O256" i="2"/>
  <c r="O255" i="2"/>
  <c r="O254" i="2"/>
  <c r="O253" i="2"/>
  <c r="K252" i="2"/>
  <c r="O252" i="2" s="1"/>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N131" i="2"/>
  <c r="O131" i="2" s="1"/>
  <c r="O130" i="2"/>
  <c r="O129" i="2"/>
  <c r="O128" i="2"/>
  <c r="O127" i="2"/>
  <c r="O126" i="2"/>
  <c r="O125" i="2"/>
  <c r="O124" i="2"/>
  <c r="O123" i="2"/>
  <c r="O122" i="2"/>
  <c r="O121" i="2"/>
  <c r="O120" i="2"/>
  <c r="O119" i="2"/>
  <c r="O118" i="2"/>
  <c r="O117" i="2"/>
  <c r="L116" i="2"/>
  <c r="O116" i="2" s="1"/>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L35" i="2"/>
  <c r="O35" i="2" s="1"/>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comments1.xml><?xml version="1.0" encoding="utf-8"?>
<comments xmlns="http://schemas.openxmlformats.org/spreadsheetml/2006/main">
  <authors>
    <author>User</author>
  </authors>
  <commentList>
    <comment ref="B1035" authorId="0" shapeId="0">
      <text>
        <r>
          <rPr>
            <b/>
            <sz val="8"/>
            <color indexed="81"/>
            <rFont val="Tahoma"/>
            <family val="2"/>
            <charset val="204"/>
          </rPr>
          <t>User:</t>
        </r>
        <r>
          <rPr>
            <sz val="8"/>
            <color indexed="81"/>
            <rFont val="Tahoma"/>
            <family val="2"/>
            <charset val="204"/>
          </rPr>
          <t xml:space="preserve">
тайлангийн хуудас нь дутуу
</t>
        </r>
      </text>
    </comment>
  </commentList>
</comments>
</file>

<file path=xl/comments2.xml><?xml version="1.0" encoding="utf-8"?>
<comments xmlns="http://schemas.openxmlformats.org/spreadsheetml/2006/main">
  <authors>
    <author>Author</author>
  </authors>
  <commentList>
    <comment ref="Q107" authorId="0" shapeId="0">
      <text>
        <r>
          <rPr>
            <b/>
            <sz val="9"/>
            <color indexed="81"/>
            <rFont val="Tahoma"/>
            <family val="2"/>
          </rPr>
          <t>Author:</t>
        </r>
        <r>
          <rPr>
            <sz val="9"/>
            <color indexed="81"/>
            <rFont val="Tahoma"/>
            <family val="2"/>
          </rPr>
          <t xml:space="preserve">
гааль</t>
        </r>
      </text>
    </comment>
    <comment ref="Q363" authorId="0" shapeId="0">
      <text>
        <r>
          <rPr>
            <b/>
            <sz val="9"/>
            <color indexed="81"/>
            <rFont val="Tahoma"/>
            <family val="2"/>
          </rPr>
          <t>Author:</t>
        </r>
        <r>
          <rPr>
            <sz val="9"/>
            <color indexed="81"/>
            <rFont val="Tahoma"/>
            <family val="2"/>
          </rPr>
          <t xml:space="preserve">
үл хөдлөх</t>
        </r>
      </text>
    </comment>
  </commentList>
</comments>
</file>

<file path=xl/sharedStrings.xml><?xml version="1.0" encoding="utf-8"?>
<sst xmlns="http://schemas.openxmlformats.org/spreadsheetml/2006/main" count="31705" uniqueCount="12866">
  <si>
    <t>#</t>
  </si>
  <si>
    <t>Авсан аймаг</t>
  </si>
  <si>
    <t>Сум</t>
  </si>
  <si>
    <t>Гүйлгээний утга</t>
  </si>
  <si>
    <t>Яам агентлаг Мөнгөн</t>
  </si>
  <si>
    <t>Яам агентлаг Мөнгөн бус</t>
  </si>
  <si>
    <t>Аймаг, нийслэлийн Мөнгөн</t>
  </si>
  <si>
    <t>Аймаг, нийслэлийн Мөнгөн бус</t>
  </si>
  <si>
    <t>Сум, дүүргийн Мөнгөн</t>
  </si>
  <si>
    <t>Сум, дүүргийн Мөнгөн бус</t>
  </si>
  <si>
    <t>Бусад Мөнгөн</t>
  </si>
  <si>
    <t>Бусад Мөнгөн бус</t>
  </si>
  <si>
    <t>Нийт</t>
  </si>
  <si>
    <t>Компаний нэр</t>
  </si>
  <si>
    <t>Регистр</t>
  </si>
  <si>
    <t>Архангай</t>
  </si>
  <si>
    <t>Цэнхэр</t>
  </si>
  <si>
    <t>Сумын 90 жилийн ойн хандив</t>
  </si>
  <si>
    <t xml:space="preserve">Алтандорнод монгол </t>
  </si>
  <si>
    <t>90 жилд хандив</t>
  </si>
  <si>
    <t xml:space="preserve">Алтайголд </t>
  </si>
  <si>
    <t>Баянхонгор</t>
  </si>
  <si>
    <t>Галуут</t>
  </si>
  <si>
    <t>Найман нуурын давалгаа 90 жилд</t>
  </si>
  <si>
    <t xml:space="preserve">Баялаг-Орд </t>
  </si>
  <si>
    <t>Шинэжинст</t>
  </si>
  <si>
    <t>Төрийн санд хандив</t>
  </si>
  <si>
    <t xml:space="preserve">Гобикоул энд энержи </t>
  </si>
  <si>
    <t>Төрийн санд хандив-түлш</t>
  </si>
  <si>
    <t>10 жилийн хүүхдүүдийн хоол, буудал</t>
  </si>
  <si>
    <t>Төрийн санд-Эмнэлгийн түлш</t>
  </si>
  <si>
    <t>Баян-Өндөр</t>
  </si>
  <si>
    <t>Хүүхдийн тоглолтын хувцас</t>
  </si>
  <si>
    <t>ЗДТГ- Баяр наадмын хандив</t>
  </si>
  <si>
    <t xml:space="preserve">Жамп-Алт </t>
  </si>
  <si>
    <t>Сумын хөгжлийн санд-Өвөлжилт хүндэрсэн тул тусламж</t>
  </si>
  <si>
    <t xml:space="preserve">Мондулаан трейд </t>
  </si>
  <si>
    <t>Байгал хамгаалах санд-худаг барихад</t>
  </si>
  <si>
    <t>Эрдэнэцогт</t>
  </si>
  <si>
    <t>90 жилийн ойд</t>
  </si>
  <si>
    <t xml:space="preserve">Монлаа </t>
  </si>
  <si>
    <t>Аймаг</t>
  </si>
  <si>
    <t>Хандив-Орон нутгийг хөгжүүлэх санд</t>
  </si>
  <si>
    <t xml:space="preserve">Томшижир </t>
  </si>
  <si>
    <t xml:space="preserve">Баянхонгор </t>
  </si>
  <si>
    <t>Баян Өндөр</t>
  </si>
  <si>
    <t>Соёлын ордонд хөгжмийн зэмсэг</t>
  </si>
  <si>
    <t xml:space="preserve">Аниан Ресорсиз  </t>
  </si>
  <si>
    <t>Малчдын амжиргааг сайжруулахад хашааны материал</t>
  </si>
  <si>
    <t>Бөмбөгөр</t>
  </si>
  <si>
    <t>Ном хэвлэлтэнд зориулж</t>
  </si>
  <si>
    <t>Булган</t>
  </si>
  <si>
    <t>Бүрэгхангай</t>
  </si>
  <si>
    <t>Хандив</t>
  </si>
  <si>
    <t xml:space="preserve">Өрмөн-Уул </t>
  </si>
  <si>
    <t xml:space="preserve">АЗЗА ТӨХК Зам засварын гэрээт ажил </t>
  </si>
  <si>
    <t xml:space="preserve">Фокусметал майнинг </t>
  </si>
  <si>
    <t>Зам засварын гэрээт ажлын дагуу тээвэр хийж өгсөн</t>
  </si>
  <si>
    <t>Халуун усны барилга барьсан</t>
  </si>
  <si>
    <t>2 бетон талбай хийж өгсөн</t>
  </si>
  <si>
    <t xml:space="preserve">Хосхас </t>
  </si>
  <si>
    <t>Хандив-Хашааны</t>
  </si>
  <si>
    <t>ЗДТГ</t>
  </si>
  <si>
    <t xml:space="preserve">Монполимет </t>
  </si>
  <si>
    <t xml:space="preserve">Булган </t>
  </si>
  <si>
    <t>Орон нутгийн хөгжлийн сан</t>
  </si>
  <si>
    <t xml:space="preserve">ГБНБ </t>
  </si>
  <si>
    <t>90 жилийн ойн хандив</t>
  </si>
  <si>
    <t xml:space="preserve">Хоту </t>
  </si>
  <si>
    <t>Говь-Алтай</t>
  </si>
  <si>
    <t>Бидний гудамж аяны хүрээнд</t>
  </si>
  <si>
    <t xml:space="preserve">Алтайнхүдэр </t>
  </si>
  <si>
    <t>Цээл</t>
  </si>
  <si>
    <t>Бүрэнхайрханы уулын тахилга</t>
  </si>
  <si>
    <t>Цогт</t>
  </si>
  <si>
    <t>Мазаалайн тэжээл хүргэх</t>
  </si>
  <si>
    <t>Чандмань</t>
  </si>
  <si>
    <t>ЗДТГ-т камер</t>
  </si>
  <si>
    <t xml:space="preserve">Говь-Алтай </t>
  </si>
  <si>
    <t>Суманд уулын тахилга хийх хандив</t>
  </si>
  <si>
    <t xml:space="preserve">Хүннү Говь Алтай </t>
  </si>
  <si>
    <t>Бугат</t>
  </si>
  <si>
    <t>Хүнсний ногоо тариалах трактор ЗДТГ</t>
  </si>
  <si>
    <t>Тахийн тал-Хүнсний ногоо тахихад</t>
  </si>
  <si>
    <t>Төмс сийрүүлэгч, ухагч машин</t>
  </si>
  <si>
    <t>Бигэр</t>
  </si>
  <si>
    <t>Баг хөгжүүлэх сан</t>
  </si>
  <si>
    <t xml:space="preserve">Маркополо  </t>
  </si>
  <si>
    <t>Их булаг багийн өдөрлөгт</t>
  </si>
  <si>
    <t>Сумын иргэдийн иж бүрэн үзлэгийн төлбөрт</t>
  </si>
  <si>
    <t>Есөн булаг</t>
  </si>
  <si>
    <t>Гүний худаг бариахад</t>
  </si>
  <si>
    <t>Цэцэрлэгт 130 л бензиний тусламж</t>
  </si>
  <si>
    <t>Амгийн Нэгдсэн эмнэлэгт хандив</t>
  </si>
  <si>
    <t>Эх үрсийн баярт зориулж бэлэг худалдаж авав.</t>
  </si>
  <si>
    <t>Суманд 2000 тн түлш хандив</t>
  </si>
  <si>
    <t>Говьсүмбэр</t>
  </si>
  <si>
    <t>Шивээговь</t>
  </si>
  <si>
    <t>Мал хамгаалах сан</t>
  </si>
  <si>
    <t xml:space="preserve">Шивээ-Овоо </t>
  </si>
  <si>
    <t>Жудо бөхийн холбоо</t>
  </si>
  <si>
    <t>Шейман ресоурс</t>
  </si>
  <si>
    <t>Чойр</t>
  </si>
  <si>
    <t>Сургалтын төвийн барилгын ажлын санхүүжилт</t>
  </si>
  <si>
    <t xml:space="preserve">Оюу Толгой </t>
  </si>
  <si>
    <t>Эмэгтэйчүүдийн  хороо</t>
  </si>
  <si>
    <t xml:space="preserve">Эм Си Ти Ти </t>
  </si>
  <si>
    <t>Аймгийн ажил олгогч эздийн холбоо</t>
  </si>
  <si>
    <t>Байгаль хамгаалах сан</t>
  </si>
  <si>
    <t>УБ Төмөр зам</t>
  </si>
  <si>
    <t>Дархан-Уул</t>
  </si>
  <si>
    <t>Гаалийн газрын 50 жилд</t>
  </si>
  <si>
    <t xml:space="preserve">Болдтөмөр ерөө гол </t>
  </si>
  <si>
    <t>Шарын гол</t>
  </si>
  <si>
    <t>Эрүүл мэндийн төвийн 2 өрөө засварласан зардал</t>
  </si>
  <si>
    <t xml:space="preserve">Шарын гол </t>
  </si>
  <si>
    <t>Дорноговь</t>
  </si>
  <si>
    <t>Алтанширээ</t>
  </si>
  <si>
    <t>Алтанширээ сумын ЗДТГазрынхны тээврийн зардал</t>
  </si>
  <si>
    <t>Синотүм монголиа</t>
  </si>
  <si>
    <t>Зүүнбаян</t>
  </si>
  <si>
    <t>Багш нарт зориулсан англи хэлний сургалт</t>
  </si>
  <si>
    <t xml:space="preserve">Арева монгол </t>
  </si>
  <si>
    <t>Эмнэлгийн тоног төхөөрөмж</t>
  </si>
  <si>
    <t>Зүүнбаян багийн иргэдийн танхимын тохижилт</t>
  </si>
  <si>
    <t>Тавилга</t>
  </si>
  <si>
    <t>Гадна талбайн тохижилт</t>
  </si>
  <si>
    <t>Зүүнбаян багийн малчдад худаг</t>
  </si>
  <si>
    <t>Улаанбадрах</t>
  </si>
  <si>
    <t>Сумын эрүүл мэндийн төв УАЗ 469 машин</t>
  </si>
  <si>
    <t>Сургуулийн дээвэрт</t>
  </si>
  <si>
    <t>Цэцэрлэгт цэцэрлэгийн тоглоом</t>
  </si>
  <si>
    <t>Сумын хөгжлийн мастер төлөвлөгөө</t>
  </si>
  <si>
    <t>ИТХ-н төлөөлөгчдийн сургалт</t>
  </si>
  <si>
    <t>Аймгийн стадионы тохижилт</t>
  </si>
  <si>
    <t>Аймгийн хүүхэд гэр бүлийн хөгжлийн хэлтэсд хүүхдийн чуулган зохион байгуулах</t>
  </si>
  <si>
    <t>Хөвсгөл</t>
  </si>
  <si>
    <t xml:space="preserve">Галаксимайнинг Монголиа </t>
  </si>
  <si>
    <t>Хөгжлийн санд гэрээний дагуу</t>
  </si>
  <si>
    <t xml:space="preserve">Доншен газрын тос </t>
  </si>
  <si>
    <t>Сайншанд</t>
  </si>
  <si>
    <t>Эрсдлийн санд өвсний үнэ</t>
  </si>
  <si>
    <t>Даланжаргалан</t>
  </si>
  <si>
    <t>Сум хөгжүүлэх санд хандив</t>
  </si>
  <si>
    <t xml:space="preserve">Казмон контакт </t>
  </si>
  <si>
    <t>Айраг</t>
  </si>
  <si>
    <t>Говийн хутагтын музей хандив</t>
  </si>
  <si>
    <t>Хатанбулаг</t>
  </si>
  <si>
    <t>Ирээдүй хөгжлийн санд хандив</t>
  </si>
  <si>
    <t xml:space="preserve">КМНГ </t>
  </si>
  <si>
    <t>Сумын эмнэлэгт УАЗ 469 машины супер доторлогоо, үйлчилгээний төлбөр</t>
  </si>
  <si>
    <t xml:space="preserve">Кожеговь </t>
  </si>
  <si>
    <t>Сумын 4-н худгийн төлбөр</t>
  </si>
  <si>
    <t>Сайхан дулаан</t>
  </si>
  <si>
    <t xml:space="preserve">Фрийгүүд эрин </t>
  </si>
  <si>
    <t xml:space="preserve">Рео </t>
  </si>
  <si>
    <t xml:space="preserve">Си Өү Эй Эл </t>
  </si>
  <si>
    <t>Хандив-БХСан 2148011</t>
  </si>
  <si>
    <t>ЗДТГ-Гудамжны гэрэлтүүлэг</t>
  </si>
  <si>
    <t xml:space="preserve">Дунфанлунма </t>
  </si>
  <si>
    <t xml:space="preserve">Дорноговь </t>
  </si>
  <si>
    <t>Ирээдүй хөгжлийн санд</t>
  </si>
  <si>
    <t>Дорнод</t>
  </si>
  <si>
    <t>Баян-Уул</t>
  </si>
  <si>
    <t xml:space="preserve">Хар мөрөн монгол </t>
  </si>
  <si>
    <t>Хэрлэн</t>
  </si>
  <si>
    <t>Т.Хүслэнгийн шатрын өсвөрийн аваргад</t>
  </si>
  <si>
    <t xml:space="preserve">Адуунчулуун </t>
  </si>
  <si>
    <t>Баяндун</t>
  </si>
  <si>
    <t>Баяр наадмын хандив</t>
  </si>
  <si>
    <t xml:space="preserve">Цэнгэг-Орог </t>
  </si>
  <si>
    <t>Цэцэрлэгт хандив</t>
  </si>
  <si>
    <t>Сумын хөгжлийн санд</t>
  </si>
  <si>
    <t>Чойбалсан</t>
  </si>
  <si>
    <t>Сургуулийн дотуур байрны гадаа хүүхдийн тоглоом буюу гулгуур авч өгсөн</t>
  </si>
  <si>
    <t xml:space="preserve">Шанлун </t>
  </si>
  <si>
    <t>1-р сургуулийн биологи танхим тохижуулах</t>
  </si>
  <si>
    <t>Эрдэнэт</t>
  </si>
  <si>
    <t xml:space="preserve">Цагаан Овоо </t>
  </si>
  <si>
    <t>Эсгийний үйлдвэр барих урьдчилгаа төлбөр</t>
  </si>
  <si>
    <t xml:space="preserve">Сентеррагоулд Монголия </t>
  </si>
  <si>
    <t>Эсгийний үйлдвэр барих үлдэгдэл төлбөр</t>
  </si>
  <si>
    <t>Эсгийний үйлдвэр, нэмэлт санхүүжилт</t>
  </si>
  <si>
    <t>Эсгийний үйлдвэр тоног төхөөрөмж худалдан авах урьдчилгаа</t>
  </si>
  <si>
    <t>Эсгийний үйлдвэр тоног төхөөрөмж худалдан авах үлдэгдэл төлбөр</t>
  </si>
  <si>
    <t>Сүү боловсруулах үйлдвэр, тоног төхөөрөмж худалдан авах урьдчилгаа</t>
  </si>
  <si>
    <t>Сүү боловсруулах үйлдвэр, тоног төхөөрөмж худалдан авах төлбөр</t>
  </si>
  <si>
    <t>Сумын соёлын төвд тайзны гэрэлтүүлэг худалдан авсан</t>
  </si>
  <si>
    <t>Сумын халуун усны барилгын санхүүжилтийн төлбөр</t>
  </si>
  <si>
    <t>Yamaha тог гаргагч үүсгүүр</t>
  </si>
  <si>
    <t>Орон нутгийн хөгжлийн санд хандив</t>
  </si>
  <si>
    <t>Дашбалбар</t>
  </si>
  <si>
    <t>Суманд хашаа барьж өгсөн</t>
  </si>
  <si>
    <t xml:space="preserve">Эжбалей </t>
  </si>
  <si>
    <t>Хандив/Хөр/ор-ын гэрээгээр/</t>
  </si>
  <si>
    <t xml:space="preserve">Улз гол </t>
  </si>
  <si>
    <t>Хандив/Хөр/ор-ын гэрээгээр, майхан авч өгсөн/</t>
  </si>
  <si>
    <t>Хандив/Хөр/ор-ын гэрээгээр, гадна тохижилт, тоглоом/</t>
  </si>
  <si>
    <t>Хандив/Хөр/ор-ын гэрээгээр, ФМ радио байгуулахад ТТ-ийн үнэ/</t>
  </si>
  <si>
    <t xml:space="preserve">Баяндун </t>
  </si>
  <si>
    <t>ЭМТ-ийн  рентген апаратны үнэ</t>
  </si>
  <si>
    <t xml:space="preserve">Дун-Эрдэнэ </t>
  </si>
  <si>
    <t>Халх гол</t>
  </si>
  <si>
    <t xml:space="preserve">Өвс тэжээлийн нөөц дууссантай холбогдуулан тээврийн зардал хариуцсан </t>
  </si>
  <si>
    <t xml:space="preserve">Монголын алт МАК </t>
  </si>
  <si>
    <t>Гүүрний засварт</t>
  </si>
  <si>
    <t xml:space="preserve">Дорнод </t>
  </si>
  <si>
    <t>Матад</t>
  </si>
  <si>
    <t>Сумын хүүхдийн цэцэрлэг хүн, эмнэлэгт хандив</t>
  </si>
  <si>
    <t>Петрочайна Дачин Тамсаг Монгол</t>
  </si>
  <si>
    <t xml:space="preserve">Дашбалбар </t>
  </si>
  <si>
    <t>ЗДТГ-т Алтаргана бага наадамд</t>
  </si>
  <si>
    <t xml:space="preserve">Би Эйч Эм </t>
  </si>
  <si>
    <t>Чулуунхороот</t>
  </si>
  <si>
    <t>СХСанд наадмын хандив</t>
  </si>
  <si>
    <t>Дундговь</t>
  </si>
  <si>
    <t>Өлзийт</t>
  </si>
  <si>
    <t>ЗДТГ-т хандив</t>
  </si>
  <si>
    <t xml:space="preserve">Адил-Оч </t>
  </si>
  <si>
    <t>Алтан мөч-хандив</t>
  </si>
  <si>
    <t>Хөгжлийн гарц сан</t>
  </si>
  <si>
    <t xml:space="preserve">Чинхаш </t>
  </si>
  <si>
    <t>Угтаал</t>
  </si>
  <si>
    <t>Хогийн цэг байгуулахад</t>
  </si>
  <si>
    <t>Суманд 9 ширхэг худаг гаргаж өгөв.</t>
  </si>
  <si>
    <t>Хандив-Орон нутгийн хөгжлийн гарц санд</t>
  </si>
  <si>
    <t xml:space="preserve">Тэмтэл  </t>
  </si>
  <si>
    <t>Баянжаргалан</t>
  </si>
  <si>
    <t>3ДТГ-д хандив</t>
  </si>
  <si>
    <t>Хулд</t>
  </si>
  <si>
    <t>Сум хөгжүүлэх санд</t>
  </si>
  <si>
    <t xml:space="preserve">Эм Жи Би </t>
  </si>
  <si>
    <t xml:space="preserve">Ойн наадмын урлагийн хувцасны материалын үнэ  </t>
  </si>
  <si>
    <t>Сум хөгжүүлэх санд-Хүүхдийн цэцэрлэгт</t>
  </si>
  <si>
    <t>Гурвансайхан</t>
  </si>
  <si>
    <t>Дэрсэнэ ус багийн нутаг дах Уулын тахилгын хандив</t>
  </si>
  <si>
    <t xml:space="preserve">Билэгтхайрхан уул </t>
  </si>
  <si>
    <t xml:space="preserve">Сайнцагаан </t>
  </si>
  <si>
    <t xml:space="preserve">Ган-Илч  </t>
  </si>
  <si>
    <t>Луус</t>
  </si>
  <si>
    <t>Луус сумын өдөрлөгт</t>
  </si>
  <si>
    <t>Сургуулийн дотуур байранд тоног төхөөрөмж /Эрдмийн далай цогцолбор сургууль/</t>
  </si>
  <si>
    <t>Тэмцээнд хандив-Прокурорын газар</t>
  </si>
  <si>
    <t>90 жилийн ойд-Статистик</t>
  </si>
  <si>
    <t>Болор цом тэмцээнд хандив-ХГБХТөв</t>
  </si>
  <si>
    <t xml:space="preserve">Эрдэнэдалай </t>
  </si>
  <si>
    <t>ЗДТГ-т "Миний эрдэнэ далай он цагийн харгуйд ном" хандивласан</t>
  </si>
  <si>
    <t xml:space="preserve">Голден Погада </t>
  </si>
  <si>
    <t xml:space="preserve">Дундговь </t>
  </si>
  <si>
    <t>Малжуулах санд дэмжлэг</t>
  </si>
  <si>
    <t xml:space="preserve">Шанжин Орд </t>
  </si>
  <si>
    <t>Хөгжлийн гарц санд хандив</t>
  </si>
  <si>
    <t xml:space="preserve">Эм Ди Эф И </t>
  </si>
  <si>
    <t>Өндөршил</t>
  </si>
  <si>
    <t xml:space="preserve">Цэцэрлэгт хүрээлэнгийн хашаа </t>
  </si>
  <si>
    <t xml:space="preserve">Талын шигтгээ </t>
  </si>
  <si>
    <t xml:space="preserve">Терра-Энержи </t>
  </si>
  <si>
    <t>Дэлгэрхангай</t>
  </si>
  <si>
    <t>Сумын 90 жилийн ойд</t>
  </si>
  <si>
    <t>Эрдэнэдалай</t>
  </si>
  <si>
    <t>Орхон</t>
  </si>
  <si>
    <t>АЗЗА замын тэмдэг тэмдэглэгээ санамж самбар авч өгсөн</t>
  </si>
  <si>
    <t>14-р сургуульд</t>
  </si>
  <si>
    <t>Эрдэнэт цогцолбор сургуульд хандив</t>
  </si>
  <si>
    <t>Өмнөговь</t>
  </si>
  <si>
    <t>Цогт цэций</t>
  </si>
  <si>
    <t>Сургууль ,цэцэрлэгийн дотуур байрны цогцолборт</t>
  </si>
  <si>
    <t xml:space="preserve">Энержиресурс  </t>
  </si>
  <si>
    <t>Гурвантэс</t>
  </si>
  <si>
    <t>Шинэ Сургуульд</t>
  </si>
  <si>
    <t xml:space="preserve">Чинхуа МАК нарийн сухайт </t>
  </si>
  <si>
    <t>Ноён сэрвэйн иргэдэд нүүрс олгов.</t>
  </si>
  <si>
    <t>Ханхонгор</t>
  </si>
  <si>
    <t>Соёлын арга хэмжээнд хандив</t>
  </si>
  <si>
    <t xml:space="preserve">Мөст Олон Булаг </t>
  </si>
  <si>
    <t>Мандал-Овоо</t>
  </si>
  <si>
    <t>Суманд хандив</t>
  </si>
  <si>
    <t xml:space="preserve">Олон Овоот Гоулд </t>
  </si>
  <si>
    <t>Баяндалай</t>
  </si>
  <si>
    <t>Наадмын хандив</t>
  </si>
  <si>
    <t xml:space="preserve">Хүрээ дэл </t>
  </si>
  <si>
    <t xml:space="preserve">Ноён </t>
  </si>
  <si>
    <t>Суманд өвс тэжээлийн хандив</t>
  </si>
  <si>
    <t xml:space="preserve">Цагаан Өвөлжөө </t>
  </si>
  <si>
    <t>Хүрмэн</t>
  </si>
  <si>
    <t>Альшаа хайрхан ХХК-с сум хөгжүүлэх санд хандивлав.</t>
  </si>
  <si>
    <t xml:space="preserve">Альшаа хайрхан </t>
  </si>
  <si>
    <t>Хүрмэн сумын 90 жилийн ойд хандив</t>
  </si>
  <si>
    <t xml:space="preserve">Шинэ Илион Нэн Юань </t>
  </si>
  <si>
    <t>Номгон</t>
  </si>
  <si>
    <t>Сангийн далай хийдийн буяны хандивт</t>
  </si>
  <si>
    <t xml:space="preserve">Этүгэн-Эе </t>
  </si>
  <si>
    <t>Сумын 90 жилийн ой угтсан ажилд Шилдэг оюутан шалгаруулах арга хэмжээнд хандив</t>
  </si>
  <si>
    <t xml:space="preserve"> Даланзадгад</t>
  </si>
  <si>
    <t>35 КВ-ын ЦДАШ дэд станц  /Өмнөд Бүсийн Цахилгаан Түгээх Сүлжээ ТӨХК/</t>
  </si>
  <si>
    <t>Даланзадгад</t>
  </si>
  <si>
    <t>OTP06431   Management team -fee</t>
  </si>
  <si>
    <t>3101076881 Museum sponsorship for Naadam days</t>
  </si>
  <si>
    <t>OTP06431   Doctor sponsorship.23 doctor</t>
  </si>
  <si>
    <t>3100995921 Doctor Sponsorship-27 dr</t>
  </si>
  <si>
    <t>Нийгмийн халамж үйлчилгээний хэлтэс 12601
Бүсийн оношилгоо эмчилгээний төвд 7285 ком 750</t>
  </si>
  <si>
    <t>Тооно /Нийгмийн халамж үйлчилгээний хэлтэс/</t>
  </si>
  <si>
    <t>Дээвэр /Нийгмийн халамж үйлчилгээний хэлтэс/</t>
  </si>
  <si>
    <t>Туурга /Нийгмийн халамж үйлчилгээний хэлтэс/</t>
  </si>
  <si>
    <t>Унь /Нийгмийн халамж үйлчилгээний хэлтэс/</t>
  </si>
  <si>
    <t>Хана /Нийгмийн халамж үйлчилгээний хэлтэс/</t>
  </si>
  <si>
    <t>Берзинтэн бүрээс /Нийгмийн халамж үйлчилгээний хэлтэс/</t>
  </si>
  <si>
    <t>Берзинтэн дээвэр /Нийгмийн халамж үйлчилгээний хэлтэс/</t>
  </si>
  <si>
    <t xml:space="preserve">Вакуум цонх /Нийгмийн халамж үйлчилгээний хэлтэс/ </t>
  </si>
  <si>
    <t>Вакуум хаалга /Нийгмийн халамж үйлчилгээний хэлтэс/</t>
  </si>
  <si>
    <t>Төмөр ор /Нийгмийн халамж үйлчилгээний хэлтэс/</t>
  </si>
  <si>
    <t>Хуванцар хайрцаг /Нийгмийн халамж үйлчилгээний хэлтэс/</t>
  </si>
  <si>
    <t>Сандал /Нийгмийн халамж үйлчилгээний хэлтэс/</t>
  </si>
  <si>
    <t>Эсгий гудас /Бүсийн оношлогоо эмчилгээний төвд/</t>
  </si>
  <si>
    <t>Нимгэн гудас /Бүсийн оношлогоо эмчилгээний төвд/</t>
  </si>
  <si>
    <t>Парлон гудас /Бүсийн оношлогоо эмчилгээний төвд/</t>
  </si>
  <si>
    <t>Хөнжил /Бүсийн оношлогоо эмчилгээний төвд/</t>
  </si>
  <si>
    <t>Одъяал /Бүсийн оношлогоо эмчилгээний төвд/</t>
  </si>
  <si>
    <t>Матрас /Бүсийн оношлогоо эмчилгээний төвд/</t>
  </si>
  <si>
    <t>Компьютер 5 ш</t>
  </si>
  <si>
    <t>Ханбогд</t>
  </si>
  <si>
    <t>sponsorship for khanbogd soum culture center</t>
  </si>
  <si>
    <t>3101100549 CHP- funding for culturs centers dress</t>
  </si>
  <si>
    <t>3101073725 Funding fgor diagnostic tools, rapid te</t>
  </si>
  <si>
    <t>3100712429: Ext work of KHB school</t>
  </si>
  <si>
    <t>Хэрэглэсэн түлш, шатахуун</t>
  </si>
  <si>
    <t>Хаягдал мод /Цагдаа/</t>
  </si>
  <si>
    <t>Хаягдал мод /Цэцэрлэг/</t>
  </si>
  <si>
    <t>Хаягдал мод /Эмнэлэг/</t>
  </si>
  <si>
    <t>Телевизор /Сумын эмнэлэгт/</t>
  </si>
  <si>
    <t>Матрас /Сумын эмнэлэгт/</t>
  </si>
  <si>
    <t>Хөнжил /Сумын эмнэлэгт/</t>
  </si>
  <si>
    <t>Гудас /Сумын эмнэлэгт/</t>
  </si>
  <si>
    <t>Компьютер 15 ш /Сургууль/</t>
  </si>
  <si>
    <t>Хаягдал мод /Тамгын газар/</t>
  </si>
  <si>
    <t>Манлай</t>
  </si>
  <si>
    <t>3100975286 Donation for Camel festival in ML</t>
  </si>
  <si>
    <t>3101100556 CHP-ML- culture center dress</t>
  </si>
  <si>
    <t>Компьютер 5 ш /Сургууль/</t>
  </si>
  <si>
    <t>Баян-Овоо</t>
  </si>
  <si>
    <t>3101100563 Culture center - Dress fee</t>
  </si>
  <si>
    <t>Ажлын гутал15x 128 $,хувцас-15 ш x74$ /Долоон шар заг эрчим хүчний газарт/</t>
  </si>
  <si>
    <t>Малчдад хивэг, өвс авах хандив</t>
  </si>
  <si>
    <t xml:space="preserve">Саусгоби сэндс </t>
  </si>
  <si>
    <t>Компютерийн mouse хандивлав Ай Ти Зон ХХК-Сургуульд</t>
  </si>
  <si>
    <t>Хуйлдаг хөшиг хандив болгож өгөв.Эм Би Ти ХХК-Сургуульд</t>
  </si>
  <si>
    <t>Принтер, БСБ Электроникс ХХК-аас авав-Сургуульд</t>
  </si>
  <si>
    <t>Номын тавиур, ширээ, сандал хандив болгож өгөв. Анун ХХК-Сургуульд</t>
  </si>
  <si>
    <t>Хэрэглэж байсан оффисын тавилгуудыг хандив болгож өгөв.</t>
  </si>
  <si>
    <t>Хил хамгаалах газар үүсэн байгуулагдсаны 80 жилийн ойд зориулсан хандив- арга хэмжээний зардал</t>
  </si>
  <si>
    <t>Шивээ хүрэн гаалийн газарт хаалга, төмөр тосгуур хандивлав.</t>
  </si>
  <si>
    <t>Жижиг дунд үйлдвэрлэлийг дэмжих санд</t>
  </si>
  <si>
    <t>Сургуулийн дотуур байр барих</t>
  </si>
  <si>
    <t>Баян-овоо</t>
  </si>
  <si>
    <t>Элгэн ХХК-р Малчдад худаг гаргаж өгсөн</t>
  </si>
  <si>
    <t xml:space="preserve">Мөнхноён суварга </t>
  </si>
  <si>
    <t>Эрүүл мэндийн төвд-Яамнаас вакцин худалдан авч хандивласан.</t>
  </si>
  <si>
    <t>Үхэржүүлэх ажилд үхэр тээвэрлэх шатахууны төлбөр</t>
  </si>
  <si>
    <t>Урлаг, спорт ,наадмын арга хэмжээнд</t>
  </si>
  <si>
    <t>ЗДТГ-т Тэмээний баярт</t>
  </si>
  <si>
    <t xml:space="preserve">Жи Эс Би майнинг  </t>
  </si>
  <si>
    <t>ЗДТГ-т 90 жилийн ойд</t>
  </si>
  <si>
    <t>Сүхбаатар</t>
  </si>
  <si>
    <t>Эрдэнэцагаан</t>
  </si>
  <si>
    <t>Нүүрс, нүүрс тээвэр</t>
  </si>
  <si>
    <t xml:space="preserve">Андын илч </t>
  </si>
  <si>
    <t>Дөрвөлж цэцэрлэгт хүрээлэнд хандив</t>
  </si>
  <si>
    <t xml:space="preserve">Цайртминерал </t>
  </si>
  <si>
    <t>Тусгай хэрэгцээний зардал</t>
  </si>
  <si>
    <t>Халзан</t>
  </si>
  <si>
    <t>Сумын иргэдийн хөгжлийн төвд санхүүжилт</t>
  </si>
  <si>
    <t>Онгон</t>
  </si>
  <si>
    <t>Сумын соёлын төвд хөгжмийн зэмсэг</t>
  </si>
  <si>
    <t>ЗДТГ торон хашаа</t>
  </si>
  <si>
    <t>Асгат</t>
  </si>
  <si>
    <t>Сумын эмнэлэгт жижиг хэрэгсэл</t>
  </si>
  <si>
    <t>Сумын эмнэлэгт тоног төхөөрөмж</t>
  </si>
  <si>
    <t>Уул баян</t>
  </si>
  <si>
    <t>Санхүүгийн дэмжлэг</t>
  </si>
  <si>
    <t xml:space="preserve">Вульф Петролеум </t>
  </si>
  <si>
    <t>Дарьганга</t>
  </si>
  <si>
    <t>Сумын хашаа барих ажлын төлбөр</t>
  </si>
  <si>
    <t>Сэлэнгэ</t>
  </si>
  <si>
    <t>ХХЕГ-ын харьяа 101-р анги 80 жил телекамерийн хаяналт</t>
  </si>
  <si>
    <t>Баянгол</t>
  </si>
  <si>
    <t>Сургууль, цэцэрлэг, ЗДТГ</t>
  </si>
  <si>
    <t xml:space="preserve">Бороогоулд </t>
  </si>
  <si>
    <t>Түнхэл</t>
  </si>
  <si>
    <t>Мандал</t>
  </si>
  <si>
    <t>Сургууль, спорт цогцолбор</t>
  </si>
  <si>
    <t>Түшиг</t>
  </si>
  <si>
    <t>Байгалийн гамшгийн хохирлыг арилгахад зориулан олгосон хандив</t>
  </si>
  <si>
    <t xml:space="preserve">Шарнарст </t>
  </si>
  <si>
    <t>Хилийн цэргийн 101-р ангид хандив</t>
  </si>
  <si>
    <t xml:space="preserve">Хүдэр </t>
  </si>
  <si>
    <t>Хөгжлийн сан</t>
  </si>
  <si>
    <t>Хүдэр</t>
  </si>
  <si>
    <t>Би Ар Икс хандив</t>
  </si>
  <si>
    <t xml:space="preserve">Би Ар Икс </t>
  </si>
  <si>
    <t>Advertisement payment</t>
  </si>
  <si>
    <t xml:space="preserve">Рэдхилмонголия </t>
  </si>
  <si>
    <t>Хамтран ажиллах гэрээний дагуу-Тоног төхөөрөмж авч өгсөн</t>
  </si>
  <si>
    <t xml:space="preserve">Эрдэс групп </t>
  </si>
  <si>
    <t>Зам засварын ажилд-өөрийн техникийг гарган гүүр зассан</t>
  </si>
  <si>
    <t xml:space="preserve">Сэлэнгэ </t>
  </si>
  <si>
    <t xml:space="preserve">Ерөө </t>
  </si>
  <si>
    <t>Хамтран ажиллах гэрээний  төлбөр</t>
  </si>
  <si>
    <t>Төв</t>
  </si>
  <si>
    <t>Заамар</t>
  </si>
  <si>
    <t>Худаг барьж өгсөн</t>
  </si>
  <si>
    <t>Цэцэрлэгийн барилга барьж дуусгасан</t>
  </si>
  <si>
    <t>Орон нутгийн хөгжлийн санд</t>
  </si>
  <si>
    <t xml:space="preserve">Анхай-Интернэшнл </t>
  </si>
  <si>
    <t>Баян цагаан</t>
  </si>
  <si>
    <t xml:space="preserve">Нийгмийн хариуцлагын гэрээний дагуу </t>
  </si>
  <si>
    <t xml:space="preserve">Баянжонш </t>
  </si>
  <si>
    <t>Сумын музейн тохижилт</t>
  </si>
  <si>
    <t xml:space="preserve">Булгангангат </t>
  </si>
  <si>
    <t>Телевиз, фм-ийн тоног төхөөмөрөмж худалдан авах, суурилуулахад</t>
  </si>
  <si>
    <t>Аюулгүй орчин санд</t>
  </si>
  <si>
    <t>Сэргэлэн</t>
  </si>
  <si>
    <t>ЗДТГ ордон барихад</t>
  </si>
  <si>
    <t xml:space="preserve">Гурвантөхөм </t>
  </si>
  <si>
    <t>ЗДТГ-т</t>
  </si>
  <si>
    <t>Аймгийн 90 жилд</t>
  </si>
  <si>
    <t>Төв аймгийн баяр наадмын морины комисст бэлнээр өгсөн</t>
  </si>
  <si>
    <t xml:space="preserve">Цэвдэг </t>
  </si>
  <si>
    <t>Сүүний үйлдвэр барих ажилд</t>
  </si>
  <si>
    <t xml:space="preserve">Ньюпэрл </t>
  </si>
  <si>
    <t xml:space="preserve">Хурууны хээ цаг бүртгэлийн систем </t>
  </si>
  <si>
    <t>Пибодивинсвэй ресорсез</t>
  </si>
  <si>
    <t>Тахилгат ТББ, Өмнөговь аймгийн Ноён сумын ойд зориулав.</t>
  </si>
  <si>
    <t>Баяндэлгэр</t>
  </si>
  <si>
    <t xml:space="preserve">Чулуут Интернэшнл </t>
  </si>
  <si>
    <t>Аймгийн 90 жилийн ойн хандив</t>
  </si>
  <si>
    <t xml:space="preserve">Хүдэр-Эрдэнэ </t>
  </si>
  <si>
    <t>Ширээ сандал авч өгөв.</t>
  </si>
  <si>
    <t xml:space="preserve">Цаглашгүй Гоулд </t>
  </si>
  <si>
    <t xml:space="preserve">Цогт-Онон </t>
  </si>
  <si>
    <t>Аймгийн 90 жилийн ойд</t>
  </si>
  <si>
    <t xml:space="preserve">Адамас Майнинг </t>
  </si>
  <si>
    <t>Хандив /90 жилийн ойд/</t>
  </si>
  <si>
    <t xml:space="preserve">Нэйшнлхимикал </t>
  </si>
  <si>
    <t>90 жилийн ойд зориулж жишиг хороолол барихад 15 айлын 15 ш хаалга хийж өгсөн.</t>
  </si>
  <si>
    <t>Эрдэнэ</t>
  </si>
  <si>
    <t>Хандив /Эрдэнэ сумын ЗДТГ автомашин-уурхайд ашиглаж байсан/</t>
  </si>
  <si>
    <t xml:space="preserve">Олова </t>
  </si>
  <si>
    <t>Хандив /Аймгийн 90 жилийн ойд зориулж Сумын ЗДТГ-т/</t>
  </si>
  <si>
    <t>Дотуур байрны засвар хийсэн.</t>
  </si>
  <si>
    <t>Хандив-Төв аймаг 90 жил</t>
  </si>
  <si>
    <t>Сургалтын төлбөрт</t>
  </si>
  <si>
    <t xml:space="preserve">Тод-Ундрага </t>
  </si>
  <si>
    <t>Тамгын газрын өмнөх талбайн тохижилт</t>
  </si>
  <si>
    <t>Алтан гурвалжин наадмын хандив</t>
  </si>
  <si>
    <t xml:space="preserve">Тэн Хун  </t>
  </si>
  <si>
    <t>Эмчилгээнд зориулж-Хууль зүйн хэлтсийн дарга М.Мэндсүрэнд</t>
  </si>
  <si>
    <t>Жаргалант</t>
  </si>
  <si>
    <t>Нийгмийн хариуцлагын гэрээний дагуу-ОНХСан</t>
  </si>
  <si>
    <t>Өгөөмөр багт 1.8 км хайрган зам шинэчлэх ажилд дэмжлэг-Бүтээн байгуулалт санд</t>
  </si>
  <si>
    <t>Нийгмийн хариуцлагын гэрээний дагуу-Бүтээн байгуулалт санд</t>
  </si>
  <si>
    <t>Баяр наадмын үйл ажиллагаанд-ОНХСан</t>
  </si>
  <si>
    <t xml:space="preserve">Уулс Заамар </t>
  </si>
  <si>
    <t>Хандив-Сум хөгжүүлэх санд</t>
  </si>
  <si>
    <t>"Уулс Заамар"ХХК- ИГХХУСэргийлэх санд</t>
  </si>
  <si>
    <t>Заамар сумын эмнэлэгийн засварын ажлын урьдчилгаа</t>
  </si>
  <si>
    <t>Заамар сумын 90-н жилийн ойн тоглолтонд</t>
  </si>
  <si>
    <t>Бөхийн шагналд</t>
  </si>
  <si>
    <t>Заамар-Бэлхийн голын эх хашаажуулсан</t>
  </si>
  <si>
    <t>Туулын гүүр худаг гаргасан</t>
  </si>
  <si>
    <t>Жаргалантын аманд худаг гаргасан</t>
  </si>
  <si>
    <t>Худгийн гаднах путик-байр бариулсан</t>
  </si>
  <si>
    <t xml:space="preserve">Заамар </t>
  </si>
  <si>
    <t>Хандив-Гэр</t>
  </si>
  <si>
    <t xml:space="preserve">Эс Би Эф </t>
  </si>
  <si>
    <t>Хандив-Сургалтын төлбөр</t>
  </si>
  <si>
    <t xml:space="preserve">Алтан заамар санд </t>
  </si>
  <si>
    <t xml:space="preserve">Илтгоулд </t>
  </si>
  <si>
    <t>ЗДТГ-4 оюутны сургалтын төлбөр</t>
  </si>
  <si>
    <t>90 жилийн арга хэмжээнд</t>
  </si>
  <si>
    <t>Төв цагдаа-Төв аюулгүй орчин сан</t>
  </si>
  <si>
    <t>ЗДТГ-малжуулах төслийн хүрээнд</t>
  </si>
  <si>
    <t>ЗДТГ-Соёлын төвд караоке машин</t>
  </si>
  <si>
    <t>ЗДТГ-спортын арга хэмжээнд</t>
  </si>
  <si>
    <t>ЗДТГ-т 6-р багийн сургуульд</t>
  </si>
  <si>
    <t xml:space="preserve">Илчитметалл </t>
  </si>
  <si>
    <t>ЗДТГ-т 6-р багийн эмнэлэгт</t>
  </si>
  <si>
    <t>ЗДТГ-т 6-р багийн цэцэрлэгт</t>
  </si>
  <si>
    <t xml:space="preserve">ЗДТГ-т 6-р багийн Соёлын төвд </t>
  </si>
  <si>
    <t>ЗДТГ-Оюутны сургалтын төлбөр</t>
  </si>
  <si>
    <t>ЗДТГ-наадмын арга хэмжээнд</t>
  </si>
  <si>
    <t>Алтан заамар санд</t>
  </si>
  <si>
    <t>Усан сангийн засвар</t>
  </si>
  <si>
    <t>Хийдийн засварын зардал</t>
  </si>
  <si>
    <t xml:space="preserve">Монголросцветмет </t>
  </si>
  <si>
    <t>Сумын байр барихад</t>
  </si>
  <si>
    <t xml:space="preserve">Ноён тохой трейд </t>
  </si>
  <si>
    <t xml:space="preserve">Төв </t>
  </si>
  <si>
    <t>Баянчандмань</t>
  </si>
  <si>
    <t>Сумын ЗДТГ-т</t>
  </si>
  <si>
    <t xml:space="preserve">Монвольфрам </t>
  </si>
  <si>
    <t xml:space="preserve">Мандал </t>
  </si>
  <si>
    <t xml:space="preserve">Монголчех металл </t>
  </si>
  <si>
    <t>ТГ-ын засвар тохижилтонд</t>
  </si>
  <si>
    <t xml:space="preserve">Бумбат </t>
  </si>
  <si>
    <t>Худгийн насост</t>
  </si>
  <si>
    <t>Төв аймгийн 90 жилийн ойд</t>
  </si>
  <si>
    <t xml:space="preserve">Жотойнбажууна </t>
  </si>
  <si>
    <t>Алтан заамар санд сумын 90 жилийн ойд</t>
  </si>
  <si>
    <t>Заамар сумын тухай баримтат кинонд</t>
  </si>
  <si>
    <t>Сумын Цаг уурын станцын хашааг тохижуулахад</t>
  </si>
  <si>
    <t>Сумын хүүхэд хөгжил төвийг тохижуулахад</t>
  </si>
  <si>
    <t>Увс</t>
  </si>
  <si>
    <t>Тариалан</t>
  </si>
  <si>
    <t>Соёлын төв 70 жиилийн ойн хандив</t>
  </si>
  <si>
    <t xml:space="preserve">Дацантрейд </t>
  </si>
  <si>
    <t xml:space="preserve">Давст </t>
  </si>
  <si>
    <t>Гар бөмбөгийн тэмцээнд хандив</t>
  </si>
  <si>
    <t xml:space="preserve">Хотгор Шанага </t>
  </si>
  <si>
    <t>Сумын наадамд өгсөн хандив</t>
  </si>
  <si>
    <t>Бөхмөрөн</t>
  </si>
  <si>
    <t>Сумын наадмын талбайн гэрэлтүүлэг хийхэд хандив</t>
  </si>
  <si>
    <t>ИТХ-ын төлөөлөгчдийн сургалтанд хандив.</t>
  </si>
  <si>
    <t xml:space="preserve">Тариалан </t>
  </si>
  <si>
    <t xml:space="preserve">Хартарвагатай </t>
  </si>
  <si>
    <t>Хандив-Орчны бүсийн санд</t>
  </si>
  <si>
    <t xml:space="preserve">Хотгор </t>
  </si>
  <si>
    <t>Хандив-Ямаатын аялал жуулчлалын гэрийг засварлахад</t>
  </si>
  <si>
    <t>Хандив-гэрээгээр</t>
  </si>
  <si>
    <t>Улаанбаатар</t>
  </si>
  <si>
    <t>Богдхааны ордон музей</t>
  </si>
  <si>
    <t>3101075653 Museum sponsorship for Naadam days</t>
  </si>
  <si>
    <t>Г.Занабазарын Дүрслэх урлагын музей</t>
  </si>
  <si>
    <t>3101075753 Museum sponsorship for Naadam days</t>
  </si>
  <si>
    <t>Монголын театрын музей</t>
  </si>
  <si>
    <t>3101075918 Museum sponsorship for Naadam days</t>
  </si>
  <si>
    <t>Монголын Үндэсний музей</t>
  </si>
  <si>
    <t>3101075634 Museum sponsorship for Naadam days</t>
  </si>
  <si>
    <t>Эрүүл мэндийн яам</t>
  </si>
  <si>
    <t>1-р амаржих газрын тохижилт, то/тө</t>
  </si>
  <si>
    <t>Налайх</t>
  </si>
  <si>
    <t>Налайх дүүргийн хөдөлмөр эрхлэлтийн сан хөгжлийн бэрхшээлтэй иргэдэд хандив</t>
  </si>
  <si>
    <t xml:space="preserve">Налайх Алхам </t>
  </si>
  <si>
    <t>Хүүхэд асран хүмүүжүүлэх төв</t>
  </si>
  <si>
    <t>Хүүхэд асран хүмүүжүүлэх төв барааны үнэ</t>
  </si>
  <si>
    <t>Хүүхдийн бэлэг хандив</t>
  </si>
  <si>
    <t>ХХЕГ</t>
  </si>
  <si>
    <t>Камер суурилуулах хандив</t>
  </si>
  <si>
    <t>ЭНЭМТ</t>
  </si>
  <si>
    <t>Цусны эмгэг судлалын хүүхдүүдэд тоглоом, ажилчдад принтер, компьютер</t>
  </si>
  <si>
    <t>МБСГазар</t>
  </si>
  <si>
    <t>scheme 3300,ministry of labor balance of previous</t>
  </si>
  <si>
    <t>Чойжин ламын сүм музей</t>
  </si>
  <si>
    <t>3101075749 Museum sponsorship for Naadam days</t>
  </si>
  <si>
    <t>ДЦС-4</t>
  </si>
  <si>
    <t>хандив</t>
  </si>
  <si>
    <t>scheme 3300,ministry of labor</t>
  </si>
  <si>
    <t>scheme 6600,ministry of labor-funding stipend meal</t>
  </si>
  <si>
    <t>cirriculum and comptency mapping with AQF</t>
  </si>
  <si>
    <t>scheme 3300 ministry of labor</t>
  </si>
  <si>
    <t>3100990875 Fee for forestation care</t>
  </si>
  <si>
    <t>Ховд</t>
  </si>
  <si>
    <t>Монголиан Нейшнл Рийр Ийрт Корпорейшн</t>
  </si>
  <si>
    <t>Цэцэг</t>
  </si>
  <si>
    <t>Дизель түлш -хандив</t>
  </si>
  <si>
    <t xml:space="preserve">МОЭНКО </t>
  </si>
  <si>
    <t>Хэнтий</t>
  </si>
  <si>
    <t>Бор-Өндөр</t>
  </si>
  <si>
    <t xml:space="preserve">Баянтэгш импекс </t>
  </si>
  <si>
    <t>Бэрх</t>
  </si>
  <si>
    <t xml:space="preserve">Бэрх-Уул </t>
  </si>
  <si>
    <t>Батноров</t>
  </si>
  <si>
    <t>Сумын 90 жилд хандив</t>
  </si>
  <si>
    <t>Аймгийн 90 жилд хандив</t>
  </si>
  <si>
    <t>Баян-Адарга</t>
  </si>
  <si>
    <t>Сумын орон нутгийн хөгжлийн санд</t>
  </si>
  <si>
    <t>Ойн хандив</t>
  </si>
  <si>
    <t>Си Эм Кэй Ай</t>
  </si>
  <si>
    <t xml:space="preserve">Хонг Чанг Ли </t>
  </si>
  <si>
    <t>Цэнхэрмандал</t>
  </si>
  <si>
    <t>Морин хуур хандивлав.</t>
  </si>
  <si>
    <t>Сум малжуулах төсөлд хандив</t>
  </si>
  <si>
    <t>Цагдаа урсгал засварын хандив</t>
  </si>
  <si>
    <t>Иж бүрэн монгол гэр хандив</t>
  </si>
  <si>
    <t>Хурдан морины хүүхдийн бай шагнал</t>
  </si>
  <si>
    <t>Малчдын хөрзөн хуулахад техникийн тусламж</t>
  </si>
  <si>
    <t>Сумын шинэ сургуулийн нээлтэнд хандив</t>
  </si>
  <si>
    <t>Галшар</t>
  </si>
  <si>
    <t xml:space="preserve">Нордвинд </t>
  </si>
  <si>
    <t xml:space="preserve">Орлойван </t>
  </si>
  <si>
    <t>Хөгжлийн санд</t>
  </si>
  <si>
    <t xml:space="preserve">Жинхуа орд </t>
  </si>
  <si>
    <t xml:space="preserve">Дархан </t>
  </si>
  <si>
    <t>Сум хөгжүүлэх сан-Соёлын төвийн байшингийн засварт</t>
  </si>
  <si>
    <t xml:space="preserve">Лут чулуу </t>
  </si>
  <si>
    <t>Мал угаалгын нэгдсэн банн барихад</t>
  </si>
  <si>
    <t>Аймгийн хөгжлийн санд</t>
  </si>
  <si>
    <t xml:space="preserve">Хэнтий </t>
  </si>
  <si>
    <t xml:space="preserve">Баян-Овоо </t>
  </si>
  <si>
    <t>Ном хэвлүүлэх</t>
  </si>
  <si>
    <t>Ричфлюорит</t>
  </si>
  <si>
    <t>Биндэр</t>
  </si>
  <si>
    <t xml:space="preserve">Си Жи Би И Эм </t>
  </si>
  <si>
    <t xml:space="preserve">Зө-Юүе </t>
  </si>
  <si>
    <t>Мөрөн</t>
  </si>
  <si>
    <t>ЗДТГазарт</t>
  </si>
  <si>
    <t>Компани</t>
  </si>
  <si>
    <t>Үл хөдлөх эд хөрөнгийн албан татвар</t>
  </si>
  <si>
    <t>Автотээвэр өөрөө явагч хэрэгслийн албан татвар</t>
  </si>
  <si>
    <t>Газрын төлбөр</t>
  </si>
  <si>
    <t>Ус ашигласны төлбөр</t>
  </si>
  <si>
    <t>Түгээмэл тархацтай ашигт малтмалын нөөц ашигласны төлбөр</t>
  </si>
  <si>
    <t>Гадаадын мэргэжилтэн, ажилчны ажлын байрны төлбөр</t>
  </si>
  <si>
    <t>Бүтээгдэхүүн хуваах гэрээний дагуу хүлээн авсан дэмжлэг</t>
  </si>
  <si>
    <t>Орон нутгийн төрийн өмчийн ногдол ашиг</t>
  </si>
  <si>
    <t>Торгууль</t>
  </si>
  <si>
    <t>Нөхөн төлбөр</t>
  </si>
  <si>
    <t>БОНС барьцаа</t>
  </si>
  <si>
    <t>Бусад</t>
  </si>
  <si>
    <t>Бүгд</t>
  </si>
  <si>
    <t xml:space="preserve">Бэрэнмайнинг </t>
  </si>
  <si>
    <t>Төвшрүүлэх</t>
  </si>
  <si>
    <t xml:space="preserve">СС Монголиа </t>
  </si>
  <si>
    <t>Баян-Өлгий</t>
  </si>
  <si>
    <t xml:space="preserve">Кайнарвольфрам </t>
  </si>
  <si>
    <t>Ногооннуур</t>
  </si>
  <si>
    <t xml:space="preserve">Эрчим </t>
  </si>
  <si>
    <t>Өлгий</t>
  </si>
  <si>
    <t xml:space="preserve">Бэрхресорсиз </t>
  </si>
  <si>
    <t>Улаанхус</t>
  </si>
  <si>
    <t xml:space="preserve">Кавернболд </t>
  </si>
  <si>
    <t>Цэнгэл</t>
  </si>
  <si>
    <t xml:space="preserve">Андын тэмүүлэл </t>
  </si>
  <si>
    <t xml:space="preserve">Баяжмал -Алт </t>
  </si>
  <si>
    <t xml:space="preserve">Юниверсалкоппер </t>
  </si>
  <si>
    <t>Баянговь</t>
  </si>
  <si>
    <t xml:space="preserve">Монголболгаргео  </t>
  </si>
  <si>
    <t>Ньюсаймин рисорсэс</t>
  </si>
  <si>
    <t xml:space="preserve">Жинст </t>
  </si>
  <si>
    <t xml:space="preserve">Өгөөжбаян хангай </t>
  </si>
  <si>
    <t xml:space="preserve">Хүслэмж </t>
  </si>
  <si>
    <t>Сайхан</t>
  </si>
  <si>
    <t xml:space="preserve">Эф Ви Эс Пи </t>
  </si>
  <si>
    <t>Алтай</t>
  </si>
  <si>
    <t xml:space="preserve">Сод газар </t>
  </si>
  <si>
    <t>Тайшир</t>
  </si>
  <si>
    <t>Төгрөг</t>
  </si>
  <si>
    <t xml:space="preserve">Цогт </t>
  </si>
  <si>
    <t xml:space="preserve">Газархэвлий </t>
  </si>
  <si>
    <t>Дарханы төмөрлөгийн үйлдвэр</t>
  </si>
  <si>
    <t xml:space="preserve">Шижирталст </t>
  </si>
  <si>
    <t xml:space="preserve">Мига-Эрин </t>
  </si>
  <si>
    <t xml:space="preserve">Бужгар-Орд </t>
  </si>
  <si>
    <t xml:space="preserve">Гүн-Орд </t>
  </si>
  <si>
    <t xml:space="preserve">Тэнүүн байгаль </t>
  </si>
  <si>
    <t xml:space="preserve">Коммод </t>
  </si>
  <si>
    <t xml:space="preserve">Хэрлэн-Импекс </t>
  </si>
  <si>
    <t xml:space="preserve">Шийризстоун </t>
  </si>
  <si>
    <t xml:space="preserve">Баялагжонш </t>
  </si>
  <si>
    <t xml:space="preserve">Чингисийн хар алт </t>
  </si>
  <si>
    <t xml:space="preserve">Гурванзам </t>
  </si>
  <si>
    <t>Дэлгэрэх</t>
  </si>
  <si>
    <t xml:space="preserve">Засаг чандмань майнз </t>
  </si>
  <si>
    <t>Их хэт</t>
  </si>
  <si>
    <t>Мандах</t>
  </si>
  <si>
    <t>Эм Кэй Эм Эн майнинг</t>
  </si>
  <si>
    <t xml:space="preserve">Ихговь энержи </t>
  </si>
  <si>
    <t xml:space="preserve">Мандах </t>
  </si>
  <si>
    <t>Өргөн</t>
  </si>
  <si>
    <t xml:space="preserve">Вантаже </t>
  </si>
  <si>
    <t xml:space="preserve">Сайхандулаан </t>
  </si>
  <si>
    <t xml:space="preserve">Занаду Металс Монголиа </t>
  </si>
  <si>
    <t xml:space="preserve">Занаду Коал монголиа </t>
  </si>
  <si>
    <t xml:space="preserve">Буман-Олз </t>
  </si>
  <si>
    <t xml:space="preserve">Эс Жи Майнинг Эрдэс </t>
  </si>
  <si>
    <t xml:space="preserve">Ингхө </t>
  </si>
  <si>
    <t xml:space="preserve">Шинь Шинь  </t>
  </si>
  <si>
    <t>Петро Матад</t>
  </si>
  <si>
    <t>Цагаан овоо</t>
  </si>
  <si>
    <t xml:space="preserve">Тэвшийн говь </t>
  </si>
  <si>
    <t xml:space="preserve">Ханхас трейд </t>
  </si>
  <si>
    <t xml:space="preserve">Жөн Юан  </t>
  </si>
  <si>
    <t xml:space="preserve">Номин-Орд  </t>
  </si>
  <si>
    <t>Адаацаг</t>
  </si>
  <si>
    <t>Тайшэн девелопмент</t>
  </si>
  <si>
    <t xml:space="preserve">Биг могул коул энд энержи </t>
  </si>
  <si>
    <t>Говь-Угтаал</t>
  </si>
  <si>
    <t>Дэлгэрцогт</t>
  </si>
  <si>
    <t xml:space="preserve">Шинэлонгда </t>
  </si>
  <si>
    <t>Сайнцагаан</t>
  </si>
  <si>
    <t>Эрдэнэ далай</t>
  </si>
  <si>
    <t xml:space="preserve">Хатанцацал </t>
  </si>
  <si>
    <t xml:space="preserve">Баян айраг эксплорэйшн </t>
  </si>
  <si>
    <t xml:space="preserve">Завхан </t>
  </si>
  <si>
    <t xml:space="preserve">Дөрвөлжин </t>
  </si>
  <si>
    <t xml:space="preserve">Эрдэнэхайрхан </t>
  </si>
  <si>
    <t xml:space="preserve">Хургатайхайрхан </t>
  </si>
  <si>
    <t xml:space="preserve">Баянтээг </t>
  </si>
  <si>
    <t>Өвөрхангай</t>
  </si>
  <si>
    <t>Нарийнтээл</t>
  </si>
  <si>
    <t xml:space="preserve">АУМ </t>
  </si>
  <si>
    <t>Уянга</t>
  </si>
  <si>
    <t xml:space="preserve">Хангад-Эксплорэйшн </t>
  </si>
  <si>
    <t xml:space="preserve">Болд Фо Ар Да </t>
  </si>
  <si>
    <t xml:space="preserve">Дун-Юань </t>
  </si>
  <si>
    <t>Таван толгой</t>
  </si>
  <si>
    <t>Баянтүмэн</t>
  </si>
  <si>
    <t>Гурван тэс</t>
  </si>
  <si>
    <t xml:space="preserve">АГМ майнинг </t>
  </si>
  <si>
    <t>Ноён</t>
  </si>
  <si>
    <t xml:space="preserve">Алаг тэвш </t>
  </si>
  <si>
    <t xml:space="preserve">Си Эм Эн Эм </t>
  </si>
  <si>
    <t xml:space="preserve">Хуади Куонеэ </t>
  </si>
  <si>
    <t xml:space="preserve">Өмнөговь </t>
  </si>
  <si>
    <t>Сэрвэй</t>
  </si>
  <si>
    <t xml:space="preserve">Сидакуангей </t>
  </si>
  <si>
    <t>Цогт-Овоо</t>
  </si>
  <si>
    <t xml:space="preserve">Хотгор Минералс </t>
  </si>
  <si>
    <t xml:space="preserve">Эрдэнэс Таван-толгой </t>
  </si>
  <si>
    <t xml:space="preserve">Цогтцэций </t>
  </si>
  <si>
    <t xml:space="preserve">Аурум Ауруг </t>
  </si>
  <si>
    <t xml:space="preserve">Каскейд майнинг </t>
  </si>
  <si>
    <t>Апекспро Инвестмэнт</t>
  </si>
  <si>
    <t xml:space="preserve">Бадмаарагхаш </t>
  </si>
  <si>
    <t xml:space="preserve">Эм Эл Цахиурт Овоо </t>
  </si>
  <si>
    <t xml:space="preserve">Талын гал </t>
  </si>
  <si>
    <t xml:space="preserve">ЭФ Жи Пи Эм </t>
  </si>
  <si>
    <t xml:space="preserve">Баян-Эрч </t>
  </si>
  <si>
    <t>Мөнххаан</t>
  </si>
  <si>
    <t xml:space="preserve">Хунт-Өгөөж </t>
  </si>
  <si>
    <t xml:space="preserve">Наран </t>
  </si>
  <si>
    <t xml:space="preserve">Дорнын чулуулаг </t>
  </si>
  <si>
    <t xml:space="preserve">Сүхбаатар </t>
  </si>
  <si>
    <t>Түвшин ширээ</t>
  </si>
  <si>
    <t xml:space="preserve">Монголжүюаньли </t>
  </si>
  <si>
    <t>Түмэнцогт</t>
  </si>
  <si>
    <t xml:space="preserve">НАБД </t>
  </si>
  <si>
    <t xml:space="preserve">Хурай </t>
  </si>
  <si>
    <t xml:space="preserve">Сонортрейд </t>
  </si>
  <si>
    <t xml:space="preserve">Тавин-Эх </t>
  </si>
  <si>
    <t xml:space="preserve">Зуунмод уул  </t>
  </si>
  <si>
    <t xml:space="preserve">Инфинетиспэйс </t>
  </si>
  <si>
    <t>Ерөө</t>
  </si>
  <si>
    <t>Шаамар</t>
  </si>
  <si>
    <t xml:space="preserve">Петрокоал </t>
  </si>
  <si>
    <t xml:space="preserve">Ирмүүнзээрд </t>
  </si>
  <si>
    <t xml:space="preserve">Шинэ мандал өргөө </t>
  </si>
  <si>
    <t>Баян</t>
  </si>
  <si>
    <t xml:space="preserve">Сэргэлэн </t>
  </si>
  <si>
    <t>Давст</t>
  </si>
  <si>
    <t>Наранбулаг</t>
  </si>
  <si>
    <t>Түргэн</t>
  </si>
  <si>
    <t xml:space="preserve">Багануур </t>
  </si>
  <si>
    <t>Багануур</t>
  </si>
  <si>
    <t xml:space="preserve">МИМС </t>
  </si>
  <si>
    <t xml:space="preserve">Монгол газар </t>
  </si>
  <si>
    <t xml:space="preserve">Монресорсиз </t>
  </si>
  <si>
    <t xml:space="preserve">Соронзон толгой </t>
  </si>
  <si>
    <t xml:space="preserve">Батуконстракшн </t>
  </si>
  <si>
    <t xml:space="preserve">Дадизи Юиан </t>
  </si>
  <si>
    <t xml:space="preserve">Жавхлант-Орд </t>
  </si>
  <si>
    <t xml:space="preserve">Дорнын хүдэр </t>
  </si>
  <si>
    <t xml:space="preserve">Баянгол </t>
  </si>
  <si>
    <t xml:space="preserve">Мөнхийн Эрчит Рашаан </t>
  </si>
  <si>
    <t xml:space="preserve">Капкорп Монголиа </t>
  </si>
  <si>
    <t>Баянзүрх</t>
  </si>
  <si>
    <t xml:space="preserve">Бэрэн групп </t>
  </si>
  <si>
    <t xml:space="preserve">Баянзүрх </t>
  </si>
  <si>
    <t xml:space="preserve">Баянзүрх  </t>
  </si>
  <si>
    <t xml:space="preserve">Эрдэнэлинк </t>
  </si>
  <si>
    <t xml:space="preserve">Угалзанцамхаг </t>
  </si>
  <si>
    <t xml:space="preserve">Жиншентан </t>
  </si>
  <si>
    <t xml:space="preserve">НК </t>
  </si>
  <si>
    <t xml:space="preserve">Эрдэсхолдинг </t>
  </si>
  <si>
    <t>Нийслэл</t>
  </si>
  <si>
    <t>НӨХГ</t>
  </si>
  <si>
    <t xml:space="preserve">Төгрөг тал </t>
  </si>
  <si>
    <t>НТГ</t>
  </si>
  <si>
    <t xml:space="preserve">Тефис майнинг </t>
  </si>
  <si>
    <t>Сонгинохайрхан</t>
  </si>
  <si>
    <t xml:space="preserve">Бор өндөр уул </t>
  </si>
  <si>
    <t xml:space="preserve">Сонгинохайрхан </t>
  </si>
  <si>
    <t xml:space="preserve">Адамас Маунтин </t>
  </si>
  <si>
    <t xml:space="preserve">Зон хэн юу тиан </t>
  </si>
  <si>
    <t>Шинэ шивээ</t>
  </si>
  <si>
    <t xml:space="preserve">Оюут Улаан </t>
  </si>
  <si>
    <t>Хан-Уул</t>
  </si>
  <si>
    <t xml:space="preserve">Юүшэнгминг </t>
  </si>
  <si>
    <t>Чингэлтэй</t>
  </si>
  <si>
    <t xml:space="preserve">Си Си Эм </t>
  </si>
  <si>
    <t xml:space="preserve">Энгүйтал </t>
  </si>
  <si>
    <t xml:space="preserve">Эрдэнэс МГЛ </t>
  </si>
  <si>
    <t>Дарви</t>
  </si>
  <si>
    <t>Зэрэг</t>
  </si>
  <si>
    <t>Манхан</t>
  </si>
  <si>
    <t>Мөст</t>
  </si>
  <si>
    <t>Үенч</t>
  </si>
  <si>
    <t xml:space="preserve">Ховд </t>
  </si>
  <si>
    <t>Цагаан Уул</t>
  </si>
  <si>
    <t xml:space="preserve">Могойн гол </t>
  </si>
  <si>
    <t xml:space="preserve">Хөвсгөл </t>
  </si>
  <si>
    <t>Цэцэрлэг</t>
  </si>
  <si>
    <t xml:space="preserve">Маль флюорит </t>
  </si>
  <si>
    <t xml:space="preserve">Баян-Эрдэс </t>
  </si>
  <si>
    <t>Дархан</t>
  </si>
  <si>
    <t>Норовлин</t>
  </si>
  <si>
    <t>Рег</t>
  </si>
  <si>
    <t>Нэр</t>
  </si>
  <si>
    <t>Адуунчулуун</t>
  </si>
  <si>
    <t xml:space="preserve">Азиагоулд монголиа </t>
  </si>
  <si>
    <t xml:space="preserve"> </t>
  </si>
  <si>
    <t xml:space="preserve">Ай Эн Ди </t>
  </si>
  <si>
    <t>Алагтэвш</t>
  </si>
  <si>
    <t>Алтайголд</t>
  </si>
  <si>
    <t>Алтайнхүдэр</t>
  </si>
  <si>
    <t>АУМ</t>
  </si>
  <si>
    <t>Бадмаарагхаш</t>
  </si>
  <si>
    <t>Батуконстракшн</t>
  </si>
  <si>
    <t>Баялагжонш</t>
  </si>
  <si>
    <t>Баянжонш</t>
  </si>
  <si>
    <t>Баянтээг</t>
  </si>
  <si>
    <t>Бороогоулд</t>
  </si>
  <si>
    <t>Бритишмайнинг</t>
  </si>
  <si>
    <t xml:space="preserve">Бритиш майнинг </t>
  </si>
  <si>
    <t>Булгангангат</t>
  </si>
  <si>
    <t>Бумбат</t>
  </si>
  <si>
    <t>Бэрхресорсиз</t>
  </si>
  <si>
    <t>Бэрэнгрупп</t>
  </si>
  <si>
    <t>Бэрэнмайнинг</t>
  </si>
  <si>
    <t>Вантаже</t>
  </si>
  <si>
    <t>Газархэвлий</t>
  </si>
  <si>
    <t>ГБНБ</t>
  </si>
  <si>
    <t>Голденхейлс</t>
  </si>
  <si>
    <t xml:space="preserve">Голденхейлс  </t>
  </si>
  <si>
    <t>Гурванзам</t>
  </si>
  <si>
    <t>Гурвантөхөм</t>
  </si>
  <si>
    <t>Дацантрейд</t>
  </si>
  <si>
    <t>Дунфанлунма</t>
  </si>
  <si>
    <t>Жиншентан</t>
  </si>
  <si>
    <t>Жотойнбажууна</t>
  </si>
  <si>
    <t>Жунхаовэйеэ</t>
  </si>
  <si>
    <t xml:space="preserve">Жунхаовэйеэ </t>
  </si>
  <si>
    <t xml:space="preserve">И Си Эм </t>
  </si>
  <si>
    <t>Илтгоулд</t>
  </si>
  <si>
    <t>Илчитметалл</t>
  </si>
  <si>
    <t>Ингхө</t>
  </si>
  <si>
    <t>Ирмүүнзээрд</t>
  </si>
  <si>
    <t>Кавернболд</t>
  </si>
  <si>
    <t>Казмонконтакт</t>
  </si>
  <si>
    <t>Кайнарвольфрам</t>
  </si>
  <si>
    <t>КМНГ</t>
  </si>
  <si>
    <t>Коммод</t>
  </si>
  <si>
    <t xml:space="preserve">Коол Адвентурс </t>
  </si>
  <si>
    <t xml:space="preserve">Луже-Орд </t>
  </si>
  <si>
    <t>Мальфлюорит</t>
  </si>
  <si>
    <t>Маркополо</t>
  </si>
  <si>
    <t>МИМС</t>
  </si>
  <si>
    <t>Монвольфрам</t>
  </si>
  <si>
    <t>Монголболгаргео</t>
  </si>
  <si>
    <t>Монголгазар</t>
  </si>
  <si>
    <t>Монголжүюаньли</t>
  </si>
  <si>
    <t xml:space="preserve">Монголиа Голд Корпорэйшн </t>
  </si>
  <si>
    <t>Монголросцветмет</t>
  </si>
  <si>
    <t>Монголчехметалл</t>
  </si>
  <si>
    <t>Монлаа</t>
  </si>
  <si>
    <t>Монполимет</t>
  </si>
  <si>
    <t>Монресорсиз</t>
  </si>
  <si>
    <t>МОНСКОРП</t>
  </si>
  <si>
    <t xml:space="preserve">МОНСКОРП </t>
  </si>
  <si>
    <t>МОЭНКО</t>
  </si>
  <si>
    <t>НАБД</t>
  </si>
  <si>
    <t>НК</t>
  </si>
  <si>
    <t>Нордвинд</t>
  </si>
  <si>
    <t>Ньюпэрл</t>
  </si>
  <si>
    <t>Нэйшнлхимикал</t>
  </si>
  <si>
    <t>Олова</t>
  </si>
  <si>
    <t>ОНТРЭ</t>
  </si>
  <si>
    <t xml:space="preserve">ОНТРЭ </t>
  </si>
  <si>
    <t>Орлойван</t>
  </si>
  <si>
    <t>Петрокоал</t>
  </si>
  <si>
    <t>Рео</t>
  </si>
  <si>
    <t>Ричфлюрит</t>
  </si>
  <si>
    <t>Рэдхилмонголия</t>
  </si>
  <si>
    <t xml:space="preserve">Си Си И Эм </t>
  </si>
  <si>
    <t>Сидакуангей</t>
  </si>
  <si>
    <t>Содгазар</t>
  </si>
  <si>
    <t>Сонортрейд</t>
  </si>
  <si>
    <t>Соронзонтолгой</t>
  </si>
  <si>
    <t>Тавантолгой</t>
  </si>
  <si>
    <t>Томшижир</t>
  </si>
  <si>
    <t>Төгрөгтал</t>
  </si>
  <si>
    <t>Тэмтэл</t>
  </si>
  <si>
    <t>Угалзанцамхаг</t>
  </si>
  <si>
    <t>Хартарвагатай</t>
  </si>
  <si>
    <t>Хатанцацал</t>
  </si>
  <si>
    <t>Хосхас</t>
  </si>
  <si>
    <t>Хотгор</t>
  </si>
  <si>
    <t>Хурай</t>
  </si>
  <si>
    <t>Хургатайхайрхан</t>
  </si>
  <si>
    <t>Хүслэмж</t>
  </si>
  <si>
    <t xml:space="preserve">Хэрлэн-Энерго </t>
  </si>
  <si>
    <t>Цайртминерал</t>
  </si>
  <si>
    <t>Цэвдэг</t>
  </si>
  <si>
    <t>Чинхаш</t>
  </si>
  <si>
    <t>Шанлун</t>
  </si>
  <si>
    <t>Шарнарст</t>
  </si>
  <si>
    <t>Шарынгол</t>
  </si>
  <si>
    <t>Шижирталст</t>
  </si>
  <si>
    <t>Шийризстоун</t>
  </si>
  <si>
    <t>Шинэшивээ</t>
  </si>
  <si>
    <t>Шинэлонгда</t>
  </si>
  <si>
    <t xml:space="preserve">Шинэ-Эрдэс </t>
  </si>
  <si>
    <t>Эжбалей</t>
  </si>
  <si>
    <t xml:space="preserve">Эм Жи Эйч </t>
  </si>
  <si>
    <t>Энгүйтал</t>
  </si>
  <si>
    <t>Энержиресурс</t>
  </si>
  <si>
    <t>Эрдэнэлинк</t>
  </si>
  <si>
    <t>Эрдэсгрупп</t>
  </si>
  <si>
    <t>Эрдэсхолдинг</t>
  </si>
  <si>
    <t>Эрчим</t>
  </si>
  <si>
    <t>Юниверсалкоппер</t>
  </si>
  <si>
    <t>Юүшэнгминг</t>
  </si>
  <si>
    <t>д/д</t>
  </si>
  <si>
    <t>Компанийн нэр</t>
  </si>
  <si>
    <t>НИЙТ</t>
  </si>
  <si>
    <t>Аж ахуйн нэгжийн орлогын албан татвар</t>
  </si>
  <si>
    <t>Нэмэгдсэн өртгийн албан татвар</t>
  </si>
  <si>
    <t>Ашигт малтмалын нөөц ашигласны төлбөр болон нэмэлт төлбөр</t>
  </si>
  <si>
    <t>Агаарын бохирдлын төлбөр /нүүрс/</t>
  </si>
  <si>
    <t>Зарим бүтээгдэхүүний үнийн өсөлтийн албан татвар</t>
  </si>
  <si>
    <t>Автотээвэр, өөрөө явагч хэрэгслийн албан татвар</t>
  </si>
  <si>
    <t xml:space="preserve">Газрын төлбөр </t>
  </si>
  <si>
    <t xml:space="preserve">Ус ашигласны төлбөр </t>
  </si>
  <si>
    <t>Түгээмэл тархацтай ашигт, малтмалын нөөц ашигласны төлбөр</t>
  </si>
  <si>
    <t>Гаалийн албан татвар</t>
  </si>
  <si>
    <t>Автобензин, дизелийн түлшний онцгой албан татвар</t>
  </si>
  <si>
    <t>Автобензин, дизелийн түлшний албан татвар</t>
  </si>
  <si>
    <t>Гаалийн үйлчилгээний хураамж</t>
  </si>
  <si>
    <t>Ашигт малтмалын ашиглалтын болон хайгуулын тусгай зөвшөөрлийн төлбөр</t>
  </si>
  <si>
    <t>Улсын төсвийн хөрөнгөөр хайгуул хийсэн ордын нөхөн төлбөр</t>
  </si>
  <si>
    <t xml:space="preserve"> Засгийн газарт ногдох газрын тосны орлого</t>
  </si>
  <si>
    <t>Үүнээс байгалийн нөөц ашигласны төлбөр</t>
  </si>
  <si>
    <t>Гарын үсэг зурсны урамшуулал</t>
  </si>
  <si>
    <t>Олборлолт эхэлсний урамшуулал</t>
  </si>
  <si>
    <t>Сургалтын урамшуулал</t>
  </si>
  <si>
    <t xml:space="preserve"> Талбайн дэнчин</t>
  </si>
  <si>
    <t xml:space="preserve"> Захиргааны үйлчилгээний шимтгэл </t>
  </si>
  <si>
    <t>Хүлээн авсан дэмжлэг-ОН</t>
  </si>
  <si>
    <t xml:space="preserve">Төлөөлөгчийн газрын үйл ажиллагааг дэмжсэн төлбөр </t>
  </si>
  <si>
    <t>Эрүүл мэнд, нийгмийн даатгалын шимтгэл</t>
  </si>
  <si>
    <t>Нөхөн төлбөр-улсын төсөв</t>
  </si>
  <si>
    <t>Нөхөн төлбөр-орон нутгийн төсөв</t>
  </si>
  <si>
    <t>Төрийн өмчийн ногдол ашиг</t>
  </si>
  <si>
    <t>Орон нутгийн өмчийн ногдол ашиг</t>
  </si>
  <si>
    <t>Торгууль-улсын төсөв</t>
  </si>
  <si>
    <t>Торгууль-орон нутгийн төсөв</t>
  </si>
  <si>
    <t>Гадаадын мэргэжилтэн, ажилчны байрны төлбөр-улсын төсөв</t>
  </si>
  <si>
    <t>Гадаадын мэргэжилтэн, ажилчны байрны төлбөр-орон нутгийн төсөв</t>
  </si>
  <si>
    <t>БОНС барьцаа 50 хувь</t>
  </si>
  <si>
    <t>Хандив - Яам, агентлаг</t>
  </si>
  <si>
    <t>Хандив - Аймаг, нийслэл</t>
  </si>
  <si>
    <t>Хандив - Сум, дүүрэг</t>
  </si>
  <si>
    <t>Хандив - Бусад байгууллага</t>
  </si>
  <si>
    <t>Талбайн нэр</t>
  </si>
  <si>
    <t>Дүүрэг</t>
  </si>
  <si>
    <t>Ашигт малтмал</t>
  </si>
  <si>
    <t>Олгосон огноо</t>
  </si>
  <si>
    <t>Дуусах огноо</t>
  </si>
  <si>
    <t>Гоулдланд</t>
  </si>
  <si>
    <t>MV-006502</t>
  </si>
  <si>
    <t>Могойн гол</t>
  </si>
  <si>
    <t>Алт</t>
  </si>
  <si>
    <t>2003.10.31</t>
  </si>
  <si>
    <t>2033.10.31</t>
  </si>
  <si>
    <t>Буд-Инвест</t>
  </si>
  <si>
    <t>MV-001137</t>
  </si>
  <si>
    <t>Урд дэлэнгийн дэнж</t>
  </si>
  <si>
    <t>MV-000218</t>
  </si>
  <si>
    <t>1995.12.18</t>
  </si>
  <si>
    <t>2025.12.18</t>
  </si>
  <si>
    <t>Гурвантамга</t>
  </si>
  <si>
    <t>MV-000382</t>
  </si>
  <si>
    <t>Өртөнт, Нарийн жалга</t>
  </si>
  <si>
    <t>Зүүнбаян-Улаан</t>
  </si>
  <si>
    <t>1997.06.12</t>
  </si>
  <si>
    <t>2027.06.12</t>
  </si>
  <si>
    <t>MV-012653</t>
  </si>
  <si>
    <t>Бууцат уул</t>
  </si>
  <si>
    <t>Нүүрс</t>
  </si>
  <si>
    <t>2007.08.23</t>
  </si>
  <si>
    <t>2037.08.23</t>
  </si>
  <si>
    <t>MV-000231</t>
  </si>
  <si>
    <t>Буурал хангай</t>
  </si>
  <si>
    <t>MV-006606</t>
  </si>
  <si>
    <t>Хангай-2</t>
  </si>
  <si>
    <t>2003.12.01</t>
  </si>
  <si>
    <t>2033.12.01</t>
  </si>
  <si>
    <t>MV-015458</t>
  </si>
  <si>
    <t>Буурлын хөндийн дээд</t>
  </si>
  <si>
    <t>2037.01.23</t>
  </si>
  <si>
    <t>Гуравт</t>
  </si>
  <si>
    <t>MV-005648</t>
  </si>
  <si>
    <t>Шаазгайн гозгор</t>
  </si>
  <si>
    <t>2003.04.19</t>
  </si>
  <si>
    <t>2033.04.19</t>
  </si>
  <si>
    <t>MV-012049</t>
  </si>
  <si>
    <t>Овоот</t>
  </si>
  <si>
    <t>2006.09.25</t>
  </si>
  <si>
    <t>2036.09.25</t>
  </si>
  <si>
    <t>Бул бул</t>
  </si>
  <si>
    <t>MV-007045</t>
  </si>
  <si>
    <t>Хуучин 8-р уурхай</t>
  </si>
  <si>
    <t>Нүүрс, Э/шавар</t>
  </si>
  <si>
    <t>2004.03.11</t>
  </si>
  <si>
    <t>2034.03.11</t>
  </si>
  <si>
    <t>Дунтрейд</t>
  </si>
  <si>
    <t>MV-002275</t>
  </si>
  <si>
    <t>Өлөнтийн наран</t>
  </si>
  <si>
    <t>Зүүнхараа</t>
  </si>
  <si>
    <t>Бар/м</t>
  </si>
  <si>
    <t>2000.05.05</t>
  </si>
  <si>
    <t>2030.05.05</t>
  </si>
  <si>
    <t>XV-015473</t>
  </si>
  <si>
    <t>Сэвсүүл</t>
  </si>
  <si>
    <t>2010.02.10</t>
  </si>
  <si>
    <t>2016.02.10</t>
  </si>
  <si>
    <t>Бум-Арвай-Инвест</t>
  </si>
  <si>
    <t>MV-013119</t>
  </si>
  <si>
    <t>Цагаандаваа-2</t>
  </si>
  <si>
    <t>Баянзүрх, Сүхбаатар</t>
  </si>
  <si>
    <t>2007.07.26</t>
  </si>
  <si>
    <t>2037.07.26</t>
  </si>
  <si>
    <t>Дун-Эрдэнэ</t>
  </si>
  <si>
    <t>MV-005639</t>
  </si>
  <si>
    <t>Өвөлжөөт</t>
  </si>
  <si>
    <t>2003.04.17</t>
  </si>
  <si>
    <t>2033.04.17</t>
  </si>
  <si>
    <t>MV-007511</t>
  </si>
  <si>
    <t>Гүн-Өндөр булаг</t>
  </si>
  <si>
    <t>2004.05.17</t>
  </si>
  <si>
    <t>2034.05.17</t>
  </si>
  <si>
    <t>XV-013057</t>
  </si>
  <si>
    <t>Рашаант</t>
  </si>
  <si>
    <t>2007.12.19</t>
  </si>
  <si>
    <t>2016.12.19</t>
  </si>
  <si>
    <t>MV-016715</t>
  </si>
  <si>
    <t>Баянгол, Зүүн жалга-1</t>
  </si>
  <si>
    <t>2004.07.02</t>
  </si>
  <si>
    <t>2034.07.02</t>
  </si>
  <si>
    <t>Бэрх-Уул</t>
  </si>
  <si>
    <t>MV-000166</t>
  </si>
  <si>
    <t>Дэлгэрхаан</t>
  </si>
  <si>
    <t>Жонш</t>
  </si>
  <si>
    <t>1995.11.24</t>
  </si>
  <si>
    <t>2025.11.24</t>
  </si>
  <si>
    <t>MV-000167</t>
  </si>
  <si>
    <t>Тохой булаг</t>
  </si>
  <si>
    <t>1997.05.05</t>
  </si>
  <si>
    <t>2027.05.05</t>
  </si>
  <si>
    <t>MV-001913</t>
  </si>
  <si>
    <t>1999.10.29</t>
  </si>
  <si>
    <t>2029.10.29</t>
  </si>
  <si>
    <t>MV-004590</t>
  </si>
  <si>
    <t>Чандган тал</t>
  </si>
  <si>
    <t>2002.07.01</t>
  </si>
  <si>
    <t>2032.07.01</t>
  </si>
  <si>
    <t>MV-010194</t>
  </si>
  <si>
    <t>Ингэний ам</t>
  </si>
  <si>
    <t>2005.07.26</t>
  </si>
  <si>
    <t>2035.07.26</t>
  </si>
  <si>
    <t>MV-010965</t>
  </si>
  <si>
    <t>Баянхаан</t>
  </si>
  <si>
    <t>2005.12.16</t>
  </si>
  <si>
    <t>2035.12.16</t>
  </si>
  <si>
    <t>Заамарын их алт</t>
  </si>
  <si>
    <t>MV-010614</t>
  </si>
  <si>
    <t>Урд дэлэн</t>
  </si>
  <si>
    <t>Булган, Төв</t>
  </si>
  <si>
    <t>Бүрэгхангай, Дашинчилэн, Заамар</t>
  </si>
  <si>
    <t>2005.10.07</t>
  </si>
  <si>
    <t>2035.10.07</t>
  </si>
  <si>
    <t>Зоогийн-Эх</t>
  </si>
  <si>
    <t>MV-000876</t>
  </si>
  <si>
    <t>1997.12.25</t>
  </si>
  <si>
    <t>2027.12.25</t>
  </si>
  <si>
    <t>Ричмогол</t>
  </si>
  <si>
    <t>MV-006676</t>
  </si>
  <si>
    <t>Шарын голын хэсэг</t>
  </si>
  <si>
    <t>Хонгор</t>
  </si>
  <si>
    <t>2003.12.19</t>
  </si>
  <si>
    <t>2033.12.19</t>
  </si>
  <si>
    <t>Даймонд</t>
  </si>
  <si>
    <t>MV-000115</t>
  </si>
  <si>
    <t>Замтын шар боржин</t>
  </si>
  <si>
    <t>Баянцогт</t>
  </si>
  <si>
    <t>Боржин</t>
  </si>
  <si>
    <t>1995.06.09</t>
  </si>
  <si>
    <t>2025.06.09</t>
  </si>
  <si>
    <t>Дельфин</t>
  </si>
  <si>
    <t>MV-005117</t>
  </si>
  <si>
    <t>Цавдан</t>
  </si>
  <si>
    <t>Зүүнхангай</t>
  </si>
  <si>
    <t>Давс</t>
  </si>
  <si>
    <t>2002.11.18</t>
  </si>
  <si>
    <t>2032.11.18</t>
  </si>
  <si>
    <t>Дамбат</t>
  </si>
  <si>
    <t>MV-011665</t>
  </si>
  <si>
    <t>Цагаан чулуут худаг</t>
  </si>
  <si>
    <t>2006.04.13</t>
  </si>
  <si>
    <t>2036.04.13</t>
  </si>
  <si>
    <t>Ган-Илч</t>
  </si>
  <si>
    <t>MV-012401</t>
  </si>
  <si>
    <t>Хөөтийн хонхор</t>
  </si>
  <si>
    <t>2007.04.12</t>
  </si>
  <si>
    <t>2037.04.12</t>
  </si>
  <si>
    <t>Геосан</t>
  </si>
  <si>
    <t>XV-012416</t>
  </si>
  <si>
    <t>Баянбулаг</t>
  </si>
  <si>
    <t>Алтанцөгц</t>
  </si>
  <si>
    <t>2007.04.18</t>
  </si>
  <si>
    <t>2016.04.18</t>
  </si>
  <si>
    <t>Гантиг-Уул</t>
  </si>
  <si>
    <t>MV-013455</t>
  </si>
  <si>
    <t>Элт хайрга</t>
  </si>
  <si>
    <t>2008.04.01</t>
  </si>
  <si>
    <t>2038.04.01</t>
  </si>
  <si>
    <t>MV-003767</t>
  </si>
  <si>
    <t>Цахир шовгор уул</t>
  </si>
  <si>
    <t>2001.10.23</t>
  </si>
  <si>
    <t>2031.10.23</t>
  </si>
  <si>
    <t>MV-003238</t>
  </si>
  <si>
    <t>Бургастайн голын доод хэсэг</t>
  </si>
  <si>
    <t>Өмнөговь, Тариалан</t>
  </si>
  <si>
    <t>2001.04.30</t>
  </si>
  <si>
    <t>2031.04.30</t>
  </si>
  <si>
    <t>MV-003239</t>
  </si>
  <si>
    <t>Учрал</t>
  </si>
  <si>
    <t>MV-002246</t>
  </si>
  <si>
    <t>Улаан ам</t>
  </si>
  <si>
    <t>2000.04.27</t>
  </si>
  <si>
    <t>2030.04.27</t>
  </si>
  <si>
    <t>MV-003752</t>
  </si>
  <si>
    <t>Бургастай</t>
  </si>
  <si>
    <t>2001.10.11</t>
  </si>
  <si>
    <t>2031.10.11</t>
  </si>
  <si>
    <t>MV-002245</t>
  </si>
  <si>
    <t>Хорхойтын адаг</t>
  </si>
  <si>
    <t>MV-011860</t>
  </si>
  <si>
    <t>Улаан ам 1</t>
  </si>
  <si>
    <t>2006.07.14</t>
  </si>
  <si>
    <t>2036.07.14</t>
  </si>
  <si>
    <t>MV-013421</t>
  </si>
  <si>
    <t>Улаан ам-1</t>
  </si>
  <si>
    <t>2008.03.25</t>
  </si>
  <si>
    <t>2038.03.25</t>
  </si>
  <si>
    <t>MV-015597</t>
  </si>
  <si>
    <t>Баян-Уул-3</t>
  </si>
  <si>
    <t>2010.06.21</t>
  </si>
  <si>
    <t>2040.06.21</t>
  </si>
  <si>
    <t>MV-015599</t>
  </si>
  <si>
    <t>Баян уул</t>
  </si>
  <si>
    <t>MV-015596</t>
  </si>
  <si>
    <t>Салхит</t>
  </si>
  <si>
    <t>Гацуурт</t>
  </si>
  <si>
    <t>MV-000114</t>
  </si>
  <si>
    <t>Билүүт</t>
  </si>
  <si>
    <t>1995.12.25</t>
  </si>
  <si>
    <t>2025.12.25</t>
  </si>
  <si>
    <t>MV-003065</t>
  </si>
  <si>
    <t>Зүүн сөдөт</t>
  </si>
  <si>
    <t>Архангай, Өвөрхангай</t>
  </si>
  <si>
    <t>Цэнхэр, Бат-Өлзий</t>
  </si>
  <si>
    <t>2001.03.19</t>
  </si>
  <si>
    <t>2031.03.19</t>
  </si>
  <si>
    <t>MV-005484</t>
  </si>
  <si>
    <t>Хүйтэн</t>
  </si>
  <si>
    <t>2003.03.10</t>
  </si>
  <si>
    <t>2033.03.10</t>
  </si>
  <si>
    <t>MV-006689</t>
  </si>
  <si>
    <t>Билүүт ам</t>
  </si>
  <si>
    <t>Бат-Өлзий</t>
  </si>
  <si>
    <t>2003.12.23</t>
  </si>
  <si>
    <t>2033.12.23</t>
  </si>
  <si>
    <t>MV-007453</t>
  </si>
  <si>
    <t>Цагаан чулуут-2</t>
  </si>
  <si>
    <t>1995.05.23</t>
  </si>
  <si>
    <t>2025.05.23</t>
  </si>
  <si>
    <t>MV-007688</t>
  </si>
  <si>
    <t>Зүүн сөдөт-3</t>
  </si>
  <si>
    <t>2004.06.10</t>
  </si>
  <si>
    <t>2034.06.10</t>
  </si>
  <si>
    <t>MV-007689</t>
  </si>
  <si>
    <t>Зүүн сөдөт-2</t>
  </si>
  <si>
    <t>MV-007690</t>
  </si>
  <si>
    <t>Зүүн сөдөт-4</t>
  </si>
  <si>
    <t>MV-007687</t>
  </si>
  <si>
    <t>Зүүн сөдөт-1</t>
  </si>
  <si>
    <t>MV-008478</t>
  </si>
  <si>
    <t>Зүүн сөдөт-6</t>
  </si>
  <si>
    <t>2004.09.27</t>
  </si>
  <si>
    <t>2034.09.27</t>
  </si>
  <si>
    <t>MV-008479</t>
  </si>
  <si>
    <t>Зүүн сөдөт-5</t>
  </si>
  <si>
    <t>MV-009203</t>
  </si>
  <si>
    <t>Таацын гол</t>
  </si>
  <si>
    <t>2005.01.26</t>
  </si>
  <si>
    <t>2035.01.26</t>
  </si>
  <si>
    <t>MV-009204</t>
  </si>
  <si>
    <t>Таацын гол-1</t>
  </si>
  <si>
    <t>XV-009922</t>
  </si>
  <si>
    <t>Хөшөөт</t>
  </si>
  <si>
    <t>Гурванбулаг</t>
  </si>
  <si>
    <t>2005.06.03</t>
  </si>
  <si>
    <t>2015.08.03</t>
  </si>
  <si>
    <t>MV-011025</t>
  </si>
  <si>
    <t>Ширээ нуруу</t>
  </si>
  <si>
    <t>Дархан-Уул, Сэлэнгэ</t>
  </si>
  <si>
    <t>Дархан, Сайхан</t>
  </si>
  <si>
    <t>2005.12.27</t>
  </si>
  <si>
    <t>2035.12.27</t>
  </si>
  <si>
    <t>MV-011917</t>
  </si>
  <si>
    <t>Их тойруу</t>
  </si>
  <si>
    <t>2006.08.18</t>
  </si>
  <si>
    <t>2036.08.18</t>
  </si>
  <si>
    <t>MV-011916</t>
  </si>
  <si>
    <t>MV-015608</t>
  </si>
  <si>
    <t>Гишүүний ам-2</t>
  </si>
  <si>
    <t>2010.06.25</t>
  </si>
  <si>
    <t>2040.06.25</t>
  </si>
  <si>
    <t>Даяарх</t>
  </si>
  <si>
    <t>MV-010172</t>
  </si>
  <si>
    <t>Цагаан даваа</t>
  </si>
  <si>
    <t>2005.07.21</t>
  </si>
  <si>
    <t>2035.07.21</t>
  </si>
  <si>
    <t>Баярсконстракшн</t>
  </si>
  <si>
    <t>MV-011510</t>
  </si>
  <si>
    <t>Элгэн булаг</t>
  </si>
  <si>
    <t>2006.03.20</t>
  </si>
  <si>
    <t>2036.03.20</t>
  </si>
  <si>
    <t>MV-011913</t>
  </si>
  <si>
    <t>Зуун мод</t>
  </si>
  <si>
    <t>XV-013415</t>
  </si>
  <si>
    <t>Хөх дэл</t>
  </si>
  <si>
    <t>2008.03.24</t>
  </si>
  <si>
    <t>2014.03.24</t>
  </si>
  <si>
    <t>XV-013749</t>
  </si>
  <si>
    <t>Зөрлөгийн</t>
  </si>
  <si>
    <t>Баянтал</t>
  </si>
  <si>
    <t>2008.05.26</t>
  </si>
  <si>
    <t>2014.05.26</t>
  </si>
  <si>
    <t>MV-016825</t>
  </si>
  <si>
    <t>2011.05.02</t>
  </si>
  <si>
    <t>2041.05.02</t>
  </si>
  <si>
    <t>Баялаг-Орд</t>
  </si>
  <si>
    <t>MV-000222</t>
  </si>
  <si>
    <t>Өвөрчулуут</t>
  </si>
  <si>
    <t>1996.10.28</t>
  </si>
  <si>
    <t>2026.10.28</t>
  </si>
  <si>
    <t>MV-000367</t>
  </si>
  <si>
    <t>1996.01.27</t>
  </si>
  <si>
    <t>2026.01.27</t>
  </si>
  <si>
    <t>Би Жи ай</t>
  </si>
  <si>
    <t>MV-005211</t>
  </si>
  <si>
    <t>Тарвагатай</t>
  </si>
  <si>
    <t>2002.12.12</t>
  </si>
  <si>
    <t>2032.12.12</t>
  </si>
  <si>
    <t>MV-005784</t>
  </si>
  <si>
    <t>Өвөршар хөтөл</t>
  </si>
  <si>
    <t>2003.05.20</t>
  </si>
  <si>
    <t>2039.06.11</t>
  </si>
  <si>
    <t>Жамп</t>
  </si>
  <si>
    <t>MV-005145</t>
  </si>
  <si>
    <t>Бөөрөгийн ам</t>
  </si>
  <si>
    <t>2002.11.22</t>
  </si>
  <si>
    <t>2032.11.22</t>
  </si>
  <si>
    <t>MV-009356</t>
  </si>
  <si>
    <t>Харганат-2</t>
  </si>
  <si>
    <t>MV-009396</t>
  </si>
  <si>
    <t>Харганат-1</t>
  </si>
  <si>
    <t>MV-011114</t>
  </si>
  <si>
    <t>Цагаан чулуут-1</t>
  </si>
  <si>
    <t>MV-001121</t>
  </si>
  <si>
    <t>Алтраг-Ахас</t>
  </si>
  <si>
    <t>XV-013639</t>
  </si>
  <si>
    <t>Их баян</t>
  </si>
  <si>
    <t>2008.05.06</t>
  </si>
  <si>
    <t>2014.05.06</t>
  </si>
  <si>
    <t>XV-015396</t>
  </si>
  <si>
    <t>Тоодогийн говь</t>
  </si>
  <si>
    <t>Өлзийт, Өндөршил</t>
  </si>
  <si>
    <t>2010.01.06</t>
  </si>
  <si>
    <t>2016.01.06</t>
  </si>
  <si>
    <t>Говьгео</t>
  </si>
  <si>
    <t>MV-010380</t>
  </si>
  <si>
    <t>Бамбарын талбай</t>
  </si>
  <si>
    <t>2005.09.01</t>
  </si>
  <si>
    <t>2035.09.01</t>
  </si>
  <si>
    <t>XV-013355</t>
  </si>
  <si>
    <t>Хар сэрвэн</t>
  </si>
  <si>
    <t>2008.03.06</t>
  </si>
  <si>
    <t>2014.03.06</t>
  </si>
  <si>
    <t>Коулдголд монгол</t>
  </si>
  <si>
    <t>MV-012173</t>
  </si>
  <si>
    <t>Өлзийт гол</t>
  </si>
  <si>
    <t>2006.11.06</t>
  </si>
  <si>
    <t>2036.11.06</t>
  </si>
  <si>
    <t>Их алт-Заамар</t>
  </si>
  <si>
    <t>Урд дэлэнгийн Жалга-44</t>
  </si>
  <si>
    <t>MV-016710</t>
  </si>
  <si>
    <t>Их өвөлжөө</t>
  </si>
  <si>
    <t>MV-000281</t>
  </si>
  <si>
    <t>1995.12.21</t>
  </si>
  <si>
    <t>2025.12.21</t>
  </si>
  <si>
    <t>Монзол</t>
  </si>
  <si>
    <t>MV-008664</t>
  </si>
  <si>
    <t>Их ноёны дунд хэсэг</t>
  </si>
  <si>
    <t>2004.11.02</t>
  </si>
  <si>
    <t>2034.11.02</t>
  </si>
  <si>
    <t>XV-010177</t>
  </si>
  <si>
    <t>Бор толгой</t>
  </si>
  <si>
    <t>2014.07.21</t>
  </si>
  <si>
    <t>Номин-Орд</t>
  </si>
  <si>
    <t>XV-005543</t>
  </si>
  <si>
    <t>Нарийн овгор</t>
  </si>
  <si>
    <t>Есөнбулаг, Тайшир</t>
  </si>
  <si>
    <t>2003.03.27</t>
  </si>
  <si>
    <t>2015.07.01</t>
  </si>
  <si>
    <t>XV-015442</t>
  </si>
  <si>
    <t>Ухаа сайр</t>
  </si>
  <si>
    <t>Адаацаг, Дэлгэрцогт</t>
  </si>
  <si>
    <t>2010.01.27</t>
  </si>
  <si>
    <t>2016.01.27</t>
  </si>
  <si>
    <t>Монфайненс</t>
  </si>
  <si>
    <t>MV-010646</t>
  </si>
  <si>
    <t>Хүдрийн биет</t>
  </si>
  <si>
    <t>2005.10.17</t>
  </si>
  <si>
    <t>2035.10.17</t>
  </si>
  <si>
    <t>Ихтэмүүлэл</t>
  </si>
  <si>
    <t>MV-000874</t>
  </si>
  <si>
    <t>Шүдэн-Уул</t>
  </si>
  <si>
    <t>Наран тахилт</t>
  </si>
  <si>
    <t>MV-000911</t>
  </si>
  <si>
    <t>Шанд худаг</t>
  </si>
  <si>
    <t>1998.01.15</t>
  </si>
  <si>
    <t>2028.01.15</t>
  </si>
  <si>
    <t>Налайх-Од</t>
  </si>
  <si>
    <t>MV-000183</t>
  </si>
  <si>
    <t>1996.07.09</t>
  </si>
  <si>
    <t>2026.07.09</t>
  </si>
  <si>
    <t>Найнги</t>
  </si>
  <si>
    <t>MV-001364</t>
  </si>
  <si>
    <t>Адуунчулуу</t>
  </si>
  <si>
    <t>1998.10.01</t>
  </si>
  <si>
    <t>2028.10.01</t>
  </si>
  <si>
    <t>Макс-Импекс</t>
  </si>
  <si>
    <t>MV-017396</t>
  </si>
  <si>
    <t>Мушгиа худаг-1</t>
  </si>
  <si>
    <t>2013.10.08</t>
  </si>
  <si>
    <t>2043.10.08</t>
  </si>
  <si>
    <t>MV-017397</t>
  </si>
  <si>
    <t>Мушгиа худаг-2</t>
  </si>
  <si>
    <t>Ордтрейд</t>
  </si>
  <si>
    <t>MV-002645</t>
  </si>
  <si>
    <t>53-р уклоны зүүн жигүүр</t>
  </si>
  <si>
    <t>2000.10.09</t>
  </si>
  <si>
    <t>2030.10.09</t>
  </si>
  <si>
    <t>Олонгол трейд</t>
  </si>
  <si>
    <t>XV-006925</t>
  </si>
  <si>
    <t>Хужиртын булаг</t>
  </si>
  <si>
    <t>Мөрөн, Түнэл</t>
  </si>
  <si>
    <t>2004.02.09</t>
  </si>
  <si>
    <t>2013.02.09</t>
  </si>
  <si>
    <t>MV-013218</t>
  </si>
  <si>
    <t>Хүрэмт</t>
  </si>
  <si>
    <t>Арбулаг</t>
  </si>
  <si>
    <t>2008.01.30</t>
  </si>
  <si>
    <t>2038.01.30</t>
  </si>
  <si>
    <t>MV-013813</t>
  </si>
  <si>
    <t>Улаан хужирт</t>
  </si>
  <si>
    <t>Түнэл</t>
  </si>
  <si>
    <t>2008.06.17</t>
  </si>
  <si>
    <t>2038.06.17</t>
  </si>
  <si>
    <t>Ноён-Ээж</t>
  </si>
  <si>
    <t>XV-013048</t>
  </si>
  <si>
    <t>Товон уул-2</t>
  </si>
  <si>
    <t>2002.12.28</t>
  </si>
  <si>
    <t>2013.12.28</t>
  </si>
  <si>
    <t>MV-000384</t>
  </si>
  <si>
    <t>1995.06.28</t>
  </si>
  <si>
    <t>2025.06.28</t>
  </si>
  <si>
    <t>MV-017243</t>
  </si>
  <si>
    <t>2013.01.15</t>
  </si>
  <si>
    <t>2043.01.15</t>
  </si>
  <si>
    <t>Дархан молор-Эрдэнэ</t>
  </si>
  <si>
    <t>MV-001824</t>
  </si>
  <si>
    <t>Хараа</t>
  </si>
  <si>
    <t>Хонгор, Сайхан</t>
  </si>
  <si>
    <t>1999.08.25</t>
  </si>
  <si>
    <t>2031.07.02</t>
  </si>
  <si>
    <t>Мон-Ажнай</t>
  </si>
  <si>
    <t>MV-001361</t>
  </si>
  <si>
    <t>Жилчиг булаг</t>
  </si>
  <si>
    <t>Бүрэнтогтох</t>
  </si>
  <si>
    <t>1998.09.29</t>
  </si>
  <si>
    <t>2028.09.29</t>
  </si>
  <si>
    <t>XV-014972</t>
  </si>
  <si>
    <t>Улаан толгой</t>
  </si>
  <si>
    <t>2009.07.01</t>
  </si>
  <si>
    <t>XV-014303</t>
  </si>
  <si>
    <t>Сайр</t>
  </si>
  <si>
    <t>2008.10.17</t>
  </si>
  <si>
    <t>2014.10.17</t>
  </si>
  <si>
    <t>MV-002426</t>
  </si>
  <si>
    <t>Өлийн гол</t>
  </si>
  <si>
    <t>2000.07.10</t>
  </si>
  <si>
    <t>2030.07.10</t>
  </si>
  <si>
    <t>MV-002427</t>
  </si>
  <si>
    <t>Шийртийн салаа</t>
  </si>
  <si>
    <t>MV-005529</t>
  </si>
  <si>
    <t>Харгуйтын ам</t>
  </si>
  <si>
    <t>1999.11.19</t>
  </si>
  <si>
    <t>2029.11.19</t>
  </si>
  <si>
    <t>Монтэнгэр</t>
  </si>
  <si>
    <t>MV-000104</t>
  </si>
  <si>
    <t>Бэрлэг, Бэрлэгийн цагаан тохой, Е</t>
  </si>
  <si>
    <t>1997.06.13</t>
  </si>
  <si>
    <t>2027.06.13</t>
  </si>
  <si>
    <t>Отгонтэнгэр-Оргил</t>
  </si>
  <si>
    <t>MV-001701</t>
  </si>
  <si>
    <t>Чингэлийн голын хөндлөн намаг</t>
  </si>
  <si>
    <t>Булган, Орхон</t>
  </si>
  <si>
    <t>Орхон, Жаргалант</t>
  </si>
  <si>
    <t>1999.06.22</t>
  </si>
  <si>
    <t>2029.06.22</t>
  </si>
  <si>
    <t>Оюутбэл</t>
  </si>
  <si>
    <t>MV-010736</t>
  </si>
  <si>
    <t>Замын улаан уул</t>
  </si>
  <si>
    <t>Цагаандэлгэр</t>
  </si>
  <si>
    <t>2005.10.27</t>
  </si>
  <si>
    <t>2035.10.27</t>
  </si>
  <si>
    <t>МЭАТ</t>
  </si>
  <si>
    <t>MV-000918</t>
  </si>
  <si>
    <t>Цахиурт</t>
  </si>
  <si>
    <t>Нэйчө</t>
  </si>
  <si>
    <t>MV-015124</t>
  </si>
  <si>
    <t>Төгрөгийн нүүрсний орд</t>
  </si>
  <si>
    <t>Говьсүмбэр, Төв</t>
  </si>
  <si>
    <t>Баянтал, Баян</t>
  </si>
  <si>
    <t>2009.09.10</t>
  </si>
  <si>
    <t>2039.09.10</t>
  </si>
  <si>
    <t>Солонгобил</t>
  </si>
  <si>
    <t>MV-004405</t>
  </si>
  <si>
    <t>Баянхошуу</t>
  </si>
  <si>
    <t>2002.05.14</t>
  </si>
  <si>
    <t>2032.05.14</t>
  </si>
  <si>
    <t>MV-001817</t>
  </si>
  <si>
    <t>Цагаанчулуутын-Ам</t>
  </si>
  <si>
    <t>1999.08.20</t>
  </si>
  <si>
    <t>2029.08.20</t>
  </si>
  <si>
    <t>MV-006428</t>
  </si>
  <si>
    <t>Цагаан чулуутын ам</t>
  </si>
  <si>
    <t>2003.10.14</t>
  </si>
  <si>
    <t>2033.10.14</t>
  </si>
  <si>
    <t>MV-012325</t>
  </si>
  <si>
    <t>Бэрх уул</t>
  </si>
  <si>
    <t>2007.01.08</t>
  </si>
  <si>
    <t>2037.01.08</t>
  </si>
  <si>
    <t>Сонсголон бармат</t>
  </si>
  <si>
    <t>MV-000274</t>
  </si>
  <si>
    <t>Гишүүний ам</t>
  </si>
  <si>
    <t>1996.08.10</t>
  </si>
  <si>
    <t>2026.08.10</t>
  </si>
  <si>
    <t>Сэлэнгэмайнинг</t>
  </si>
  <si>
    <t>MV-016901</t>
  </si>
  <si>
    <t>Уулзвар</t>
  </si>
  <si>
    <t>2011.08.12</t>
  </si>
  <si>
    <t>2041.08.12</t>
  </si>
  <si>
    <t>Шүүхийн шийдвэр гүйцэтгэх алба</t>
  </si>
  <si>
    <t>MV-005239</t>
  </si>
  <si>
    <t>Их гүн нуур</t>
  </si>
  <si>
    <t>2002.12.23</t>
  </si>
  <si>
    <t>2032.12.23</t>
  </si>
  <si>
    <t>Хүрээ дэл</t>
  </si>
  <si>
    <t>MV-004431</t>
  </si>
  <si>
    <t>Жоншт толгой</t>
  </si>
  <si>
    <t>2002.05.20</t>
  </si>
  <si>
    <t>2032.05.20</t>
  </si>
  <si>
    <t>XV-012620</t>
  </si>
  <si>
    <t>Ногоон хөндий</t>
  </si>
  <si>
    <t>2007.08.06</t>
  </si>
  <si>
    <t>2016.08.06</t>
  </si>
  <si>
    <t>XV-012586</t>
  </si>
  <si>
    <t>Батноров, Хэрлэн</t>
  </si>
  <si>
    <t>2007.07.30</t>
  </si>
  <si>
    <t>2016.07.30</t>
  </si>
  <si>
    <t>XV-012827</t>
  </si>
  <si>
    <t>Хайрхан</t>
  </si>
  <si>
    <t>2007.10.16</t>
  </si>
  <si>
    <t>2016.10.16</t>
  </si>
  <si>
    <t>Цавдан-импекс</t>
  </si>
  <si>
    <t>XV-013425</t>
  </si>
  <si>
    <t>Цавдан-1</t>
  </si>
  <si>
    <t>2008.03.26</t>
  </si>
  <si>
    <t>2014.03.26</t>
  </si>
  <si>
    <t>Таван толгойн нүүрсний уурхай</t>
  </si>
  <si>
    <t>MV-000287</t>
  </si>
  <si>
    <t>Цогтцэций</t>
  </si>
  <si>
    <t>1995.09.08</t>
  </si>
  <si>
    <t>2025.09.08</t>
  </si>
  <si>
    <t>Хаангарди</t>
  </si>
  <si>
    <t>MV-000282</t>
  </si>
  <si>
    <t>Баян-Ам</t>
  </si>
  <si>
    <t>1995.05.18</t>
  </si>
  <si>
    <t>2025.05.18</t>
  </si>
  <si>
    <t>MV-006588</t>
  </si>
  <si>
    <t>Хоолой худаг</t>
  </si>
  <si>
    <t>2003.11.26</t>
  </si>
  <si>
    <t>2033.11.26</t>
  </si>
  <si>
    <t>MV-012665</t>
  </si>
  <si>
    <t>Замын булаг</t>
  </si>
  <si>
    <t>2007.08.28</t>
  </si>
  <si>
    <t>2037.08.28</t>
  </si>
  <si>
    <t>MV-000124</t>
  </si>
  <si>
    <t>Зайсан салаа</t>
  </si>
  <si>
    <t>1995.05.20</t>
  </si>
  <si>
    <t>2025.05.20</t>
  </si>
  <si>
    <t>MV-001366</t>
  </si>
  <si>
    <t>Хар тарвагатай</t>
  </si>
  <si>
    <t>1998.10.02</t>
  </si>
  <si>
    <t>2028.10.02</t>
  </si>
  <si>
    <t>MV-009950</t>
  </si>
  <si>
    <t>2005.06.08</t>
  </si>
  <si>
    <t>2035.06.08</t>
  </si>
  <si>
    <t>MV-010632</t>
  </si>
  <si>
    <t>2005.10.11</t>
  </si>
  <si>
    <t>2035.10.11</t>
  </si>
  <si>
    <t>MV-009951</t>
  </si>
  <si>
    <t>MV-011923</t>
  </si>
  <si>
    <t>Намираа эх</t>
  </si>
  <si>
    <t>MV-012094</t>
  </si>
  <si>
    <t>Бүдүүн ам</t>
  </si>
  <si>
    <t>2006.10.09</t>
  </si>
  <si>
    <t>2036.10.09</t>
  </si>
  <si>
    <t>MV-015465</t>
  </si>
  <si>
    <t>Хандгайт</t>
  </si>
  <si>
    <t>Булган, Сэлэнгэ</t>
  </si>
  <si>
    <t>Сэлэнгэ, Түшиг</t>
  </si>
  <si>
    <t>2010.02.08</t>
  </si>
  <si>
    <t>2040.02.08</t>
  </si>
  <si>
    <t>MV-001498</t>
  </si>
  <si>
    <t>1999.04.20</t>
  </si>
  <si>
    <t>2029.04.20</t>
  </si>
  <si>
    <t>Талын гал</t>
  </si>
  <si>
    <t>MV-014563</t>
  </si>
  <si>
    <t>Талбулаг</t>
  </si>
  <si>
    <t>2000.01.20</t>
  </si>
  <si>
    <t>2030.01.20</t>
  </si>
  <si>
    <t>Хан дээж</t>
  </si>
  <si>
    <t>MV-000859</t>
  </si>
  <si>
    <t>Цагаан-Овоо</t>
  </si>
  <si>
    <t>1997.12.13</t>
  </si>
  <si>
    <t>2027.12.13</t>
  </si>
  <si>
    <t>Ханшижир</t>
  </si>
  <si>
    <t>MV-016889</t>
  </si>
  <si>
    <t>Баян-Овоо, Галуут</t>
  </si>
  <si>
    <t>2011.07.25</t>
  </si>
  <si>
    <t>2041.07.25</t>
  </si>
  <si>
    <t>Цемент шохой</t>
  </si>
  <si>
    <t>MV-012219</t>
  </si>
  <si>
    <t>Шохойн чулуу</t>
  </si>
  <si>
    <t>Орхон, Сайхан</t>
  </si>
  <si>
    <t>1998.03.27</t>
  </si>
  <si>
    <t>2028.03.27</t>
  </si>
  <si>
    <t>MV-015249</t>
  </si>
  <si>
    <t>Хөтөл-2</t>
  </si>
  <si>
    <t>2009.11.09</t>
  </si>
  <si>
    <t>2039.11.09</t>
  </si>
  <si>
    <t>Дархан эрдэнэ бүрэн</t>
  </si>
  <si>
    <t>MV-016833</t>
  </si>
  <si>
    <t>Шийрийн хөндийн адаг 4-р орд</t>
  </si>
  <si>
    <t>2003.04.21</t>
  </si>
  <si>
    <t>2033.04.21</t>
  </si>
  <si>
    <t>Батговь</t>
  </si>
  <si>
    <t>MV-002907</t>
  </si>
  <si>
    <t>2001.01.22</t>
  </si>
  <si>
    <t>2031.01.22</t>
  </si>
  <si>
    <t>Өрмөн-Уул</t>
  </si>
  <si>
    <t>MV-006680</t>
  </si>
  <si>
    <t>Баруун зах цаг</t>
  </si>
  <si>
    <t>2003.12.22</t>
  </si>
  <si>
    <t>2033.12.22</t>
  </si>
  <si>
    <t>MV-009165</t>
  </si>
  <si>
    <t>2005.01.19</t>
  </si>
  <si>
    <t>2035.01.19</t>
  </si>
  <si>
    <t>Монтриумф</t>
  </si>
  <si>
    <t>MV-005798</t>
  </si>
  <si>
    <t>Өмнөбага чулуу</t>
  </si>
  <si>
    <t>2003.05.22</t>
  </si>
  <si>
    <t>2033.05.22</t>
  </si>
  <si>
    <t>Жо интернэшнл</t>
  </si>
  <si>
    <t>MV-015042</t>
  </si>
  <si>
    <t>Зүүн эрэг</t>
  </si>
  <si>
    <t>Алтанбулаг</t>
  </si>
  <si>
    <t>2009.08.03</t>
  </si>
  <si>
    <t>2039.08.03</t>
  </si>
  <si>
    <t>Жи энд Юу голд</t>
  </si>
  <si>
    <t>MV-012806</t>
  </si>
  <si>
    <t>Өвөрхөшөөтийн ам</t>
  </si>
  <si>
    <t>Анодбанк</t>
  </si>
  <si>
    <t>2007.10.10</t>
  </si>
  <si>
    <t>2037.10.10</t>
  </si>
  <si>
    <t>Монгол-Анар трейд</t>
  </si>
  <si>
    <t>MV-006449</t>
  </si>
  <si>
    <t>2003.10.22</t>
  </si>
  <si>
    <t>2033.10.22</t>
  </si>
  <si>
    <t>MV-007716</t>
  </si>
  <si>
    <t>2004.06.11</t>
  </si>
  <si>
    <t>2034.06.11</t>
  </si>
  <si>
    <t>MV-010329</t>
  </si>
  <si>
    <t>Хөтөл</t>
  </si>
  <si>
    <t>2005.08.22</t>
  </si>
  <si>
    <t>2035.08.22</t>
  </si>
  <si>
    <t>MV-011979</t>
  </si>
  <si>
    <t>Толгойтын эх</t>
  </si>
  <si>
    <t>2006.09.04</t>
  </si>
  <si>
    <t>2036.09.04</t>
  </si>
  <si>
    <t>Ширээгийн шугуй</t>
  </si>
  <si>
    <t>XV-013248</t>
  </si>
  <si>
    <t>Хөх толгой</t>
  </si>
  <si>
    <t>2008.02.13</t>
  </si>
  <si>
    <t>2014.02.13</t>
  </si>
  <si>
    <t>MV-016843</t>
  </si>
  <si>
    <t>2011.06.09</t>
  </si>
  <si>
    <t>2041.06.09</t>
  </si>
  <si>
    <t>Цогт-Онон</t>
  </si>
  <si>
    <t>MV-007435</t>
  </si>
  <si>
    <t>Баруун уртын</t>
  </si>
  <si>
    <t>2000.03.20</t>
  </si>
  <si>
    <t>2030.03.20</t>
  </si>
  <si>
    <t>XV-009482</t>
  </si>
  <si>
    <t>Бага Өнжүүл</t>
  </si>
  <si>
    <t>Баян-Өнжүүл</t>
  </si>
  <si>
    <t>2005.03.23</t>
  </si>
  <si>
    <t>2014.03.23</t>
  </si>
  <si>
    <t>XV-014257</t>
  </si>
  <si>
    <t>Уртын дэнж</t>
  </si>
  <si>
    <t>2008.10.08</t>
  </si>
  <si>
    <t>2014.10.08</t>
  </si>
  <si>
    <t>MV-016905</t>
  </si>
  <si>
    <t>2011.08.22</t>
  </si>
  <si>
    <t>2041.08.22</t>
  </si>
  <si>
    <t>Хорих 443-р анги</t>
  </si>
  <si>
    <t>MV-001356</t>
  </si>
  <si>
    <t>Нүүрстэй</t>
  </si>
  <si>
    <t>1998.09.25</t>
  </si>
  <si>
    <t>2028.09.25</t>
  </si>
  <si>
    <t>MV-000267</t>
  </si>
  <si>
    <t>Ар тамсаг</t>
  </si>
  <si>
    <t>1996.06.24</t>
  </si>
  <si>
    <t>2026.06.24</t>
  </si>
  <si>
    <t>MV-008866</t>
  </si>
  <si>
    <t>Өгөөмөр-2</t>
  </si>
  <si>
    <t>2004.12.08</t>
  </si>
  <si>
    <t>2034.12.08</t>
  </si>
  <si>
    <t>MV-011882</t>
  </si>
  <si>
    <t>Ар тамсаг-1-3-1</t>
  </si>
  <si>
    <t>MV-011881</t>
  </si>
  <si>
    <t>Ар тамсаг-1-1-1</t>
  </si>
  <si>
    <t>MV-008863</t>
  </si>
  <si>
    <t>Бүрэгхангай, Заамар</t>
  </si>
  <si>
    <t>MV-013205</t>
  </si>
  <si>
    <t>Өгөөмөр хоолой-3</t>
  </si>
  <si>
    <t>MV-001329</t>
  </si>
  <si>
    <t>Өгөөмөр</t>
  </si>
  <si>
    <t>1998.08.20</t>
  </si>
  <si>
    <t>2028.08.20</t>
  </si>
  <si>
    <t>Ус-Орчин</t>
  </si>
  <si>
    <t>MV-017065</t>
  </si>
  <si>
    <t>2012.06.22</t>
  </si>
  <si>
    <t>2042.06.22</t>
  </si>
  <si>
    <t>Булган аймгийн хорих 439-р анги</t>
  </si>
  <si>
    <t>MV-009364</t>
  </si>
  <si>
    <t>Айраг уул</t>
  </si>
  <si>
    <t>2005.03.07</t>
  </si>
  <si>
    <t>2035.03.07</t>
  </si>
  <si>
    <t>Уул уурхайн аврах анги</t>
  </si>
  <si>
    <t>MV-000906</t>
  </si>
  <si>
    <t>1992.12.30</t>
  </si>
  <si>
    <t>2022.12.30</t>
  </si>
  <si>
    <t>MV-015531</t>
  </si>
  <si>
    <t>1997.12.30</t>
  </si>
  <si>
    <t>2027.12.30</t>
  </si>
  <si>
    <t>Төсөлч</t>
  </si>
  <si>
    <t>MV-016841</t>
  </si>
  <si>
    <t xml:space="preserve"> Туул голын баруун дэнж</t>
  </si>
  <si>
    <t>2003.10.04</t>
  </si>
  <si>
    <t>2033.10.04</t>
  </si>
  <si>
    <t>Хөхдэл-Инвест</t>
  </si>
  <si>
    <t>XV-006653</t>
  </si>
  <si>
    <t>2003.12.12</t>
  </si>
  <si>
    <t>2015.12.12</t>
  </si>
  <si>
    <t>Хөхшугам</t>
  </si>
  <si>
    <t>MV-004317</t>
  </si>
  <si>
    <t>Бөхөгийн гол</t>
  </si>
  <si>
    <t>Төв, Улаанбаатар</t>
  </si>
  <si>
    <t>Алтанбулаг, Хан-Уул</t>
  </si>
  <si>
    <t>2002.04.22</t>
  </si>
  <si>
    <t>2032.04.22</t>
  </si>
  <si>
    <t>MV-012373</t>
  </si>
  <si>
    <t>Бөхөгийн хөндий</t>
  </si>
  <si>
    <t>2007.02.22</t>
  </si>
  <si>
    <t>2037.02.22</t>
  </si>
  <si>
    <t>MV-004016</t>
  </si>
  <si>
    <t>Налгар</t>
  </si>
  <si>
    <t>2002.01.03</t>
  </si>
  <si>
    <t>2032.01.03</t>
  </si>
  <si>
    <t>XV-010856</t>
  </si>
  <si>
    <t>Салхитай</t>
  </si>
  <si>
    <t>2005.11.24</t>
  </si>
  <si>
    <t>2014.11.24</t>
  </si>
  <si>
    <t>MV-012029</t>
  </si>
  <si>
    <t>Салбарын ам</t>
  </si>
  <si>
    <t>2006.09.19</t>
  </si>
  <si>
    <t>2036.09.19</t>
  </si>
  <si>
    <t>XV-012168</t>
  </si>
  <si>
    <t>Өлийн хөтөл</t>
  </si>
  <si>
    <t>2015.11.06</t>
  </si>
  <si>
    <t>XV-012028</t>
  </si>
  <si>
    <t>Налгарын дээд ам</t>
  </si>
  <si>
    <t>2015.09.19</t>
  </si>
  <si>
    <t>MV-013676</t>
  </si>
  <si>
    <t>2008.05.13</t>
  </si>
  <si>
    <t>2038.05.13</t>
  </si>
  <si>
    <t>Тэнүүн байгаль</t>
  </si>
  <si>
    <t>MV-008149</t>
  </si>
  <si>
    <t>Сэрүүн цагаан</t>
  </si>
  <si>
    <t>2004.08.09</t>
  </si>
  <si>
    <t>2034.08.09</t>
  </si>
  <si>
    <t>MV-009848</t>
  </si>
  <si>
    <t>Өмнөдэлгэр</t>
  </si>
  <si>
    <t>2005.05.20</t>
  </si>
  <si>
    <t>2035.05.20</t>
  </si>
  <si>
    <t>Ю энд Би</t>
  </si>
  <si>
    <t>MV-002810</t>
  </si>
  <si>
    <t>Гутайн даваа</t>
  </si>
  <si>
    <t>Батширээт, Биндэр</t>
  </si>
  <si>
    <t>2000.12.15</t>
  </si>
  <si>
    <t>2030.12.15</t>
  </si>
  <si>
    <t>ЭБЭ</t>
  </si>
  <si>
    <t>MV-001755</t>
  </si>
  <si>
    <t>Хутаг-Уул</t>
  </si>
  <si>
    <t>У/биндэрьяа</t>
  </si>
  <si>
    <t>1999.07.19</t>
  </si>
  <si>
    <t>2029.07.19</t>
  </si>
  <si>
    <t>MV-007514</t>
  </si>
  <si>
    <t>2004.05.19</t>
  </si>
  <si>
    <t>2034.05.19</t>
  </si>
  <si>
    <t>Эрдэс мөрөн</t>
  </si>
  <si>
    <t>MV-009919</t>
  </si>
  <si>
    <t>Сүхийн ам</t>
  </si>
  <si>
    <t>2035.06.03</t>
  </si>
  <si>
    <t>Эрдэсналайх</t>
  </si>
  <si>
    <t>MV-000223</t>
  </si>
  <si>
    <t>Баянцагаан</t>
  </si>
  <si>
    <t>Ихтамир</t>
  </si>
  <si>
    <t>1993.11.19</t>
  </si>
  <si>
    <t>2023.11.19</t>
  </si>
  <si>
    <t>MV-000270</t>
  </si>
  <si>
    <t>1995.09.30</t>
  </si>
  <si>
    <t>2025.09.30</t>
  </si>
  <si>
    <t>Эрдэс-Увс</t>
  </si>
  <si>
    <t>MV-001025</t>
  </si>
  <si>
    <t>Их мянган</t>
  </si>
  <si>
    <t>1998.02.26</t>
  </si>
  <si>
    <t>2028.02.26</t>
  </si>
  <si>
    <t>MV-001026</t>
  </si>
  <si>
    <t>Сүүж нуур</t>
  </si>
  <si>
    <t>1998.04.26</t>
  </si>
  <si>
    <t>2028.04.26</t>
  </si>
  <si>
    <t>MV-003195</t>
  </si>
  <si>
    <t>Буянтын хөндий</t>
  </si>
  <si>
    <t>2001.04.19</t>
  </si>
  <si>
    <t>2031.04.19</t>
  </si>
  <si>
    <t>MV-006005</t>
  </si>
  <si>
    <t>Буянтын дунд хэсэг</t>
  </si>
  <si>
    <t>2003.07.03</t>
  </si>
  <si>
    <t>2033.07.03</t>
  </si>
  <si>
    <t>MV-006006</t>
  </si>
  <si>
    <t>Буянтын хөндийн адаг</t>
  </si>
  <si>
    <t>Шарынгол, Баянгол</t>
  </si>
  <si>
    <t>XV-007875</t>
  </si>
  <si>
    <t>Баян цахир</t>
  </si>
  <si>
    <t>2004.07.06</t>
  </si>
  <si>
    <t>2013.07.06</t>
  </si>
  <si>
    <t>Эрэл</t>
  </si>
  <si>
    <t>MV-000293</t>
  </si>
  <si>
    <t>Үнэгт</t>
  </si>
  <si>
    <t>Гөлтгөнө</t>
  </si>
  <si>
    <t>1996.03.14</t>
  </si>
  <si>
    <t>2026.03.14</t>
  </si>
  <si>
    <t>MV-000294</t>
  </si>
  <si>
    <t>Шохойн чулууны 1,2</t>
  </si>
  <si>
    <t>MV-000349</t>
  </si>
  <si>
    <t>16-р зөрлөг</t>
  </si>
  <si>
    <t>Говьсүмбэр, Дундговь</t>
  </si>
  <si>
    <t>Баянтал, Цагаандэлгэр</t>
  </si>
  <si>
    <t>1997.03.01</t>
  </si>
  <si>
    <t>2027.03.01</t>
  </si>
  <si>
    <t>MV-000360</t>
  </si>
  <si>
    <t>Баян-Эрхэт</t>
  </si>
  <si>
    <t>Битум</t>
  </si>
  <si>
    <t>1996.07.22</t>
  </si>
  <si>
    <t>2026.07.22</t>
  </si>
  <si>
    <t>MV-000394</t>
  </si>
  <si>
    <t>Шохойн чулуу1</t>
  </si>
  <si>
    <t>MV-001774</t>
  </si>
  <si>
    <t>1999.07.23</t>
  </si>
  <si>
    <t>2029.07.23</t>
  </si>
  <si>
    <t>MV-000857</t>
  </si>
  <si>
    <t>Найрамдал-Орд</t>
  </si>
  <si>
    <t>MV-005364</t>
  </si>
  <si>
    <t>Бэлчир</t>
  </si>
  <si>
    <t>Ренчинлхүмбэ</t>
  </si>
  <si>
    <t>2003.01.31</t>
  </si>
  <si>
    <t>2033.01.31</t>
  </si>
  <si>
    <t>MV-012169</t>
  </si>
  <si>
    <t>XV-013164</t>
  </si>
  <si>
    <t>Их өвхөөдөг уулын хөндий</t>
  </si>
  <si>
    <t>2008.01.14</t>
  </si>
  <si>
    <t>2017.01.14</t>
  </si>
  <si>
    <t>Эхийн сэтгэл</t>
  </si>
  <si>
    <t>MV-008744</t>
  </si>
  <si>
    <t>Налайхын урд хэсэг</t>
  </si>
  <si>
    <t>2004.04.21</t>
  </si>
  <si>
    <t>2034.04.21</t>
  </si>
  <si>
    <t>Түшиг Индустраль</t>
  </si>
  <si>
    <t>MV-005881</t>
  </si>
  <si>
    <t>Ухмал ам</t>
  </si>
  <si>
    <t>2003.06.06</t>
  </si>
  <si>
    <t>2033.06.06</t>
  </si>
  <si>
    <t>Суурь хана</t>
  </si>
  <si>
    <t>MV-010663</t>
  </si>
  <si>
    <t>2005.10.18</t>
  </si>
  <si>
    <t>2035.10.18</t>
  </si>
  <si>
    <t>MV-017072</t>
  </si>
  <si>
    <t>Дархан алтан туул</t>
  </si>
  <si>
    <t>MV-005507</t>
  </si>
  <si>
    <t>Бурхант</t>
  </si>
  <si>
    <t>1995.07.09</t>
  </si>
  <si>
    <t>2025.07.09</t>
  </si>
  <si>
    <t>MV-001472</t>
  </si>
  <si>
    <t>Шар хөтөл Хэрээт</t>
  </si>
  <si>
    <t>1999.04.06</t>
  </si>
  <si>
    <t>2029.04.06</t>
  </si>
  <si>
    <t>MV-011378</t>
  </si>
  <si>
    <t>Шар хөтөл</t>
  </si>
  <si>
    <t>2006.02.17</t>
  </si>
  <si>
    <t>2036.02.17</t>
  </si>
  <si>
    <t>Түшиг-Интернэшнл</t>
  </si>
  <si>
    <t>XV-011644</t>
  </si>
  <si>
    <t>Хүдрийн биет 16-2</t>
  </si>
  <si>
    <t>2006.04.06</t>
  </si>
  <si>
    <t>2015.04.06</t>
  </si>
  <si>
    <t>Нарангол тоосго</t>
  </si>
  <si>
    <t>MV-006080</t>
  </si>
  <si>
    <t>Нарангийн гол</t>
  </si>
  <si>
    <t>2003.07.23</t>
  </si>
  <si>
    <t>2033.07.23</t>
  </si>
  <si>
    <t>Жөн Юан</t>
  </si>
  <si>
    <t>XV-010354</t>
  </si>
  <si>
    <t>Цахир уул</t>
  </si>
  <si>
    <t>Завхан</t>
  </si>
  <si>
    <t>Шилүүстэй</t>
  </si>
  <si>
    <t>2005.08.30</t>
  </si>
  <si>
    <t>2014.08.30</t>
  </si>
  <si>
    <t>Хятад</t>
  </si>
  <si>
    <t>XV-010867</t>
  </si>
  <si>
    <t>Салхитын буурал</t>
  </si>
  <si>
    <t>2005.11.30</t>
  </si>
  <si>
    <t>2014.11.30</t>
  </si>
  <si>
    <t>XV-010869</t>
  </si>
  <si>
    <t>Далайн улаан</t>
  </si>
  <si>
    <t>XV-012596</t>
  </si>
  <si>
    <t>Эрдэнэхайрхан</t>
  </si>
  <si>
    <t>2007.08.01</t>
  </si>
  <si>
    <t>2016.08.01</t>
  </si>
  <si>
    <t>XV-013404</t>
  </si>
  <si>
    <t>Даваа</t>
  </si>
  <si>
    <t>Тосонцэнгэл, Тэлмэн</t>
  </si>
  <si>
    <t>2008.03.21</t>
  </si>
  <si>
    <t>2014.03.21</t>
  </si>
  <si>
    <t>XV-015153</t>
  </si>
  <si>
    <t>Баруун талын уул</t>
  </si>
  <si>
    <t>2002.09.17</t>
  </si>
  <si>
    <t>2014.09.13</t>
  </si>
  <si>
    <t>MV-017225</t>
  </si>
  <si>
    <t>Холимог металл</t>
  </si>
  <si>
    <t>2012.12.04</t>
  </si>
  <si>
    <t>2042.12.04</t>
  </si>
  <si>
    <t>MV-017118</t>
  </si>
  <si>
    <t>Сайн шанд худаг</t>
  </si>
  <si>
    <t>Төмөр, Цайр</t>
  </si>
  <si>
    <t>2012.09.07</t>
  </si>
  <si>
    <t>2042.09.07</t>
  </si>
  <si>
    <t>XV-017226</t>
  </si>
  <si>
    <t>2002.08.09</t>
  </si>
  <si>
    <t>2013.08.05</t>
  </si>
  <si>
    <t>Ирвэс-интертрейд</t>
  </si>
  <si>
    <t>MV-006391</t>
  </si>
  <si>
    <t>Баруун сүүж</t>
  </si>
  <si>
    <t>MV-012031</t>
  </si>
  <si>
    <t>Танлон</t>
  </si>
  <si>
    <t>MV-009775</t>
  </si>
  <si>
    <t>Харганат-3</t>
  </si>
  <si>
    <t>2005.05.13</t>
  </si>
  <si>
    <t>2035.05.13</t>
  </si>
  <si>
    <t>XV-013459</t>
  </si>
  <si>
    <t>Эрээний ихэр уул-2</t>
  </si>
  <si>
    <t>2008.04.02</t>
  </si>
  <si>
    <t>2014.04.02</t>
  </si>
  <si>
    <t>MV-013564</t>
  </si>
  <si>
    <t>Татам-4</t>
  </si>
  <si>
    <t>2007.11.07</t>
  </si>
  <si>
    <t>2037.11.07</t>
  </si>
  <si>
    <t>MV-014228</t>
  </si>
  <si>
    <t>Эрээний ихэр уул</t>
  </si>
  <si>
    <t>2008.09.30</t>
  </si>
  <si>
    <t>2038.09.30</t>
  </si>
  <si>
    <t>MV-011666</t>
  </si>
  <si>
    <t>Цагаан даваа-3</t>
  </si>
  <si>
    <t>Гянтболд</t>
  </si>
  <si>
    <t>2006.04.10</t>
  </si>
  <si>
    <t>2036.04.10</t>
  </si>
  <si>
    <t>MV-008595</t>
  </si>
  <si>
    <t>Чулуутын зүүн салаа</t>
  </si>
  <si>
    <t>2004.10.15</t>
  </si>
  <si>
    <t>2034.10.15</t>
  </si>
  <si>
    <t>XV-014412</t>
  </si>
  <si>
    <t>Зэст</t>
  </si>
  <si>
    <t>2008.11.06</t>
  </si>
  <si>
    <t>2014.11.06</t>
  </si>
  <si>
    <t>MV-015226</t>
  </si>
  <si>
    <t>Шивээ толгой</t>
  </si>
  <si>
    <t>Баян-Овоо, Ханбогд</t>
  </si>
  <si>
    <t>Алт, Зэс</t>
  </si>
  <si>
    <t>2009.10.27</t>
  </si>
  <si>
    <t>2039.10.27</t>
  </si>
  <si>
    <t>Канад</t>
  </si>
  <si>
    <t>MV-015225</t>
  </si>
  <si>
    <t>Жавхлант</t>
  </si>
  <si>
    <t>Ялгуусан</t>
  </si>
  <si>
    <t>XV-014533</t>
  </si>
  <si>
    <t>Улаан чулуут</t>
  </si>
  <si>
    <t>2008.12.08</t>
  </si>
  <si>
    <t>2014.12.08</t>
  </si>
  <si>
    <t>MV-014668</t>
  </si>
  <si>
    <t>2008.04.15</t>
  </si>
  <si>
    <t>2038.04.15</t>
  </si>
  <si>
    <t>MV-016793</t>
  </si>
  <si>
    <t>2011.03.16</t>
  </si>
  <si>
    <t>2041.03.16</t>
  </si>
  <si>
    <t>Уянган</t>
  </si>
  <si>
    <t>MV-009495</t>
  </si>
  <si>
    <t>Баянголын дэнж Б хэсэг</t>
  </si>
  <si>
    <t>2005.03.24</t>
  </si>
  <si>
    <t>2035.03.24</t>
  </si>
  <si>
    <t>MV-012763</t>
  </si>
  <si>
    <t>Заамарын эх -2</t>
  </si>
  <si>
    <t>2007.10.03</t>
  </si>
  <si>
    <t>2037.10.03</t>
  </si>
  <si>
    <t>MV-000283</t>
  </si>
  <si>
    <t>Бага наймган</t>
  </si>
  <si>
    <t>1996.07.20</t>
  </si>
  <si>
    <t>2026.07.20</t>
  </si>
  <si>
    <t>Алтайконстракшн</t>
  </si>
  <si>
    <t>XV-009039</t>
  </si>
  <si>
    <t>Гүн жалга</t>
  </si>
  <si>
    <t>2004.12.24</t>
  </si>
  <si>
    <t>2013.12.24</t>
  </si>
  <si>
    <t>MV-012721</t>
  </si>
  <si>
    <t>Баруун мухар ам</t>
  </si>
  <si>
    <t>2007.09.18</t>
  </si>
  <si>
    <t>2037.09.18</t>
  </si>
  <si>
    <t>MV-014759</t>
  </si>
  <si>
    <t>Зүүн мухар</t>
  </si>
  <si>
    <t>2009.02.24</t>
  </si>
  <si>
    <t>2039.02.24</t>
  </si>
  <si>
    <t>MV-014760</t>
  </si>
  <si>
    <t>Мухарын ам</t>
  </si>
  <si>
    <t>MV-014548</t>
  </si>
  <si>
    <t>Бүдүүний гол</t>
  </si>
  <si>
    <t>2038.12.08</t>
  </si>
  <si>
    <t xml:space="preserve">Даваат </t>
  </si>
  <si>
    <t>XV-013243</t>
  </si>
  <si>
    <t>Энгэрт-1</t>
  </si>
  <si>
    <t>2006.03.28</t>
  </si>
  <si>
    <t>2015.03.28</t>
  </si>
  <si>
    <t>MV-017220</t>
  </si>
  <si>
    <t>Сагсай</t>
  </si>
  <si>
    <t>2012.11.22</t>
  </si>
  <si>
    <t>2042.11.22</t>
  </si>
  <si>
    <t>Агитхангай</t>
  </si>
  <si>
    <t>MV-013028</t>
  </si>
  <si>
    <t>Ар өлт</t>
  </si>
  <si>
    <t>2007.12.05</t>
  </si>
  <si>
    <t>2037.12.05</t>
  </si>
  <si>
    <t>Засагчандмань</t>
  </si>
  <si>
    <t>XV-003434</t>
  </si>
  <si>
    <t>Мандаа толгой</t>
  </si>
  <si>
    <t>Алтанширээ, Дэлгэрэх</t>
  </si>
  <si>
    <t>2001.06.25</t>
  </si>
  <si>
    <t>2014.07.20</t>
  </si>
  <si>
    <t>Виржиний Арлууд</t>
  </si>
  <si>
    <t>Хөхтөр</t>
  </si>
  <si>
    <t>MV-008468</t>
  </si>
  <si>
    <t>Хөх дэл-1</t>
  </si>
  <si>
    <t>2004.09.23</t>
  </si>
  <si>
    <t>2034.09.23</t>
  </si>
  <si>
    <t>MV-008469</t>
  </si>
  <si>
    <t xml:space="preserve"> Өмнөт хар айраг</t>
  </si>
  <si>
    <t>Эм Жи Эйч</t>
  </si>
  <si>
    <t>MV-007207</t>
  </si>
  <si>
    <t>2004.04.04</t>
  </si>
  <si>
    <t>2034.04.04</t>
  </si>
  <si>
    <t>XV-007387</t>
  </si>
  <si>
    <t>Гүүт</t>
  </si>
  <si>
    <t>2004.05.05</t>
  </si>
  <si>
    <t>2010.05.05</t>
  </si>
  <si>
    <t>MV-009258</t>
  </si>
  <si>
    <t>Ястын гол</t>
  </si>
  <si>
    <t>2005.02.03</t>
  </si>
  <si>
    <t>2035.02.03</t>
  </si>
  <si>
    <t>Чин</t>
  </si>
  <si>
    <t>MV-014112</t>
  </si>
  <si>
    <t>Хүрэн толгой</t>
  </si>
  <si>
    <t>2008.09.08</t>
  </si>
  <si>
    <t>2038.09.08</t>
  </si>
  <si>
    <t>Бичигтхайрхан трейд</t>
  </si>
  <si>
    <t>MV-007722</t>
  </si>
  <si>
    <t>Хар бичигт</t>
  </si>
  <si>
    <t>2004.06.15</t>
  </si>
  <si>
    <t>2034.06.15</t>
  </si>
  <si>
    <t>Суурь</t>
  </si>
  <si>
    <t>MV-005806</t>
  </si>
  <si>
    <t>Дархан толгой</t>
  </si>
  <si>
    <t>MV-006725</t>
  </si>
  <si>
    <t>2003.12.30</t>
  </si>
  <si>
    <t>2033.12.30</t>
  </si>
  <si>
    <t>XV-011253</t>
  </si>
  <si>
    <t>Чулуут</t>
  </si>
  <si>
    <t>Дархан, Хонгор</t>
  </si>
  <si>
    <t>2006.01.26</t>
  </si>
  <si>
    <t>2015.01.26</t>
  </si>
  <si>
    <t>XV-014001</t>
  </si>
  <si>
    <t>Гялгарын хөндий</t>
  </si>
  <si>
    <t>2008.08.12</t>
  </si>
  <si>
    <t>2014.08.12</t>
  </si>
  <si>
    <t>Үүртгоулд</t>
  </si>
  <si>
    <t>MV-001990</t>
  </si>
  <si>
    <t>Зүлэгт</t>
  </si>
  <si>
    <t>1999.12.17</t>
  </si>
  <si>
    <t>2029.12.17</t>
  </si>
  <si>
    <t>XV-009035</t>
  </si>
  <si>
    <t>Ар Өвгөнт</t>
  </si>
  <si>
    <t>MV-011892</t>
  </si>
  <si>
    <t>Хүрзэтийн ам</t>
  </si>
  <si>
    <t>2006.08.15</t>
  </si>
  <si>
    <t>2036.08.15</t>
  </si>
  <si>
    <t>Ноён тохой трейд</t>
  </si>
  <si>
    <t>MV-007039</t>
  </si>
  <si>
    <t>Бор тал</t>
  </si>
  <si>
    <t>2004.03.05</t>
  </si>
  <si>
    <t>2034.03.05</t>
  </si>
  <si>
    <t>Цуглан</t>
  </si>
  <si>
    <t>MV-012841</t>
  </si>
  <si>
    <t>Хужихан</t>
  </si>
  <si>
    <t>Тугалга</t>
  </si>
  <si>
    <t>2007.10.17</t>
  </si>
  <si>
    <t>2037.10.17</t>
  </si>
  <si>
    <t>MV-008998</t>
  </si>
  <si>
    <t>2004.12.21</t>
  </si>
  <si>
    <t>2034.12.21</t>
  </si>
  <si>
    <t>MV-010738</t>
  </si>
  <si>
    <t>Төмөр толгойн орд</t>
  </si>
  <si>
    <t>Төмөр</t>
  </si>
  <si>
    <t>2005.10.28</t>
  </si>
  <si>
    <t>2035.10.28</t>
  </si>
  <si>
    <t>MV-013319</t>
  </si>
  <si>
    <t>Төмөртэйн орд</t>
  </si>
  <si>
    <t>2008.02.28</t>
  </si>
  <si>
    <t>2038.02.28</t>
  </si>
  <si>
    <t>MV-013851</t>
  </si>
  <si>
    <t>Хуст-Уул</t>
  </si>
  <si>
    <t>2008.06.27</t>
  </si>
  <si>
    <t>2038.06.27</t>
  </si>
  <si>
    <t>Бөхөг түргэн</t>
  </si>
  <si>
    <t>MV-009464</t>
  </si>
  <si>
    <t>Бөхөгийн хөндий-1</t>
  </si>
  <si>
    <t>2005.03.16</t>
  </si>
  <si>
    <t>2035.03.16</t>
  </si>
  <si>
    <t>Ариун-Өрнөх</t>
  </si>
  <si>
    <t>XV-009779</t>
  </si>
  <si>
    <t>Баруун урт</t>
  </si>
  <si>
    <t>2005.05.16</t>
  </si>
  <si>
    <t>2014.05.16</t>
  </si>
  <si>
    <t>MV-009978</t>
  </si>
  <si>
    <t>Баруун-Урт</t>
  </si>
  <si>
    <t>2005.06.09</t>
  </si>
  <si>
    <t>2035.06.09</t>
  </si>
  <si>
    <t>XV-011731</t>
  </si>
  <si>
    <t>Дунд баруун урт</t>
  </si>
  <si>
    <t>2006.04.28</t>
  </si>
  <si>
    <t>2015.04.28</t>
  </si>
  <si>
    <t>Цантын жим</t>
  </si>
  <si>
    <t>XV-008501</t>
  </si>
  <si>
    <t>Хараатын овоо</t>
  </si>
  <si>
    <t>2004.10.04</t>
  </si>
  <si>
    <t>2015.10.04</t>
  </si>
  <si>
    <t>MV-016760</t>
  </si>
  <si>
    <t>Лаахын хөндий</t>
  </si>
  <si>
    <t>2011.01.14</t>
  </si>
  <si>
    <t>2041.01.14</t>
  </si>
  <si>
    <t>Хотолдэгжих</t>
  </si>
  <si>
    <t>MV-007530</t>
  </si>
  <si>
    <t>Өндөр дов</t>
  </si>
  <si>
    <t>2001.11.07</t>
  </si>
  <si>
    <t>2031.11.07</t>
  </si>
  <si>
    <t>Эрхэсмайнинг</t>
  </si>
  <si>
    <t>MV-008865</t>
  </si>
  <si>
    <t>Ар тамсаг-1-2</t>
  </si>
  <si>
    <t>Бүрэгхангай, Орхонтуул</t>
  </si>
  <si>
    <t>MV-012294</t>
  </si>
  <si>
    <t>Ар тамсаг-1-3-2</t>
  </si>
  <si>
    <t>Одцэ</t>
  </si>
  <si>
    <t>MV-009598</t>
  </si>
  <si>
    <t>Цагаан шал</t>
  </si>
  <si>
    <t>Мянгад</t>
  </si>
  <si>
    <t>2005.04.12</t>
  </si>
  <si>
    <t>2035.04.12</t>
  </si>
  <si>
    <t>MV-014209</t>
  </si>
  <si>
    <t>Тал булаг</t>
  </si>
  <si>
    <t>2008.09.26</t>
  </si>
  <si>
    <t>2038.09.26</t>
  </si>
  <si>
    <t>Бэст-Орд</t>
  </si>
  <si>
    <t>MV-008219</t>
  </si>
  <si>
    <t>Хүц толгойн зүүн</t>
  </si>
  <si>
    <t>2004.08.20</t>
  </si>
  <si>
    <t>2034.08.20</t>
  </si>
  <si>
    <t>Металл-Импекс</t>
  </si>
  <si>
    <t>MV-017241</t>
  </si>
  <si>
    <t>Алаг уул</t>
  </si>
  <si>
    <t>Шарга</t>
  </si>
  <si>
    <t>Хөнгөн цагаан</t>
  </si>
  <si>
    <t>2012.12.27</t>
  </si>
  <si>
    <t>2042.12.27</t>
  </si>
  <si>
    <t>Анианресорсиз</t>
  </si>
  <si>
    <t>MV-017082</t>
  </si>
  <si>
    <t>Хөвийн хар</t>
  </si>
  <si>
    <t>Mолибден, Зэс</t>
  </si>
  <si>
    <t>2012.07.20</t>
  </si>
  <si>
    <t>2042.07.20</t>
  </si>
  <si>
    <t>Бермуд</t>
  </si>
  <si>
    <t>MV-016836</t>
  </si>
  <si>
    <t>2011.05.26</t>
  </si>
  <si>
    <t>2041.05.26</t>
  </si>
  <si>
    <t>Ёнченг</t>
  </si>
  <si>
    <t>MV-012680</t>
  </si>
  <si>
    <t>Олз</t>
  </si>
  <si>
    <t>2007.09.04</t>
  </si>
  <si>
    <t>2037.09.04</t>
  </si>
  <si>
    <t>ХОТУ</t>
  </si>
  <si>
    <t>XV-013582</t>
  </si>
  <si>
    <t>2008.04.21</t>
  </si>
  <si>
    <t>2014.04.21</t>
  </si>
  <si>
    <t>MV-016752</t>
  </si>
  <si>
    <t>Баясгалантын дэнж</t>
  </si>
  <si>
    <t>2010.12.27</t>
  </si>
  <si>
    <t>2040.12.27</t>
  </si>
  <si>
    <t>MV-017238</t>
  </si>
  <si>
    <t>Туулын дэнж</t>
  </si>
  <si>
    <t>2012.12.19</t>
  </si>
  <si>
    <t>2042.12.19</t>
  </si>
  <si>
    <t>MV-015598</t>
  </si>
  <si>
    <t>Уулсноён</t>
  </si>
  <si>
    <t>MV-005974</t>
  </si>
  <si>
    <t>Бага ноёны дунд хэсэг</t>
  </si>
  <si>
    <t>2003.06.24</t>
  </si>
  <si>
    <t>2033.06.24</t>
  </si>
  <si>
    <t>XV-009733</t>
  </si>
  <si>
    <t>Их ноёны гол</t>
  </si>
  <si>
    <t>2005.05.05</t>
  </si>
  <si>
    <t>2014.05.05</t>
  </si>
  <si>
    <t>Чүүгэн</t>
  </si>
  <si>
    <t>MV-005683</t>
  </si>
  <si>
    <t>Ногоон толгой</t>
  </si>
  <si>
    <t>MV-003054</t>
  </si>
  <si>
    <t>2001.03.12</t>
  </si>
  <si>
    <t>2031.03.12</t>
  </si>
  <si>
    <t>Бриджконстракшн</t>
  </si>
  <si>
    <t>MV-010457</t>
  </si>
  <si>
    <t>Нүүрэнт</t>
  </si>
  <si>
    <t>2005.09.19</t>
  </si>
  <si>
    <t>2035.09.19</t>
  </si>
  <si>
    <t>MV-011893</t>
  </si>
  <si>
    <t>Бөхөгийн голын адаг-1</t>
  </si>
  <si>
    <t>Монкварц</t>
  </si>
  <si>
    <t>MV-013858</t>
  </si>
  <si>
    <t>цахиурт</t>
  </si>
  <si>
    <t>MV-013859</t>
  </si>
  <si>
    <t>Дэрсэн ус</t>
  </si>
  <si>
    <t>Сайхандулаан</t>
  </si>
  <si>
    <t>Болор</t>
  </si>
  <si>
    <t>2005.11.17</t>
  </si>
  <si>
    <t>2035.11.17</t>
  </si>
  <si>
    <t>MV-013860</t>
  </si>
  <si>
    <t>Залаа цагаан</t>
  </si>
  <si>
    <t>XV-014888</t>
  </si>
  <si>
    <t>2009.05.01</t>
  </si>
  <si>
    <t>2015.05.01</t>
  </si>
  <si>
    <t>MV-016912</t>
  </si>
  <si>
    <t>Долмитжсэн гантиг</t>
  </si>
  <si>
    <t>2011.08.29</t>
  </si>
  <si>
    <t>2041.08.29</t>
  </si>
  <si>
    <t>Скарн</t>
  </si>
  <si>
    <t>MV-004404</t>
  </si>
  <si>
    <t>Цагаан тал, Дагналтай</t>
  </si>
  <si>
    <t>Мөнгөнморь</t>
  </si>
  <si>
    <t>Тайхар-Орд</t>
  </si>
  <si>
    <t>MV-009110</t>
  </si>
  <si>
    <t>Хөх тээг</t>
  </si>
  <si>
    <t>2005.01.07</t>
  </si>
  <si>
    <t>2035.01.07</t>
  </si>
  <si>
    <t>Ов энд тулга</t>
  </si>
  <si>
    <t>MV-008719</t>
  </si>
  <si>
    <t>Модот уул</t>
  </si>
  <si>
    <t>2004.11.09</t>
  </si>
  <si>
    <t>2034.11.09</t>
  </si>
  <si>
    <t>Жун-Юань</t>
  </si>
  <si>
    <t>MV-008652</t>
  </si>
  <si>
    <t>Зэрэгцээ</t>
  </si>
  <si>
    <t>2004.10.28</t>
  </si>
  <si>
    <t>2034.10.28</t>
  </si>
  <si>
    <t>Шарын гол трейдинг</t>
  </si>
  <si>
    <t>XV-010018</t>
  </si>
  <si>
    <t>2005.06.16</t>
  </si>
  <si>
    <t>2011.06.16</t>
  </si>
  <si>
    <t>XV-010017</t>
  </si>
  <si>
    <t>Урд элээт</t>
  </si>
  <si>
    <t>Масс-Инвест</t>
  </si>
  <si>
    <t>XV-013616</t>
  </si>
  <si>
    <t>Өмнөдэлгэр, Хэрлэн</t>
  </si>
  <si>
    <t>2008.04.29</t>
  </si>
  <si>
    <t>2015.07.23</t>
  </si>
  <si>
    <t>Сэрүүнсэлбэ</t>
  </si>
  <si>
    <t>MV-013322</t>
  </si>
  <si>
    <t>Зуун модны элс-1</t>
  </si>
  <si>
    <t>1999.10.20</t>
  </si>
  <si>
    <t>2029.10.20</t>
  </si>
  <si>
    <t>MV-013323</t>
  </si>
  <si>
    <t>Зуун модны элс-2</t>
  </si>
  <si>
    <t>MV-001903</t>
  </si>
  <si>
    <t>Дэлгэр-Орчлон</t>
  </si>
  <si>
    <t>XV-009912</t>
  </si>
  <si>
    <t>Морин толгой</t>
  </si>
  <si>
    <t>2005.05.31</t>
  </si>
  <si>
    <t>2014.05.31</t>
  </si>
  <si>
    <t>Гоби-Эксплорэйшн</t>
  </si>
  <si>
    <t>XV-011406</t>
  </si>
  <si>
    <t>Наран гол</t>
  </si>
  <si>
    <t>2006.02.21</t>
  </si>
  <si>
    <t>2015.02.21</t>
  </si>
  <si>
    <t>XV-011457</t>
  </si>
  <si>
    <t>Жаргалан</t>
  </si>
  <si>
    <t>2006.03.03</t>
  </si>
  <si>
    <t>2015.03.03</t>
  </si>
  <si>
    <t>Лотто-Инк</t>
  </si>
  <si>
    <t>XV-013777</t>
  </si>
  <si>
    <t>Нарангийн ар</t>
  </si>
  <si>
    <t>Баянгол, Мандал</t>
  </si>
  <si>
    <t>2008.06.02</t>
  </si>
  <si>
    <t>2014.06.02</t>
  </si>
  <si>
    <t>Хана голд энд жэм монголиа</t>
  </si>
  <si>
    <t>MV-002273</t>
  </si>
  <si>
    <t>Харганы хөндий</t>
  </si>
  <si>
    <t>Өмнөд Солонгос</t>
  </si>
  <si>
    <t>Боржгоны тал</t>
  </si>
  <si>
    <t>MV-011875</t>
  </si>
  <si>
    <t>2006.08.06</t>
  </si>
  <si>
    <t>2036.08.06</t>
  </si>
  <si>
    <t>Монголцамхаг</t>
  </si>
  <si>
    <t>XV-008323</t>
  </si>
  <si>
    <t>Зостын талбай</t>
  </si>
  <si>
    <t>Мөст, Цэцэг</t>
  </si>
  <si>
    <t>2004.09.09</t>
  </si>
  <si>
    <t>2013.09.09</t>
  </si>
  <si>
    <t>XV-008822</t>
  </si>
  <si>
    <t>Замын толгой</t>
  </si>
  <si>
    <t>2004.11.25</t>
  </si>
  <si>
    <t>2013.11.25</t>
  </si>
  <si>
    <t>XV-011478</t>
  </si>
  <si>
    <t>Зост-2</t>
  </si>
  <si>
    <t>2006.03.14</t>
  </si>
  <si>
    <t>2015.03.14</t>
  </si>
  <si>
    <t>XV-011479</t>
  </si>
  <si>
    <t>Зост-1</t>
  </si>
  <si>
    <t>XV-016899</t>
  </si>
  <si>
    <t>Эргэнэг говь</t>
  </si>
  <si>
    <t>Дундговь, Өвөрхангай</t>
  </si>
  <si>
    <t>Эрдэнэдалай, Баян-Өндөр</t>
  </si>
  <si>
    <t>2014.12.16</t>
  </si>
  <si>
    <t>XV-016900</t>
  </si>
  <si>
    <t>Мөргөцөг</t>
  </si>
  <si>
    <t>Мөнххаш</t>
  </si>
  <si>
    <t>XV-013196</t>
  </si>
  <si>
    <t>Цагаан дэл</t>
  </si>
  <si>
    <t>2008.01.25</t>
  </si>
  <si>
    <t>2017.01.25</t>
  </si>
  <si>
    <t>Анхай-Интернэшнл</t>
  </si>
  <si>
    <t>MV-009515</t>
  </si>
  <si>
    <t>Зүүн цагаан хошуу-1</t>
  </si>
  <si>
    <t>2005.03.30</t>
  </si>
  <si>
    <t>2035.03.30</t>
  </si>
  <si>
    <t>MV-009516</t>
  </si>
  <si>
    <t>Гэдгэр хангай</t>
  </si>
  <si>
    <t>МЕС</t>
  </si>
  <si>
    <t>MV-010935</t>
  </si>
  <si>
    <t>Аяганы ам</t>
  </si>
  <si>
    <t>2005.12.12</t>
  </si>
  <si>
    <t>2035.12.12</t>
  </si>
  <si>
    <t>Төвшин</t>
  </si>
  <si>
    <t>MV-013542</t>
  </si>
  <si>
    <t>Цагаан элгэн</t>
  </si>
  <si>
    <t>2006.09.29</t>
  </si>
  <si>
    <t>2036.09.29</t>
  </si>
  <si>
    <t>MV-014170</t>
  </si>
  <si>
    <t>Цагаан элгэн-2</t>
  </si>
  <si>
    <t>Геомин</t>
  </si>
  <si>
    <t>XV-005456</t>
  </si>
  <si>
    <t>Мушгуу</t>
  </si>
  <si>
    <t>Сагсай, Улаанхус</t>
  </si>
  <si>
    <t>2003.02.25</t>
  </si>
  <si>
    <t>2015.02.16</t>
  </si>
  <si>
    <t>XV-013962</t>
  </si>
  <si>
    <t>Түшлэгт</t>
  </si>
  <si>
    <t>2008.08.04</t>
  </si>
  <si>
    <t>2014.08.04</t>
  </si>
  <si>
    <t>Гео-Инфо</t>
  </si>
  <si>
    <t>XV-012322</t>
  </si>
  <si>
    <t>Улаан дэл</t>
  </si>
  <si>
    <t>2016.01.08</t>
  </si>
  <si>
    <t>Гео-Эрин</t>
  </si>
  <si>
    <t>XV-014527</t>
  </si>
  <si>
    <t>Ухаа овоо</t>
  </si>
  <si>
    <t>XV-015420</t>
  </si>
  <si>
    <t>Баруун булаг</t>
  </si>
  <si>
    <t>2010.01.20</t>
  </si>
  <si>
    <t>2016.01.20</t>
  </si>
  <si>
    <t>MV-017352</t>
  </si>
  <si>
    <t>2013.07.04</t>
  </si>
  <si>
    <t>2043.07.04</t>
  </si>
  <si>
    <t>Зүрийн булан</t>
  </si>
  <si>
    <t>MV-000291</t>
  </si>
  <si>
    <t>Дундгол</t>
  </si>
  <si>
    <t>Баялагбийлд инвест</t>
  </si>
  <si>
    <t>MV-013506</t>
  </si>
  <si>
    <t>2008.04.09</t>
  </si>
  <si>
    <t>2038.04.09</t>
  </si>
  <si>
    <t>MV-013972</t>
  </si>
  <si>
    <t>Зуун мод-1</t>
  </si>
  <si>
    <t>2038.08.04</t>
  </si>
  <si>
    <t>XV-014258</t>
  </si>
  <si>
    <t>Туулын зүүн дэнж</t>
  </si>
  <si>
    <t>XV-014252</t>
  </si>
  <si>
    <t>Захцагийн ам</t>
  </si>
  <si>
    <t>XV-014930</t>
  </si>
  <si>
    <t>Майхант</t>
  </si>
  <si>
    <t>2009.06.15</t>
  </si>
  <si>
    <t>2015.06.15</t>
  </si>
  <si>
    <t>MV-015552</t>
  </si>
  <si>
    <t>2010.04.07</t>
  </si>
  <si>
    <t>2040.04.07</t>
  </si>
  <si>
    <t>Рэдмаунт</t>
  </si>
  <si>
    <t>XV-015483</t>
  </si>
  <si>
    <t>Баян салхит</t>
  </si>
  <si>
    <t>2010.02.12</t>
  </si>
  <si>
    <t>2016.02.12</t>
  </si>
  <si>
    <t>Алтангол эксплорэйшн</t>
  </si>
  <si>
    <t>Ар тамсаг-1-1</t>
  </si>
  <si>
    <t>XV-014947</t>
  </si>
  <si>
    <t>2009.06.23</t>
  </si>
  <si>
    <t>2015.06.23</t>
  </si>
  <si>
    <t>Полиметмонголд</t>
  </si>
  <si>
    <t>MV-009467</t>
  </si>
  <si>
    <t>Хонгор, Шарынгол</t>
  </si>
  <si>
    <t>Герман</t>
  </si>
  <si>
    <t>XV-011493</t>
  </si>
  <si>
    <t>Дунд салаа</t>
  </si>
  <si>
    <t>2006.03.16</t>
  </si>
  <si>
    <t>2015.03.16</t>
  </si>
  <si>
    <t>MV-012470</t>
  </si>
  <si>
    <t>Ар чулуут-1</t>
  </si>
  <si>
    <t>2007.05.25</t>
  </si>
  <si>
    <t>2037.05.25</t>
  </si>
  <si>
    <t>XV-012722</t>
  </si>
  <si>
    <t>Сэнжитийн хяр</t>
  </si>
  <si>
    <t>2016.09.18</t>
  </si>
  <si>
    <t>Цагаанташаа</t>
  </si>
  <si>
    <t>MV-011377</t>
  </si>
  <si>
    <t>Уулын эх</t>
  </si>
  <si>
    <t>MV-012163</t>
  </si>
  <si>
    <t>Цагаан толгойн район</t>
  </si>
  <si>
    <t>Есөнбаялаг</t>
  </si>
  <si>
    <t>XV-009825</t>
  </si>
  <si>
    <t>Бужгар</t>
  </si>
  <si>
    <t>2005.05.18</t>
  </si>
  <si>
    <t>2014.05.18</t>
  </si>
  <si>
    <t>XV-013915</t>
  </si>
  <si>
    <t>Бужгар-2</t>
  </si>
  <si>
    <t>2008.07.23</t>
  </si>
  <si>
    <t>2014.07.23</t>
  </si>
  <si>
    <t>Жинхуа орд</t>
  </si>
  <si>
    <t>MV-006701</t>
  </si>
  <si>
    <t>Дөрвөлжин</t>
  </si>
  <si>
    <t>Дорноговь, Хэнтий</t>
  </si>
  <si>
    <t>Даланжаргалан, Дархан</t>
  </si>
  <si>
    <t>2003.12.24</t>
  </si>
  <si>
    <t>2033.12.24</t>
  </si>
  <si>
    <t>Тэвшийн нүүрс</t>
  </si>
  <si>
    <t>XV-010203</t>
  </si>
  <si>
    <t>Тэвшийн говь</t>
  </si>
  <si>
    <t>2005.07.22</t>
  </si>
  <si>
    <t>2014.07.22</t>
  </si>
  <si>
    <t>Тэвш</t>
  </si>
  <si>
    <t>MV-010874</t>
  </si>
  <si>
    <t>2035.11.30</t>
  </si>
  <si>
    <t>Баялагбогд</t>
  </si>
  <si>
    <t>MV-010219</t>
  </si>
  <si>
    <t>Цав уул</t>
  </si>
  <si>
    <t>Бөмбөгөр, Бууцагаан</t>
  </si>
  <si>
    <t>2005.07.28</t>
  </si>
  <si>
    <t>2035.07.28</t>
  </si>
  <si>
    <t>Дабльмөнх</t>
  </si>
  <si>
    <t>MV-017186</t>
  </si>
  <si>
    <t>Бөхөг</t>
  </si>
  <si>
    <t>2012.10.18</t>
  </si>
  <si>
    <t>2042.10.18</t>
  </si>
  <si>
    <t>Сантавиач</t>
  </si>
  <si>
    <t>XV-012286</t>
  </si>
  <si>
    <t>Шанд булаг</t>
  </si>
  <si>
    <t>2006.12.13</t>
  </si>
  <si>
    <t>2015.12.13</t>
  </si>
  <si>
    <t>XV-012288</t>
  </si>
  <si>
    <t>Бурхантын булаг</t>
  </si>
  <si>
    <t>Сатурнпрогресс</t>
  </si>
  <si>
    <t>MV-011125</t>
  </si>
  <si>
    <t>Ногоон толгой-2</t>
  </si>
  <si>
    <t>2006.01.18</t>
  </si>
  <si>
    <t>2036.01.18</t>
  </si>
  <si>
    <t>Алагтайцэцэн</t>
  </si>
  <si>
    <t>MV-011941</t>
  </si>
  <si>
    <t>Ухаа бэл</t>
  </si>
  <si>
    <t>2006.08.28</t>
  </si>
  <si>
    <t>2036.08.28</t>
  </si>
  <si>
    <t>XV-012034</t>
  </si>
  <si>
    <t>Ар богол</t>
  </si>
  <si>
    <t>Архуст</t>
  </si>
  <si>
    <t>MV-017029</t>
  </si>
  <si>
    <t>2012.05.18</t>
  </si>
  <si>
    <t>2042.05.18</t>
  </si>
  <si>
    <t>Мерсу</t>
  </si>
  <si>
    <t>MV-011732</t>
  </si>
  <si>
    <t>2036.04.28</t>
  </si>
  <si>
    <t>Хулдын нүүрс</t>
  </si>
  <si>
    <t>MV-010871</t>
  </si>
  <si>
    <t>MV-014987</t>
  </si>
  <si>
    <t>2009.07.08</t>
  </si>
  <si>
    <t>2039.07.08</t>
  </si>
  <si>
    <t>MV-016703</t>
  </si>
  <si>
    <t>2010.11.08</t>
  </si>
  <si>
    <t>2040.11.08</t>
  </si>
  <si>
    <t>Даян-Оргил</t>
  </si>
  <si>
    <t>MV-007977</t>
  </si>
  <si>
    <t>Харзатын гозгор</t>
  </si>
  <si>
    <t>2004.07.23</t>
  </si>
  <si>
    <t>2034.07.23</t>
  </si>
  <si>
    <t>MV-010883</t>
  </si>
  <si>
    <t>2005.12.01</t>
  </si>
  <si>
    <t>2035.12.01</t>
  </si>
  <si>
    <t>XV-017272</t>
  </si>
  <si>
    <t>Наран</t>
  </si>
  <si>
    <t>2009.03.31</t>
  </si>
  <si>
    <t>2015.03.31</t>
  </si>
  <si>
    <t>ТНЦ</t>
  </si>
  <si>
    <t>XV-015342</t>
  </si>
  <si>
    <t>Харганат</t>
  </si>
  <si>
    <t>2009.12.08</t>
  </si>
  <si>
    <t>2015.12.08</t>
  </si>
  <si>
    <t>Хоргын чулуу</t>
  </si>
  <si>
    <t>MV-003978</t>
  </si>
  <si>
    <t>2001.12.20</t>
  </si>
  <si>
    <t>2031.12.20</t>
  </si>
  <si>
    <t>Зүбгол</t>
  </si>
  <si>
    <t>MV-015025</t>
  </si>
  <si>
    <t>Цагаан зүр</t>
  </si>
  <si>
    <t>2009.07.24</t>
  </si>
  <si>
    <t>2039.07.24</t>
  </si>
  <si>
    <t>БИЛГҮҮНТРЕЙД</t>
  </si>
  <si>
    <t>MV-012048</t>
  </si>
  <si>
    <t>2006.09.22</t>
  </si>
  <si>
    <t>2036.09.22</t>
  </si>
  <si>
    <t>БҮТИ</t>
  </si>
  <si>
    <t>MV-011222</t>
  </si>
  <si>
    <t>М энд Т сервис</t>
  </si>
  <si>
    <t>XV-013811</t>
  </si>
  <si>
    <t>Цагаан чулуут</t>
  </si>
  <si>
    <t>2014.06.17</t>
  </si>
  <si>
    <t>XV-013810</t>
  </si>
  <si>
    <t>Ордталст</t>
  </si>
  <si>
    <t>MV-012056</t>
  </si>
  <si>
    <t>Гишүүний</t>
  </si>
  <si>
    <t>XV-017208</t>
  </si>
  <si>
    <t>Гишүүн</t>
  </si>
  <si>
    <t>2009.10.13</t>
  </si>
  <si>
    <t>2015.10.13</t>
  </si>
  <si>
    <t>Миракллэнд</t>
  </si>
  <si>
    <t>XV-010702</t>
  </si>
  <si>
    <t>Авдар уулын зүүн хойд ар</t>
  </si>
  <si>
    <t>Лүн</t>
  </si>
  <si>
    <t>2005.10.22</t>
  </si>
  <si>
    <t>2014.10.22</t>
  </si>
  <si>
    <t>Чанхун куане</t>
  </si>
  <si>
    <t>XV-007817</t>
  </si>
  <si>
    <t>Хулсан</t>
  </si>
  <si>
    <t>Баянлиг</t>
  </si>
  <si>
    <t>2004.06.30</t>
  </si>
  <si>
    <t>2016.04.11</t>
  </si>
  <si>
    <t>XV-012715</t>
  </si>
  <si>
    <t>Цагаан эрэг</t>
  </si>
  <si>
    <t>Толбо</t>
  </si>
  <si>
    <t>2007.09.14</t>
  </si>
  <si>
    <t>Өнгөттулга</t>
  </si>
  <si>
    <t>MV-010196</t>
  </si>
  <si>
    <t>Цорж толгой</t>
  </si>
  <si>
    <t>Түвшрүүлэх</t>
  </si>
  <si>
    <t>Ти энд Пи</t>
  </si>
  <si>
    <t>XV-011837</t>
  </si>
  <si>
    <t>Тосон уул</t>
  </si>
  <si>
    <t>Сайхандулаан, Улаанбадрах</t>
  </si>
  <si>
    <t>2006.06.22</t>
  </si>
  <si>
    <t>2015.06.22</t>
  </si>
  <si>
    <t>XV-012991</t>
  </si>
  <si>
    <t>2007.11.22</t>
  </si>
  <si>
    <t>2016.11.22</t>
  </si>
  <si>
    <t>XV-013654</t>
  </si>
  <si>
    <t>2008.05.07</t>
  </si>
  <si>
    <t>2014.05.07</t>
  </si>
  <si>
    <t>XV-014525</t>
  </si>
  <si>
    <t>XV-013809</t>
  </si>
  <si>
    <t>Шинэмонгол эрдэс</t>
  </si>
  <si>
    <t>XV-011601</t>
  </si>
  <si>
    <t>Их эрээлж толгой</t>
  </si>
  <si>
    <t>2006.03.30</t>
  </si>
  <si>
    <t>2015.03.30</t>
  </si>
  <si>
    <t>XV-012111</t>
  </si>
  <si>
    <t>Баян хар уул</t>
  </si>
  <si>
    <t>2006.03.23</t>
  </si>
  <si>
    <t>2015.03.23</t>
  </si>
  <si>
    <t>Бриллиант</t>
  </si>
  <si>
    <t>XV-011313</t>
  </si>
  <si>
    <t>Мааньт</t>
  </si>
  <si>
    <t>Багахангай</t>
  </si>
  <si>
    <t>2006.02.09</t>
  </si>
  <si>
    <t>2016.03.07</t>
  </si>
  <si>
    <t>Геогоулд</t>
  </si>
  <si>
    <t>MV-015299</t>
  </si>
  <si>
    <t>Хар уул</t>
  </si>
  <si>
    <t>2008.12.01</t>
  </si>
  <si>
    <t>2038.12.01</t>
  </si>
  <si>
    <t>Тинаха</t>
  </si>
  <si>
    <t>XV-011680</t>
  </si>
  <si>
    <t>Балганы ар хоолой</t>
  </si>
  <si>
    <t>2006.04.17</t>
  </si>
  <si>
    <t>2015.04.17</t>
  </si>
  <si>
    <t>Тэрмэнжонш</t>
  </si>
  <si>
    <t>MV-005899</t>
  </si>
  <si>
    <t>Хажуу булаг</t>
  </si>
  <si>
    <t>2003.06.07</t>
  </si>
  <si>
    <t>2033.06.07</t>
  </si>
  <si>
    <t>Грийнстейшн</t>
  </si>
  <si>
    <t>MV-011976</t>
  </si>
  <si>
    <t>Гишүүний ам-4</t>
  </si>
  <si>
    <t>2006.09.01</t>
  </si>
  <si>
    <t>2036.09.01</t>
  </si>
  <si>
    <t>XV-009964</t>
  </si>
  <si>
    <t>2014.06.08</t>
  </si>
  <si>
    <t>XV-010439</t>
  </si>
  <si>
    <t>Өндөр цахир</t>
  </si>
  <si>
    <t>2005.09.14</t>
  </si>
  <si>
    <t>2014.09.14</t>
  </si>
  <si>
    <t>XV-012862</t>
  </si>
  <si>
    <t>Балт хөндий</t>
  </si>
  <si>
    <t>2007.10.23</t>
  </si>
  <si>
    <t>2016.10.23</t>
  </si>
  <si>
    <t>XV-013437</t>
  </si>
  <si>
    <t>Хар хүрээ уул-2</t>
  </si>
  <si>
    <t>Баяндалай, Хүрмэн</t>
  </si>
  <si>
    <t>2008.03.28</t>
  </si>
  <si>
    <t>2014.03.28</t>
  </si>
  <si>
    <t>MV-017010</t>
  </si>
  <si>
    <t>2012.03.02</t>
  </si>
  <si>
    <t>2042.03.02</t>
  </si>
  <si>
    <t>Талын жигүүр</t>
  </si>
  <si>
    <t>XV-011400</t>
  </si>
  <si>
    <t>Зүүнбулаг</t>
  </si>
  <si>
    <t>XV-012993</t>
  </si>
  <si>
    <t>Баянтүмэн, Булган</t>
  </si>
  <si>
    <t>2007.11.23</t>
  </si>
  <si>
    <t>2016.11.23</t>
  </si>
  <si>
    <t>Гангархаш</t>
  </si>
  <si>
    <t>MV-012687</t>
  </si>
  <si>
    <t>2007.09.07</t>
  </si>
  <si>
    <t>2037.09.07</t>
  </si>
  <si>
    <t>Тахилгатгурван сайхан</t>
  </si>
  <si>
    <t>XV-012227</t>
  </si>
  <si>
    <t>Нарийн хярийн нуруу</t>
  </si>
  <si>
    <t>2006.11.22</t>
  </si>
  <si>
    <t>2015.11.22</t>
  </si>
  <si>
    <t>Гэрэлтшинэчлэл</t>
  </si>
  <si>
    <t>MV-015584</t>
  </si>
  <si>
    <t>2010.05.12</t>
  </si>
  <si>
    <t>2040.05.12</t>
  </si>
  <si>
    <t>Очиртөв</t>
  </si>
  <si>
    <t>MV-012161</t>
  </si>
  <si>
    <t>Тасгийн овоо</t>
  </si>
  <si>
    <t>2006.10.30</t>
  </si>
  <si>
    <t>2036.10.30</t>
  </si>
  <si>
    <t>Багсамжоншин</t>
  </si>
  <si>
    <t>XV-012594</t>
  </si>
  <si>
    <t>Их бэрх</t>
  </si>
  <si>
    <t>XV-017409</t>
  </si>
  <si>
    <t>Тогоот</t>
  </si>
  <si>
    <t>Тэшиг</t>
  </si>
  <si>
    <t>2008.09.19</t>
  </si>
  <si>
    <t>2014.09.19</t>
  </si>
  <si>
    <t>Мөнхтэргүүн</t>
  </si>
  <si>
    <t>XV-014473</t>
  </si>
  <si>
    <t>Баруун нуруу</t>
  </si>
  <si>
    <t>2014.12.01</t>
  </si>
  <si>
    <t>Чингисийн харш цогцолбор</t>
  </si>
  <si>
    <t>XV-012250</t>
  </si>
  <si>
    <t>Зурамтайн нуруу-1</t>
  </si>
  <si>
    <t>2006.11.27</t>
  </si>
  <si>
    <t>2015.11.27</t>
  </si>
  <si>
    <t>Монстрой</t>
  </si>
  <si>
    <t>MV-013868</t>
  </si>
  <si>
    <t>2008.07.09</t>
  </si>
  <si>
    <t>2038.07.09</t>
  </si>
  <si>
    <t>Ододтелком</t>
  </si>
  <si>
    <t>XV-011645</t>
  </si>
  <si>
    <t>Хөмүүлтэй</t>
  </si>
  <si>
    <t>2016.04.06</t>
  </si>
  <si>
    <t>Жи Эф Си</t>
  </si>
  <si>
    <t>XV-011745</t>
  </si>
  <si>
    <t>Өвөлжөөний эх</t>
  </si>
  <si>
    <t>Жаргалтхаан</t>
  </si>
  <si>
    <t>2006.05.06</t>
  </si>
  <si>
    <t>Морьтхангай</t>
  </si>
  <si>
    <t>MV-007969</t>
  </si>
  <si>
    <t>Ерөө-Хэрээн гол</t>
  </si>
  <si>
    <t>2004.07.21</t>
  </si>
  <si>
    <t>2034.07.21</t>
  </si>
  <si>
    <t>Лучеро</t>
  </si>
  <si>
    <t>MV-008523</t>
  </si>
  <si>
    <t>Ноён уулын ам</t>
  </si>
  <si>
    <t>2004.10.05</t>
  </si>
  <si>
    <t>2034.10.05</t>
  </si>
  <si>
    <t>Япон</t>
  </si>
  <si>
    <t>Сүлдтогтох</t>
  </si>
  <si>
    <t>MV-011937</t>
  </si>
  <si>
    <t>Бөхөг гол</t>
  </si>
  <si>
    <t>2006.08.23</t>
  </si>
  <si>
    <t>2036.08.23</t>
  </si>
  <si>
    <t>MV-011969</t>
  </si>
  <si>
    <t>Шарга овоо</t>
  </si>
  <si>
    <t>2006.08.30</t>
  </si>
  <si>
    <t>2036.08.30</t>
  </si>
  <si>
    <t>Очирням</t>
  </si>
  <si>
    <t>MV-012215</t>
  </si>
  <si>
    <t>Бөхөг-солонго</t>
  </si>
  <si>
    <t>2006.11.14</t>
  </si>
  <si>
    <t>2036.11.14</t>
  </si>
  <si>
    <t>Итгэлтүшиг</t>
  </si>
  <si>
    <t>MV-013606</t>
  </si>
  <si>
    <t>Бөхөг-1</t>
  </si>
  <si>
    <t>2008.04.23</t>
  </si>
  <si>
    <t>2038.04.23</t>
  </si>
  <si>
    <t>XV-014934</t>
  </si>
  <si>
    <t>Завсар</t>
  </si>
  <si>
    <t>2009.06.17</t>
  </si>
  <si>
    <t>2015.06.17</t>
  </si>
  <si>
    <t>MV-010988</t>
  </si>
  <si>
    <t>Хайлуур жонш</t>
  </si>
  <si>
    <t>2005.12.22</t>
  </si>
  <si>
    <t>2035.12.22</t>
  </si>
  <si>
    <t>Цэнбаялаг</t>
  </si>
  <si>
    <t>XV-012336</t>
  </si>
  <si>
    <t>Хужхаан</t>
  </si>
  <si>
    <t>2007.01.17</t>
  </si>
  <si>
    <t>2016.01.17</t>
  </si>
  <si>
    <t>XV-011974</t>
  </si>
  <si>
    <t>2015.09.01</t>
  </si>
  <si>
    <t>Өгөөмөр-Алт</t>
  </si>
  <si>
    <t>XV-011987</t>
  </si>
  <si>
    <t>Дөшийн худаг</t>
  </si>
  <si>
    <t>2006.09.05</t>
  </si>
  <si>
    <t>2015.09.05</t>
  </si>
  <si>
    <t>Эрдэсплазм</t>
  </si>
  <si>
    <t>XV-014755</t>
  </si>
  <si>
    <t>2015.02.24</t>
  </si>
  <si>
    <t>Геомастер</t>
  </si>
  <si>
    <t>XV-014030</t>
  </si>
  <si>
    <t>2008.08.20</t>
  </si>
  <si>
    <t>2014.08.20</t>
  </si>
  <si>
    <t>Баянтэгш импекс</t>
  </si>
  <si>
    <t>MV-003389</t>
  </si>
  <si>
    <t>Хажуу улаан</t>
  </si>
  <si>
    <t>2001.06.12</t>
  </si>
  <si>
    <t>2031.06.12</t>
  </si>
  <si>
    <t>MV-006454</t>
  </si>
  <si>
    <t>Хайрхан чулуу</t>
  </si>
  <si>
    <t>MV-008656</t>
  </si>
  <si>
    <t>Хүдрийн биет-9</t>
  </si>
  <si>
    <t>2004.11.01</t>
  </si>
  <si>
    <t>2034.11.01</t>
  </si>
  <si>
    <t>MV-012203</t>
  </si>
  <si>
    <t>Хажуу-Улаан</t>
  </si>
  <si>
    <t>2006.11.13</t>
  </si>
  <si>
    <t>2036.11.13</t>
  </si>
  <si>
    <t>MV-016879</t>
  </si>
  <si>
    <t>2011.07.09</t>
  </si>
  <si>
    <t>2041.07.09</t>
  </si>
  <si>
    <t>ЖМЭ</t>
  </si>
  <si>
    <t>MV-004403</t>
  </si>
  <si>
    <t>Бурхантайн хөндий</t>
  </si>
  <si>
    <t>2002.05.13</t>
  </si>
  <si>
    <t>2032.05.13</t>
  </si>
  <si>
    <t>Фрийзер</t>
  </si>
  <si>
    <t>XV-013677</t>
  </si>
  <si>
    <t>2014.05.13</t>
  </si>
  <si>
    <t>ОДЭ</t>
  </si>
  <si>
    <t>XV-012355</t>
  </si>
  <si>
    <t>Алтан хундагын хөндий-1</t>
  </si>
  <si>
    <t>2003.08.04</t>
  </si>
  <si>
    <t>2011.08.04</t>
  </si>
  <si>
    <t>Флинкмонголиа</t>
  </si>
  <si>
    <t>MV-011618</t>
  </si>
  <si>
    <t>Туулын тохой</t>
  </si>
  <si>
    <t>Орхонтуул</t>
  </si>
  <si>
    <t>2006.04.03</t>
  </si>
  <si>
    <t>2036.04.03</t>
  </si>
  <si>
    <t>Миндуотайди</t>
  </si>
  <si>
    <t>MV-012277</t>
  </si>
  <si>
    <t>Ханан-Өнжүүл</t>
  </si>
  <si>
    <t>Вольфрам</t>
  </si>
  <si>
    <t>2006.12.08</t>
  </si>
  <si>
    <t>2036.12.08</t>
  </si>
  <si>
    <t>Грийнривер</t>
  </si>
  <si>
    <t>XV-010503</t>
  </si>
  <si>
    <t>Хацавч</t>
  </si>
  <si>
    <t>2005.09.22</t>
  </si>
  <si>
    <t>2014.09.22</t>
  </si>
  <si>
    <t>Хүрэнбулаг</t>
  </si>
  <si>
    <t>MV-012442</t>
  </si>
  <si>
    <t>2007.05.14</t>
  </si>
  <si>
    <t>2037.05.14</t>
  </si>
  <si>
    <t>Билэгтбичээ</t>
  </si>
  <si>
    <t>MV-013282</t>
  </si>
  <si>
    <t>Гишүүний ам-3</t>
  </si>
  <si>
    <t>2008.02.20</t>
  </si>
  <si>
    <t>2038.02.20</t>
  </si>
  <si>
    <t>Жи Би Эм</t>
  </si>
  <si>
    <t>XV-009062</t>
  </si>
  <si>
    <t>Баруун уурхайт</t>
  </si>
  <si>
    <t>Түвшинширээ</t>
  </si>
  <si>
    <t>2005.01.03</t>
  </si>
  <si>
    <t>2014.01.03</t>
  </si>
  <si>
    <t>XV-009063</t>
  </si>
  <si>
    <t>MV-015151</t>
  </si>
  <si>
    <t>Эрдэнэ-Өндөр</t>
  </si>
  <si>
    <t>2009.09.23</t>
  </si>
  <si>
    <t>2039.09.23</t>
  </si>
  <si>
    <t>Чулуун-Эрдэнэс</t>
  </si>
  <si>
    <t>XV-004167</t>
  </si>
  <si>
    <t>Тэлтийн гол</t>
  </si>
  <si>
    <t>Сант, Хушаат</t>
  </si>
  <si>
    <t>2002.02.26</t>
  </si>
  <si>
    <t>2014.02.25</t>
  </si>
  <si>
    <t>XV-015341</t>
  </si>
  <si>
    <t>Тэлт</t>
  </si>
  <si>
    <t>Сант</t>
  </si>
  <si>
    <t>2009.12.07</t>
  </si>
  <si>
    <t>2015.12.07</t>
  </si>
  <si>
    <t>Цоросжамбаа</t>
  </si>
  <si>
    <t>MV-012551</t>
  </si>
  <si>
    <t>2007.07.17</t>
  </si>
  <si>
    <t>2037.07.17</t>
  </si>
  <si>
    <t>Булгангоулд</t>
  </si>
  <si>
    <t>XV-011298</t>
  </si>
  <si>
    <t>Сайхан овоо</t>
  </si>
  <si>
    <t>2006.02.07</t>
  </si>
  <si>
    <t>2009.02.07</t>
  </si>
  <si>
    <t>XV-011299</t>
  </si>
  <si>
    <t>Цагаан өндөр</t>
  </si>
  <si>
    <t>XV-011302</t>
  </si>
  <si>
    <t>Баян өлзийт уул</t>
  </si>
  <si>
    <t>Баян-Адрага</t>
  </si>
  <si>
    <t>XV-011301</t>
  </si>
  <si>
    <t>Манан уул</t>
  </si>
  <si>
    <t>XV-011269</t>
  </si>
  <si>
    <t>Шар хоолой</t>
  </si>
  <si>
    <t>Бугат, Тонхил</t>
  </si>
  <si>
    <t>2006.01.27</t>
  </si>
  <si>
    <t>2009.01.27</t>
  </si>
  <si>
    <t>Тайшаншин юань</t>
  </si>
  <si>
    <t>MV-012412</t>
  </si>
  <si>
    <t>Дай уул</t>
  </si>
  <si>
    <t>2037.04.18</t>
  </si>
  <si>
    <t>Жунзэнь</t>
  </si>
  <si>
    <t>MV-012342</t>
  </si>
  <si>
    <t>2007.01.24</t>
  </si>
  <si>
    <t>2037.01.24</t>
  </si>
  <si>
    <t>Цэнгазар</t>
  </si>
  <si>
    <t>XV-011068</t>
  </si>
  <si>
    <t>2006.01.06</t>
  </si>
  <si>
    <t>2015.01.06</t>
  </si>
  <si>
    <t>Эм Эл Эс Икс</t>
  </si>
  <si>
    <t>XV-009750</t>
  </si>
  <si>
    <t>Цагаан уул</t>
  </si>
  <si>
    <t>XV-010523</t>
  </si>
  <si>
    <t>Дулаан уулын талбай</t>
  </si>
  <si>
    <t>Баянмөнх</t>
  </si>
  <si>
    <t>2005.09.24</t>
  </si>
  <si>
    <t>2014.09.24</t>
  </si>
  <si>
    <t>Шинбао Шан</t>
  </si>
  <si>
    <t>XV-008192</t>
  </si>
  <si>
    <t>Уртын талбай</t>
  </si>
  <si>
    <t>2004.08.17</t>
  </si>
  <si>
    <t>2013.08.17</t>
  </si>
  <si>
    <t>Дабльштутце</t>
  </si>
  <si>
    <t>XV-009789</t>
  </si>
  <si>
    <t>MV-017025</t>
  </si>
  <si>
    <t>2012.05.04</t>
  </si>
  <si>
    <t>2042.05.04</t>
  </si>
  <si>
    <t>Эм Энд Эм</t>
  </si>
  <si>
    <t>XV-012818</t>
  </si>
  <si>
    <t>Мухар</t>
  </si>
  <si>
    <t>2007.10.15</t>
  </si>
  <si>
    <t>2016.10.15</t>
  </si>
  <si>
    <t>XV-013198</t>
  </si>
  <si>
    <t>Мухар-2</t>
  </si>
  <si>
    <t>2014.01.25</t>
  </si>
  <si>
    <t>Тэргүүнсод эрдэм</t>
  </si>
  <si>
    <t>XV-010532</t>
  </si>
  <si>
    <t>Хавтгай уул</t>
  </si>
  <si>
    <t>2005.09.29</t>
  </si>
  <si>
    <t>2014.09.29</t>
  </si>
  <si>
    <t>Сутайцэнд</t>
  </si>
  <si>
    <t>XV-010326</t>
  </si>
  <si>
    <t>Тосонгийн гол</t>
  </si>
  <si>
    <t>2014.08.22</t>
  </si>
  <si>
    <t>MV-014920</t>
  </si>
  <si>
    <t>2009.05.27</t>
  </si>
  <si>
    <t>2039.05.27</t>
  </si>
  <si>
    <t>Бүлээн-Ундрага</t>
  </si>
  <si>
    <t>XV-014997</t>
  </si>
  <si>
    <t>Бүлээний хөндий</t>
  </si>
  <si>
    <t>2014.12.27</t>
  </si>
  <si>
    <t>Амардалай трейд</t>
  </si>
  <si>
    <t>XV-011062</t>
  </si>
  <si>
    <t>Хуурайн хүйс</t>
  </si>
  <si>
    <t>2006.01.05</t>
  </si>
  <si>
    <t>2015.01.05</t>
  </si>
  <si>
    <t>Сүмбэр</t>
  </si>
  <si>
    <t>Оюудайчин</t>
  </si>
  <si>
    <t>MV-015244</t>
  </si>
  <si>
    <t>Хадат</t>
  </si>
  <si>
    <t>Баянхангай, Угтаалцайдам</t>
  </si>
  <si>
    <t>2009.11.06</t>
  </si>
  <si>
    <t>2039.11.06</t>
  </si>
  <si>
    <t>Монсас-Интернэшнл</t>
  </si>
  <si>
    <t>MV-013973</t>
  </si>
  <si>
    <t>Жалга-1</t>
  </si>
  <si>
    <t>2008.08.05</t>
  </si>
  <si>
    <t>2038.08.05</t>
  </si>
  <si>
    <t>MV-015581</t>
  </si>
  <si>
    <t>Төгрөг нуур</t>
  </si>
  <si>
    <t>Баян, Баянжаргалан</t>
  </si>
  <si>
    <t>2010.04.20</t>
  </si>
  <si>
    <t>2040.04.20</t>
  </si>
  <si>
    <t>MV-017173</t>
  </si>
  <si>
    <t>2012.10.15</t>
  </si>
  <si>
    <t>2042.10.15</t>
  </si>
  <si>
    <t>Авзаганалайх</t>
  </si>
  <si>
    <t>MV-014416</t>
  </si>
  <si>
    <t>Авзага хайрхан</t>
  </si>
  <si>
    <t>2007.10.02</t>
  </si>
  <si>
    <t>2037.10.02</t>
  </si>
  <si>
    <t>Цэрдийн тал</t>
  </si>
  <si>
    <t>XV-013070</t>
  </si>
  <si>
    <t>Өгөөмөр-1</t>
  </si>
  <si>
    <t>2007.12.20</t>
  </si>
  <si>
    <t>2016.12.20</t>
  </si>
  <si>
    <t>XV-013069</t>
  </si>
  <si>
    <t>Төхөмдавс</t>
  </si>
  <si>
    <t>MV-016682</t>
  </si>
  <si>
    <t>Төхөм</t>
  </si>
  <si>
    <t>Бүрэн</t>
  </si>
  <si>
    <t>Давс, Мөсөн шүү</t>
  </si>
  <si>
    <t>2010.10.16</t>
  </si>
  <si>
    <t>2040.10.16</t>
  </si>
  <si>
    <t>Амикаголд</t>
  </si>
  <si>
    <t>XV-013216</t>
  </si>
  <si>
    <t>Хуурай хөндий</t>
  </si>
  <si>
    <t>2017.01.30</t>
  </si>
  <si>
    <t>Оюурок</t>
  </si>
  <si>
    <t>MV-013549</t>
  </si>
  <si>
    <t>Гучиндэлгэр</t>
  </si>
  <si>
    <t>XV-009415</t>
  </si>
  <si>
    <t>Гучингийн сайр</t>
  </si>
  <si>
    <t>2005.03.14</t>
  </si>
  <si>
    <t>2014.03.14</t>
  </si>
  <si>
    <t>MV-009305</t>
  </si>
  <si>
    <t>Дунд Галт</t>
  </si>
  <si>
    <t>2005.02.17</t>
  </si>
  <si>
    <t>2035.02.17</t>
  </si>
  <si>
    <t>MV-011909</t>
  </si>
  <si>
    <t>Ар хөшөөт</t>
  </si>
  <si>
    <t>МУУБ</t>
  </si>
  <si>
    <t>XV-013819</t>
  </si>
  <si>
    <t>2008.06.20</t>
  </si>
  <si>
    <t>2014.06.20</t>
  </si>
  <si>
    <t>XV-014326</t>
  </si>
  <si>
    <t>Зэгст тал</t>
  </si>
  <si>
    <t>2008.10.22</t>
  </si>
  <si>
    <t>Эм И Эй</t>
  </si>
  <si>
    <t>XV-012955</t>
  </si>
  <si>
    <t>2007.11.15</t>
  </si>
  <si>
    <t>2016.11.15</t>
  </si>
  <si>
    <t>МБГЦ</t>
  </si>
  <si>
    <t>MV-012500</t>
  </si>
  <si>
    <t>Хүрэн ганга</t>
  </si>
  <si>
    <t>2007.06.14</t>
  </si>
  <si>
    <t>2037.06.14</t>
  </si>
  <si>
    <t>Тэнгэрийн гэгээн тал</t>
  </si>
  <si>
    <t>XV-008582</t>
  </si>
  <si>
    <t>Шарга овоо-1</t>
  </si>
  <si>
    <t>2004.10.13</t>
  </si>
  <si>
    <t>2013.10.13</t>
  </si>
  <si>
    <t>XV-008020</t>
  </si>
  <si>
    <t>Тэмээт толгой</t>
  </si>
  <si>
    <t>2004.07.27</t>
  </si>
  <si>
    <t>2013.07.27</t>
  </si>
  <si>
    <t>XV-008957</t>
  </si>
  <si>
    <t>Зараа толгой</t>
  </si>
  <si>
    <t>2004.12.14</t>
  </si>
  <si>
    <t>2013.12.14</t>
  </si>
  <si>
    <t>Жи Ар Ти Би</t>
  </si>
  <si>
    <t>XV-014507</t>
  </si>
  <si>
    <t>Дэлгэр</t>
  </si>
  <si>
    <t>2008.12.03</t>
  </si>
  <si>
    <t>2014.12.03</t>
  </si>
  <si>
    <t>XV-015172</t>
  </si>
  <si>
    <t>Цав</t>
  </si>
  <si>
    <t>2009.10.02</t>
  </si>
  <si>
    <t>2015.10.02</t>
  </si>
  <si>
    <t>XV-014474</t>
  </si>
  <si>
    <t>Дэлгэрэх-2</t>
  </si>
  <si>
    <t>XV-015448</t>
  </si>
  <si>
    <t>2010.02.02</t>
  </si>
  <si>
    <t>2016.02.02</t>
  </si>
  <si>
    <t>Зэвшинзол</t>
  </si>
  <si>
    <t>XV-011521</t>
  </si>
  <si>
    <t>Миллениумдисковери</t>
  </si>
  <si>
    <t>XV-014589</t>
  </si>
  <si>
    <t>Сайр уул</t>
  </si>
  <si>
    <t>2008.12.24</t>
  </si>
  <si>
    <t>2014.12.24</t>
  </si>
  <si>
    <t>XV-012766</t>
  </si>
  <si>
    <t>Армаг гол</t>
  </si>
  <si>
    <t>Цагаан-Үүр</t>
  </si>
  <si>
    <t>2007.10.04</t>
  </si>
  <si>
    <t>2016.10.04</t>
  </si>
  <si>
    <t>СТБЛ</t>
  </si>
  <si>
    <t>XV-013801</t>
  </si>
  <si>
    <t>Дэндгэр овоо</t>
  </si>
  <si>
    <t>2008.06.12</t>
  </si>
  <si>
    <t>2014.06.12</t>
  </si>
  <si>
    <t>Элээт</t>
  </si>
  <si>
    <t>XV-012614</t>
  </si>
  <si>
    <t>Сэл</t>
  </si>
  <si>
    <t>2007.08.03</t>
  </si>
  <si>
    <t>2016.08.03</t>
  </si>
  <si>
    <t>MV-016664</t>
  </si>
  <si>
    <t>2010.09.27</t>
  </si>
  <si>
    <t>2040.09.27</t>
  </si>
  <si>
    <t>Хасдаваа</t>
  </si>
  <si>
    <t>XV-013075</t>
  </si>
  <si>
    <t>Жаргалант уул</t>
  </si>
  <si>
    <t>2007.12.21</t>
  </si>
  <si>
    <t>2016.12.21</t>
  </si>
  <si>
    <t>Товгорхад</t>
  </si>
  <si>
    <t>XV-008362</t>
  </si>
  <si>
    <t>Хөхтэйн нуруу</t>
  </si>
  <si>
    <t>2004.09.13</t>
  </si>
  <si>
    <t>2013.09.13</t>
  </si>
  <si>
    <t>XV-008363</t>
  </si>
  <si>
    <t>Хөхтэйн нуруу-1</t>
  </si>
  <si>
    <t>Голденпогада</t>
  </si>
  <si>
    <t>MV-015333</t>
  </si>
  <si>
    <t>Оюут овоо</t>
  </si>
  <si>
    <t>2009.12.04</t>
  </si>
  <si>
    <t>2039.12.04</t>
  </si>
  <si>
    <t>Голденкастл</t>
  </si>
  <si>
    <t>XV-012842</t>
  </si>
  <si>
    <t>Хөх булгийн хөндий</t>
  </si>
  <si>
    <t>2007.10.18</t>
  </si>
  <si>
    <t>2016.10.18</t>
  </si>
  <si>
    <t>Говьшоо</t>
  </si>
  <si>
    <t>MV-010723</t>
  </si>
  <si>
    <t>Лог</t>
  </si>
  <si>
    <t>2005.10.26</t>
  </si>
  <si>
    <t>2035.10.26</t>
  </si>
  <si>
    <t>XV-016677</t>
  </si>
  <si>
    <t>Шинэ ус</t>
  </si>
  <si>
    <t>Мушгиахудаг металс</t>
  </si>
  <si>
    <t>XV-012396</t>
  </si>
  <si>
    <t>Мушгиа худаг</t>
  </si>
  <si>
    <t>2003.05.11</t>
  </si>
  <si>
    <t>2015.05.11</t>
  </si>
  <si>
    <t>Өгөөмөрбаян хайрхан</t>
  </si>
  <si>
    <t>XV-009707</t>
  </si>
  <si>
    <t>Талын таваг</t>
  </si>
  <si>
    <t>2005.05.02</t>
  </si>
  <si>
    <t>2014.05.02</t>
  </si>
  <si>
    <t>Плимут</t>
  </si>
  <si>
    <t>XV-010996</t>
  </si>
  <si>
    <t>Даргайт уул</t>
  </si>
  <si>
    <t>Цахир</t>
  </si>
  <si>
    <t>2005.12.23</t>
  </si>
  <si>
    <t>2014.12.23</t>
  </si>
  <si>
    <t>Зэст-Алтай</t>
  </si>
  <si>
    <t>XV-010851</t>
  </si>
  <si>
    <t>Хар толгой</t>
  </si>
  <si>
    <t>Сайхан-Оргил гоулд</t>
  </si>
  <si>
    <t>XV-006630</t>
  </si>
  <si>
    <t>Баян-Адрага, Дадал</t>
  </si>
  <si>
    <t>2003.12.09</t>
  </si>
  <si>
    <t>2009.12.09</t>
  </si>
  <si>
    <t>XV-012149</t>
  </si>
  <si>
    <t>Талын толгой</t>
  </si>
  <si>
    <t>Өндөрширээ</t>
  </si>
  <si>
    <t>2006.10.25</t>
  </si>
  <si>
    <t>2009.10.25</t>
  </si>
  <si>
    <t>Баярсгоулд</t>
  </si>
  <si>
    <t>XV-004215</t>
  </si>
  <si>
    <t>Хөх үзүүр</t>
  </si>
  <si>
    <t>Завханмандал</t>
  </si>
  <si>
    <t>2002.03.22</t>
  </si>
  <si>
    <t>2010.03.22</t>
  </si>
  <si>
    <t>XV-012617</t>
  </si>
  <si>
    <t>Хүрэн хошууны үзүүр</t>
  </si>
  <si>
    <t>Сүмбэрхудаг</t>
  </si>
  <si>
    <t>MV-000221</t>
  </si>
  <si>
    <t>Цэцэннонас</t>
  </si>
  <si>
    <t>XV-013200</t>
  </si>
  <si>
    <t>Зүүн цайдам</t>
  </si>
  <si>
    <t>Архуст, Баян, Баяндэлгэр, Баянжаргалан</t>
  </si>
  <si>
    <t>Тэнгэрийн хүрд</t>
  </si>
  <si>
    <t>MV-015037</t>
  </si>
  <si>
    <t>Их наран гол</t>
  </si>
  <si>
    <t>2009.07.29</t>
  </si>
  <si>
    <t>2039.07.29</t>
  </si>
  <si>
    <t>Сэнжсант</t>
  </si>
  <si>
    <t>MV-013681</t>
  </si>
  <si>
    <t>Сэнжит худаг</t>
  </si>
  <si>
    <t>Анома</t>
  </si>
  <si>
    <t>MV-013507</t>
  </si>
  <si>
    <t>Баян тал</t>
  </si>
  <si>
    <t>Эрдэнэ, Налайх</t>
  </si>
  <si>
    <t>Буман-Олз</t>
  </si>
  <si>
    <t>XV-009965</t>
  </si>
  <si>
    <t>MV-013500</t>
  </si>
  <si>
    <t>Хөөт</t>
  </si>
  <si>
    <t>Говийн ертөнц</t>
  </si>
  <si>
    <t>XV-013131</t>
  </si>
  <si>
    <t>Шар булаг</t>
  </si>
  <si>
    <t>2008.01.02</t>
  </si>
  <si>
    <t>2017.01.02</t>
  </si>
  <si>
    <t>XV-010256</t>
  </si>
  <si>
    <t>Биндэр, Хэрлэн</t>
  </si>
  <si>
    <t>2005.08.08</t>
  </si>
  <si>
    <t>2014.08.08</t>
  </si>
  <si>
    <t>XV-010975</t>
  </si>
  <si>
    <t>Тайван-1</t>
  </si>
  <si>
    <t>2005.12.20</t>
  </si>
  <si>
    <t>2014.12.20</t>
  </si>
  <si>
    <t>XV-011700</t>
  </si>
  <si>
    <t>Хөндий</t>
  </si>
  <si>
    <t>2006.04.21</t>
  </si>
  <si>
    <t>2015.04.21</t>
  </si>
  <si>
    <t>XV-013060</t>
  </si>
  <si>
    <t>Хар бургаст</t>
  </si>
  <si>
    <t>Биндэр, Өмнөдэлгэр</t>
  </si>
  <si>
    <t>XV-014134</t>
  </si>
  <si>
    <t>Баян хөх уул</t>
  </si>
  <si>
    <t>2008.09.09</t>
  </si>
  <si>
    <t>2014.09.09</t>
  </si>
  <si>
    <t>MV-015645</t>
  </si>
  <si>
    <t>2010.08.25</t>
  </si>
  <si>
    <t>2040.08.25</t>
  </si>
  <si>
    <t>MV-016891</t>
  </si>
  <si>
    <t>Буурт</t>
  </si>
  <si>
    <t>Дарханбор хужир</t>
  </si>
  <si>
    <t>MV-014272</t>
  </si>
  <si>
    <t>Бор хужир</t>
  </si>
  <si>
    <t>2038.10.08</t>
  </si>
  <si>
    <t>Ньювенчурс</t>
  </si>
  <si>
    <t>XV-009099</t>
  </si>
  <si>
    <t>Шар бүрд</t>
  </si>
  <si>
    <t>2016.11.20</t>
  </si>
  <si>
    <t>Титан-Орд</t>
  </si>
  <si>
    <t>XV-013356</t>
  </si>
  <si>
    <t>Сайрын ухаа</t>
  </si>
  <si>
    <t>Эмиралдмаунтин</t>
  </si>
  <si>
    <t>XV-015260</t>
  </si>
  <si>
    <t>Ногоон дарь уул</t>
  </si>
  <si>
    <t>2006.01.24</t>
  </si>
  <si>
    <t>2015.01.24</t>
  </si>
  <si>
    <t>Магнайдаваа</t>
  </si>
  <si>
    <t>XV-011214</t>
  </si>
  <si>
    <t>Магнай уул</t>
  </si>
  <si>
    <t>Завханмандал, Ургамал</t>
  </si>
  <si>
    <t>XV-011352</t>
  </si>
  <si>
    <t>Гурвалж</t>
  </si>
  <si>
    <t>2006.02.13</t>
  </si>
  <si>
    <t>2015.02.13</t>
  </si>
  <si>
    <t>АХХ</t>
  </si>
  <si>
    <t>XV-014995</t>
  </si>
  <si>
    <t>Алтан од</t>
  </si>
  <si>
    <t>2009.07.16</t>
  </si>
  <si>
    <t>2015.07.16</t>
  </si>
  <si>
    <t>Амирлангуй-Үжин</t>
  </si>
  <si>
    <t>MV-015100</t>
  </si>
  <si>
    <t>Нарсын-Хөндлөн</t>
  </si>
  <si>
    <t>2009.09.03</t>
  </si>
  <si>
    <t>2039.09.03</t>
  </si>
  <si>
    <t>Давхарсолонго</t>
  </si>
  <si>
    <t>XV-016910</t>
  </si>
  <si>
    <t>Бор үзүүр</t>
  </si>
  <si>
    <t>2013.03.05</t>
  </si>
  <si>
    <t>Ургахговь</t>
  </si>
  <si>
    <t>XV-013337</t>
  </si>
  <si>
    <t>Олдвор</t>
  </si>
  <si>
    <t>2008.03.03</t>
  </si>
  <si>
    <t>2014.03.03</t>
  </si>
  <si>
    <t>MV-013186</t>
  </si>
  <si>
    <t>2008.01.24</t>
  </si>
  <si>
    <t>2038.01.24</t>
  </si>
  <si>
    <t>Ханнибий</t>
  </si>
  <si>
    <t>XV-011485</t>
  </si>
  <si>
    <t>Архуст, Эрдэнэ</t>
  </si>
  <si>
    <t>Ханилчүгбүг</t>
  </si>
  <si>
    <t>MV-012484</t>
  </si>
  <si>
    <t>Бөхөгийн голын адаг</t>
  </si>
  <si>
    <t>2007.06.06</t>
  </si>
  <si>
    <t>2037.06.06</t>
  </si>
  <si>
    <t>Агрокорп</t>
  </si>
  <si>
    <t>XV-013176</t>
  </si>
  <si>
    <t>Нуурын тагт</t>
  </si>
  <si>
    <t>2008.01.18</t>
  </si>
  <si>
    <t>2014.01.18</t>
  </si>
  <si>
    <t>Андхуйшан</t>
  </si>
  <si>
    <t>XV-010526</t>
  </si>
  <si>
    <t>Ганган дэл</t>
  </si>
  <si>
    <t>Улаанбадрах, Эрдэнэ</t>
  </si>
  <si>
    <t>Эрдэнэс-Эрдэнэс</t>
  </si>
  <si>
    <t>XV-010785</t>
  </si>
  <si>
    <t>Цогт өндөр</t>
  </si>
  <si>
    <t>2005.11.10</t>
  </si>
  <si>
    <t>2014.11.10</t>
  </si>
  <si>
    <t>Гангар-Инвест</t>
  </si>
  <si>
    <t>MV-017411</t>
  </si>
  <si>
    <t>Бөхөгийн хөндий-3</t>
  </si>
  <si>
    <t>2013.10.31</t>
  </si>
  <si>
    <t>2043.10.31</t>
  </si>
  <si>
    <t>Чилагу</t>
  </si>
  <si>
    <t>MV-001747</t>
  </si>
  <si>
    <t>Шанд худаг-2</t>
  </si>
  <si>
    <t>1999.07.16</t>
  </si>
  <si>
    <t>2029.07.16</t>
  </si>
  <si>
    <t>Ээмдэ</t>
  </si>
  <si>
    <t>MV-017404</t>
  </si>
  <si>
    <t>2013.10.17</t>
  </si>
  <si>
    <t>2043.10.17</t>
  </si>
  <si>
    <t>Олгойбулаг</t>
  </si>
  <si>
    <t>XV-013122</t>
  </si>
  <si>
    <t>2007.12.29</t>
  </si>
  <si>
    <t>2016.12.29</t>
  </si>
  <si>
    <t>Дархан-Айронт</t>
  </si>
  <si>
    <t>XV-012807</t>
  </si>
  <si>
    <t>Буурай</t>
  </si>
  <si>
    <t>2007.10.11</t>
  </si>
  <si>
    <t>2016.10.11</t>
  </si>
  <si>
    <t>Баян-Ундруул</t>
  </si>
  <si>
    <t>XV-012831</t>
  </si>
  <si>
    <t>Налайх орд</t>
  </si>
  <si>
    <t>Хэлтрэгэ</t>
  </si>
  <si>
    <t>MV-012558</t>
  </si>
  <si>
    <t>Зүүн хэсэг</t>
  </si>
  <si>
    <t>2007.07.18</t>
  </si>
  <si>
    <t>2037.07.18</t>
  </si>
  <si>
    <t>Сигма-Инженеринг</t>
  </si>
  <si>
    <t>MV-013683</t>
  </si>
  <si>
    <t>Хуурай сайрын ам</t>
  </si>
  <si>
    <t>Этүгэн-Эе</t>
  </si>
  <si>
    <t>XV-012648</t>
  </si>
  <si>
    <t>Далан</t>
  </si>
  <si>
    <t>2007.08.21</t>
  </si>
  <si>
    <t>2013.08.21</t>
  </si>
  <si>
    <t>Зэвтдуулга</t>
  </si>
  <si>
    <t>MV-017189</t>
  </si>
  <si>
    <t>Ямаат</t>
  </si>
  <si>
    <t>2012.10.19</t>
  </si>
  <si>
    <t>2042.10.19</t>
  </si>
  <si>
    <t>Коммонмакс</t>
  </si>
  <si>
    <t>XV-008709</t>
  </si>
  <si>
    <t>2004.11.05</t>
  </si>
  <si>
    <t>2013.11.05</t>
  </si>
  <si>
    <t>XV-008737</t>
  </si>
  <si>
    <t>Хөмөөлт-1</t>
  </si>
  <si>
    <t>2004.11.11</t>
  </si>
  <si>
    <t>2013.11.11</t>
  </si>
  <si>
    <t>XV-008738</t>
  </si>
  <si>
    <t>Хөмөөлт-2</t>
  </si>
  <si>
    <t>Галхиат</t>
  </si>
  <si>
    <t>XV-012767</t>
  </si>
  <si>
    <t>Намбар уул</t>
  </si>
  <si>
    <t>Алтанбулаг, Аргалант</t>
  </si>
  <si>
    <t>Мон-Аяут</t>
  </si>
  <si>
    <t>XV-012510</t>
  </si>
  <si>
    <t>Угтаалцайдам</t>
  </si>
  <si>
    <t>2007.06.26</t>
  </si>
  <si>
    <t>2016.06.26</t>
  </si>
  <si>
    <t>Этранс</t>
  </si>
  <si>
    <t>XV-013734</t>
  </si>
  <si>
    <t>Сааль толгой</t>
  </si>
  <si>
    <t>Баян, Багахангай</t>
  </si>
  <si>
    <t>2008.05.22</t>
  </si>
  <si>
    <t>2014.05.22</t>
  </si>
  <si>
    <t>MV-014799</t>
  </si>
  <si>
    <t>Тэвш нуур</t>
  </si>
  <si>
    <t>2009.03.20</t>
  </si>
  <si>
    <t>2039.03.20</t>
  </si>
  <si>
    <t>MV-006612</t>
  </si>
  <si>
    <t>Туулын гольдрол-3</t>
  </si>
  <si>
    <t>2003.12.02</t>
  </si>
  <si>
    <t>2033.12.02</t>
  </si>
  <si>
    <t>MV-015586</t>
  </si>
  <si>
    <t>Туул гол</t>
  </si>
  <si>
    <t>2010.05.28</t>
  </si>
  <si>
    <t>2040.05.28</t>
  </si>
  <si>
    <t>Очир-Адъяа</t>
  </si>
  <si>
    <t>XV-013155</t>
  </si>
  <si>
    <t>Богины ам</t>
  </si>
  <si>
    <t>2008.01.10</t>
  </si>
  <si>
    <t>2014.01.10</t>
  </si>
  <si>
    <t>БУМБ</t>
  </si>
  <si>
    <t>XV-014802</t>
  </si>
  <si>
    <t>2009.03.25</t>
  </si>
  <si>
    <t>2015.03.25</t>
  </si>
  <si>
    <t>Голденвинг</t>
  </si>
  <si>
    <t>XV-015327</t>
  </si>
  <si>
    <t>Салгар шанд</t>
  </si>
  <si>
    <t>Дорноговь, Өмнөговь</t>
  </si>
  <si>
    <t>Хатанбулаг, Ханбогд</t>
  </si>
  <si>
    <t>2015.12.04</t>
  </si>
  <si>
    <t>Блюскай майнинг</t>
  </si>
  <si>
    <t>XV-014878</t>
  </si>
  <si>
    <t>2013.12.19</t>
  </si>
  <si>
    <t>Орос</t>
  </si>
  <si>
    <t>Сэлүүхэн</t>
  </si>
  <si>
    <t>MV-013362</t>
  </si>
  <si>
    <t>2008.03.10</t>
  </si>
  <si>
    <t>2038.03.10</t>
  </si>
  <si>
    <t>MV-010423</t>
  </si>
  <si>
    <t>Их уурхай</t>
  </si>
  <si>
    <t>2005.09.12</t>
  </si>
  <si>
    <t>2035.09.12</t>
  </si>
  <si>
    <t>Голденмираж гоби</t>
  </si>
  <si>
    <t>XV-017246</t>
  </si>
  <si>
    <t>Энгэрийн чулуут</t>
  </si>
  <si>
    <t>2008.01.29</t>
  </si>
  <si>
    <t>2014.01.29</t>
  </si>
  <si>
    <t>Аргатай</t>
  </si>
  <si>
    <t>XV-012853</t>
  </si>
  <si>
    <t>XV-012854</t>
  </si>
  <si>
    <t>Шинэ-Ус</t>
  </si>
  <si>
    <t>Баянжаргалан, Говь-Угтаал</t>
  </si>
  <si>
    <t>Самех</t>
  </si>
  <si>
    <t>XV-013189</t>
  </si>
  <si>
    <t>XV-013661</t>
  </si>
  <si>
    <t>Дэлгэр-2</t>
  </si>
  <si>
    <t>XV-013662</t>
  </si>
  <si>
    <t>Дэлгэр-3</t>
  </si>
  <si>
    <t>Хуафэнгрунда</t>
  </si>
  <si>
    <t>XV-012506</t>
  </si>
  <si>
    <t>2007.06.18</t>
  </si>
  <si>
    <t>2016.06.18</t>
  </si>
  <si>
    <t>Глобалфорвардинг</t>
  </si>
  <si>
    <t>XV-010358</t>
  </si>
  <si>
    <t>Илрэл-2</t>
  </si>
  <si>
    <t>Эйч Би Си</t>
  </si>
  <si>
    <t>XV-013604</t>
  </si>
  <si>
    <t>Бургастай гол</t>
  </si>
  <si>
    <t>2014.04.23</t>
  </si>
  <si>
    <t>XV-015005</t>
  </si>
  <si>
    <t>Зээг</t>
  </si>
  <si>
    <t>2009.07.20</t>
  </si>
  <si>
    <t>2015.07.20</t>
  </si>
  <si>
    <t>XV-015387</t>
  </si>
  <si>
    <t>Хашаатын хар</t>
  </si>
  <si>
    <t>XV-012759</t>
  </si>
  <si>
    <t>2007.09.27</t>
  </si>
  <si>
    <t>2016.09.27</t>
  </si>
  <si>
    <t>XV-015354</t>
  </si>
  <si>
    <t>2009.12.10</t>
  </si>
  <si>
    <t>2015.12.10</t>
  </si>
  <si>
    <t>Сигмабетта</t>
  </si>
  <si>
    <t>MV-016813</t>
  </si>
  <si>
    <t>Алтан элс-2</t>
  </si>
  <si>
    <t>2011.04.11</t>
  </si>
  <si>
    <t>2041.04.11</t>
  </si>
  <si>
    <t>Алтанрио монголия</t>
  </si>
  <si>
    <t>XV-011705</t>
  </si>
  <si>
    <t>Чандмань-3</t>
  </si>
  <si>
    <t>Дарви, Зэрэг, Чандмань</t>
  </si>
  <si>
    <t>2006.04.24</t>
  </si>
  <si>
    <t>2015.04.24</t>
  </si>
  <si>
    <t>XV-012321</t>
  </si>
  <si>
    <t>Ухаа</t>
  </si>
  <si>
    <t>Дадал</t>
  </si>
  <si>
    <t>2007.01.10</t>
  </si>
  <si>
    <t>2016.01.10</t>
  </si>
  <si>
    <t>XV-014330</t>
  </si>
  <si>
    <t>Залаа уул-2</t>
  </si>
  <si>
    <t>XV-014857</t>
  </si>
  <si>
    <t>Тахилт</t>
  </si>
  <si>
    <t>2009.04.17</t>
  </si>
  <si>
    <t>XV-014689</t>
  </si>
  <si>
    <t>Бялзуухай</t>
  </si>
  <si>
    <t>2009.04.24</t>
  </si>
  <si>
    <t>XV-014695</t>
  </si>
  <si>
    <t>Дэгнүүлт</t>
  </si>
  <si>
    <t>Дарви, Зэрэг</t>
  </si>
  <si>
    <t>Соржонш</t>
  </si>
  <si>
    <t>XV-013472</t>
  </si>
  <si>
    <t>2008.04.07</t>
  </si>
  <si>
    <t>2014.04.07</t>
  </si>
  <si>
    <t>Флюмон</t>
  </si>
  <si>
    <t>MV-013179</t>
  </si>
  <si>
    <t>Хуучин-Андууд</t>
  </si>
  <si>
    <t>XV-014505</t>
  </si>
  <si>
    <t>2008.12.02</t>
  </si>
  <si>
    <t>2014.12.02</t>
  </si>
  <si>
    <t>Эн Си Ар Ай</t>
  </si>
  <si>
    <t>XV-014879</t>
  </si>
  <si>
    <t>Гашуун</t>
  </si>
  <si>
    <t>2007.04.30</t>
  </si>
  <si>
    <t>2016.04.30</t>
  </si>
  <si>
    <t>Лхагважин</t>
  </si>
  <si>
    <t>XV-012730</t>
  </si>
  <si>
    <t>Халиун</t>
  </si>
  <si>
    <t>2007.09.24</t>
  </si>
  <si>
    <t>2016.09.24</t>
  </si>
  <si>
    <t>Бэрлэгмайнинг</t>
  </si>
  <si>
    <t>MV-000435</t>
  </si>
  <si>
    <t>Цагаан тохой</t>
  </si>
  <si>
    <t>Интерглобал</t>
  </si>
  <si>
    <t>XV-013168</t>
  </si>
  <si>
    <t>2008.01.15</t>
  </si>
  <si>
    <t>2014.01.15</t>
  </si>
  <si>
    <t>Энержифлоу констракшн</t>
  </si>
  <si>
    <t>XV-013572</t>
  </si>
  <si>
    <t>Арсайн сайр</t>
  </si>
  <si>
    <t>2008.04.18</t>
  </si>
  <si>
    <t>2014.04.18</t>
  </si>
  <si>
    <t>Үйлс констракшн</t>
  </si>
  <si>
    <t>XV-015202</t>
  </si>
  <si>
    <t>Ламын хийд</t>
  </si>
  <si>
    <t>2009.10.16</t>
  </si>
  <si>
    <t>2015.10.16</t>
  </si>
  <si>
    <t>Үнэтметалл</t>
  </si>
  <si>
    <t>MV-002053</t>
  </si>
  <si>
    <t>Чулуун-Өргөө</t>
  </si>
  <si>
    <t>MV-006222</t>
  </si>
  <si>
    <t>Дөш толгой</t>
  </si>
  <si>
    <t>2003.08.21</t>
  </si>
  <si>
    <t>2033.08.21</t>
  </si>
  <si>
    <t>Бүүргэнт</t>
  </si>
  <si>
    <t>MV-005874</t>
  </si>
  <si>
    <t>Урт булаг</t>
  </si>
  <si>
    <t>2003.06.05</t>
  </si>
  <si>
    <t>2033.06.05</t>
  </si>
  <si>
    <t>MV-006854</t>
  </si>
  <si>
    <t>Хэрсийн гол</t>
  </si>
  <si>
    <t>2004.01.28</t>
  </si>
  <si>
    <t>2034.01.28</t>
  </si>
  <si>
    <t>MV-008553</t>
  </si>
  <si>
    <t>2004.10.07</t>
  </si>
  <si>
    <t>2034.10.07</t>
  </si>
  <si>
    <t>Авдарбаян</t>
  </si>
  <si>
    <t>MV-017100</t>
  </si>
  <si>
    <t>Улаан шивэртийн ам</t>
  </si>
  <si>
    <t>MV-004910</t>
  </si>
  <si>
    <t>2002.09.19</t>
  </si>
  <si>
    <t>2032.09.19</t>
  </si>
  <si>
    <t>MV-001371</t>
  </si>
  <si>
    <t>Нарийний тал</t>
  </si>
  <si>
    <t>Баяндэлгэр, Багануур</t>
  </si>
  <si>
    <t>1998.10.09</t>
  </si>
  <si>
    <t>2028.10.09</t>
  </si>
  <si>
    <t>MV-013630</t>
  </si>
  <si>
    <t>2008.05.01</t>
  </si>
  <si>
    <t>2038.05.01</t>
  </si>
  <si>
    <t>MV-013631</t>
  </si>
  <si>
    <t>Давст-Оргил</t>
  </si>
  <si>
    <t>MV-011664</t>
  </si>
  <si>
    <t>Сангийн далай</t>
  </si>
  <si>
    <t>Халхгол</t>
  </si>
  <si>
    <t>Даланбулаг трейд</t>
  </si>
  <si>
    <t>MV-005129</t>
  </si>
  <si>
    <t>2002.11.20</t>
  </si>
  <si>
    <t>2032.11.20</t>
  </si>
  <si>
    <t>Намуунтод</t>
  </si>
  <si>
    <t>XV-013108</t>
  </si>
  <si>
    <t>Тост-1</t>
  </si>
  <si>
    <t>2007.12.26</t>
  </si>
  <si>
    <t>2015.12.26</t>
  </si>
  <si>
    <t>XV-013107</t>
  </si>
  <si>
    <t>Дэртс толгой</t>
  </si>
  <si>
    <t>Мөнхийн номхон далай</t>
  </si>
  <si>
    <t>XV-013109</t>
  </si>
  <si>
    <t>Шаван уул</t>
  </si>
  <si>
    <t>Эф Эйч Эл</t>
  </si>
  <si>
    <t>XV-013315</t>
  </si>
  <si>
    <t>Өлзийт уул</t>
  </si>
  <si>
    <t>2014.02.28</t>
  </si>
  <si>
    <t>XV-013314</t>
  </si>
  <si>
    <t>XV-013316</t>
  </si>
  <si>
    <t>Угалзын хөндий</t>
  </si>
  <si>
    <t>XV-013659</t>
  </si>
  <si>
    <t>Бага дарви уул</t>
  </si>
  <si>
    <t>2008.05.08</t>
  </si>
  <si>
    <t>2014.05.08</t>
  </si>
  <si>
    <t>Зүлэгттрейд</t>
  </si>
  <si>
    <t>XV-012655</t>
  </si>
  <si>
    <t>Зүлэгтэй</t>
  </si>
  <si>
    <t>2007.08.24</t>
  </si>
  <si>
    <t>2016.08.24</t>
  </si>
  <si>
    <t>МЭБЭ</t>
  </si>
  <si>
    <t>XV-014846</t>
  </si>
  <si>
    <t>Хөөвөр худаг</t>
  </si>
  <si>
    <t>2009.04.08</t>
  </si>
  <si>
    <t>2015.04.08</t>
  </si>
  <si>
    <t>MV-011426</t>
  </si>
  <si>
    <t>Төмөртэй</t>
  </si>
  <si>
    <t>2006.02.23</t>
  </si>
  <si>
    <t>2036.02.23</t>
  </si>
  <si>
    <t>Мөнхсаяан</t>
  </si>
  <si>
    <t>XV-013417</t>
  </si>
  <si>
    <t>Аргалант-1</t>
  </si>
  <si>
    <t>2014.03.25</t>
  </si>
  <si>
    <t>XV-014607</t>
  </si>
  <si>
    <t>Хадан хошуу</t>
  </si>
  <si>
    <t>2008.12.30</t>
  </si>
  <si>
    <t>2014.12.30</t>
  </si>
  <si>
    <t>XV-014736</t>
  </si>
  <si>
    <t>2009.02.18</t>
  </si>
  <si>
    <t>2015.02.18</t>
  </si>
  <si>
    <t>Хөвсгөл зам</t>
  </si>
  <si>
    <t>MV-012909</t>
  </si>
  <si>
    <t>Нугын тохой</t>
  </si>
  <si>
    <t>2007.10.31</t>
  </si>
  <si>
    <t>2037.10.31</t>
  </si>
  <si>
    <t>ТЭДЭӨ</t>
  </si>
  <si>
    <t>MV-016733</t>
  </si>
  <si>
    <t>Хими-2</t>
  </si>
  <si>
    <t>Э/шавар</t>
  </si>
  <si>
    <t>2010.12.07</t>
  </si>
  <si>
    <t>2040.12.07</t>
  </si>
  <si>
    <t>Алтанхунчир</t>
  </si>
  <si>
    <t>MV-013948</t>
  </si>
  <si>
    <t>Шохойт</t>
  </si>
  <si>
    <t>2008.07.31</t>
  </si>
  <si>
    <t>2038.07.31</t>
  </si>
  <si>
    <t>Мингхонда</t>
  </si>
  <si>
    <t>XV-008330</t>
  </si>
  <si>
    <t>MV-011949</t>
  </si>
  <si>
    <t>2006.08.29</t>
  </si>
  <si>
    <t>2036.08.29</t>
  </si>
  <si>
    <t>Айвуунтэс</t>
  </si>
  <si>
    <t>MV-002247</t>
  </si>
  <si>
    <t>Гутай</t>
  </si>
  <si>
    <t>Батширээт</t>
  </si>
  <si>
    <t>2000.04.28</t>
  </si>
  <si>
    <t>2030.04.28</t>
  </si>
  <si>
    <t>Пироп-Эрдэнэ</t>
  </si>
  <si>
    <t>XV-013748</t>
  </si>
  <si>
    <t>Сэрвэн</t>
  </si>
  <si>
    <t>Никуайро</t>
  </si>
  <si>
    <t>XV-013577</t>
  </si>
  <si>
    <t>Дарвийн нуруу</t>
  </si>
  <si>
    <t>XV-013576</t>
  </si>
  <si>
    <t>Хойд Дарвийн нуруу</t>
  </si>
  <si>
    <t>Говь-Алтай, Ховд</t>
  </si>
  <si>
    <t>Дарви, Дарви</t>
  </si>
  <si>
    <t>XV-013721</t>
  </si>
  <si>
    <t>2008.05.21</t>
  </si>
  <si>
    <t>2014.05.21</t>
  </si>
  <si>
    <t>XV-013723</t>
  </si>
  <si>
    <t>XV-014538</t>
  </si>
  <si>
    <t>Өмнөд дарвийн нуруу</t>
  </si>
  <si>
    <t>Дарви, Шарга</t>
  </si>
  <si>
    <t>XV-016799</t>
  </si>
  <si>
    <t>XV-013788</t>
  </si>
  <si>
    <t>Шарга-1</t>
  </si>
  <si>
    <t>2008.06.09</t>
  </si>
  <si>
    <t>2014.06.09</t>
  </si>
  <si>
    <t>Сайномголд монгол</t>
  </si>
  <si>
    <t>XV-012271</t>
  </si>
  <si>
    <t>Бага халбагант</t>
  </si>
  <si>
    <t>2006.12.04</t>
  </si>
  <si>
    <t>Жи Жи Эс Эс</t>
  </si>
  <si>
    <t>MV-004555</t>
  </si>
  <si>
    <t>Галтын хөндий</t>
  </si>
  <si>
    <t>2002.06.21</t>
  </si>
  <si>
    <t>2037.03.30</t>
  </si>
  <si>
    <t>Сувданбороо</t>
  </si>
  <si>
    <t>MV-016704</t>
  </si>
  <si>
    <t>Цайдам уул</t>
  </si>
  <si>
    <t>2010.11.10</t>
  </si>
  <si>
    <t>2040.11.10</t>
  </si>
  <si>
    <t>Үнэт-Эрдэнэ</t>
  </si>
  <si>
    <t>XV-014899</t>
  </si>
  <si>
    <t>Шанд</t>
  </si>
  <si>
    <t>Өргөн, Сайншанд</t>
  </si>
  <si>
    <t>2009.05.07</t>
  </si>
  <si>
    <t>2015.05.07</t>
  </si>
  <si>
    <t>Тодбаялаг орд</t>
  </si>
  <si>
    <t>XV-014366</t>
  </si>
  <si>
    <t>Нарийн-1</t>
  </si>
  <si>
    <t>2008.10.28</t>
  </si>
  <si>
    <t>2014.10.28</t>
  </si>
  <si>
    <t>Нурамир</t>
  </si>
  <si>
    <t>XV-014725</t>
  </si>
  <si>
    <t>Жинстийн нуруу</t>
  </si>
  <si>
    <t>Алтай, Цогт</t>
  </si>
  <si>
    <t>Тэнгрипетро чэмикалс</t>
  </si>
  <si>
    <t>XV-008593</t>
  </si>
  <si>
    <t>Цайдам</t>
  </si>
  <si>
    <t>2013.10.15</t>
  </si>
  <si>
    <t>XV-008197</t>
  </si>
  <si>
    <t>Цайдам-6, 20, 21</t>
  </si>
  <si>
    <t>MV-015090</t>
  </si>
  <si>
    <t>Цайдам-1</t>
  </si>
  <si>
    <t>2009.08.31</t>
  </si>
  <si>
    <t>2039.08.31</t>
  </si>
  <si>
    <t>Шаншимэжо</t>
  </si>
  <si>
    <t>MV-017383</t>
  </si>
  <si>
    <t>Алаг цахир-1</t>
  </si>
  <si>
    <t>2007.08.31</t>
  </si>
  <si>
    <t>2037.08.31</t>
  </si>
  <si>
    <t>Сити ДН сервис</t>
  </si>
  <si>
    <t>XV-013089</t>
  </si>
  <si>
    <t>Хоёр чулуут</t>
  </si>
  <si>
    <t>2007.12.24</t>
  </si>
  <si>
    <t>2016.12.24</t>
  </si>
  <si>
    <t>Вазальт</t>
  </si>
  <si>
    <t>MV-017426</t>
  </si>
  <si>
    <t>Ногоон уул</t>
  </si>
  <si>
    <t>Базальт</t>
  </si>
  <si>
    <t>2013.12.02</t>
  </si>
  <si>
    <t>2043.12.02</t>
  </si>
  <si>
    <t>Баяжтату</t>
  </si>
  <si>
    <t>XV-013505</t>
  </si>
  <si>
    <t>Сүүж толгой</t>
  </si>
  <si>
    <t>2014.04.09</t>
  </si>
  <si>
    <t>XV-014308</t>
  </si>
  <si>
    <t>Хул шарга</t>
  </si>
  <si>
    <t>XV-014307</t>
  </si>
  <si>
    <t>Бор хошуу</t>
  </si>
  <si>
    <t>Атлантастар</t>
  </si>
  <si>
    <t>XV-013984</t>
  </si>
  <si>
    <t>Артаг гуншинт</t>
  </si>
  <si>
    <t>2008.08.08</t>
  </si>
  <si>
    <t>Занадукоал монголиа</t>
  </si>
  <si>
    <t>XV-015004</t>
  </si>
  <si>
    <t>Зоост-Уул</t>
  </si>
  <si>
    <t>XV-014451</t>
  </si>
  <si>
    <t>Сүүж</t>
  </si>
  <si>
    <t>2008.11.27</t>
  </si>
  <si>
    <t>2014.11.27</t>
  </si>
  <si>
    <t>MV-016871</t>
  </si>
  <si>
    <t>Баянжаргалан район</t>
  </si>
  <si>
    <t>2011.07.06</t>
  </si>
  <si>
    <t>2041.07.06</t>
  </si>
  <si>
    <t>Хархорум сүлд</t>
  </si>
  <si>
    <t>XV-013124</t>
  </si>
  <si>
    <t>Их булаг</t>
  </si>
  <si>
    <t>Хархорин</t>
  </si>
  <si>
    <t>БХХБ</t>
  </si>
  <si>
    <t>XV-013557</t>
  </si>
  <si>
    <t>Ноодойн улаан нуур</t>
  </si>
  <si>
    <t>Айраг, Сайхандулаан</t>
  </si>
  <si>
    <t>2008.04.17</t>
  </si>
  <si>
    <t>2014.04.17</t>
  </si>
  <si>
    <t>XV-013431</t>
  </si>
  <si>
    <t>2008.03.27</t>
  </si>
  <si>
    <t>2014.03.27</t>
  </si>
  <si>
    <t>XV-013432</t>
  </si>
  <si>
    <t>XV-013433</t>
  </si>
  <si>
    <t>Хар айраг овоо</t>
  </si>
  <si>
    <t>XV-013561</t>
  </si>
  <si>
    <t>Үнэгэдийн улаан нуур</t>
  </si>
  <si>
    <t>Арвижихкар</t>
  </si>
  <si>
    <t>MV-015310</t>
  </si>
  <si>
    <t>Сэргэлэн, Налайх</t>
  </si>
  <si>
    <t>2009.11.30</t>
  </si>
  <si>
    <t>2039.11.30</t>
  </si>
  <si>
    <t>Глобал истерн минералз рисеч</t>
  </si>
  <si>
    <t>XV-012569</t>
  </si>
  <si>
    <t>Улаан нуур</t>
  </si>
  <si>
    <t>2007.07.25</t>
  </si>
  <si>
    <t>2016.07.25</t>
  </si>
  <si>
    <t>XV-013208</t>
  </si>
  <si>
    <t>Өндөршил 10</t>
  </si>
  <si>
    <t>Дорноговь, Дундговь</t>
  </si>
  <si>
    <t>Айраг, Өндөршил</t>
  </si>
  <si>
    <t>XV-013081</t>
  </si>
  <si>
    <t>Баян айраг</t>
  </si>
  <si>
    <t>Баян, Баянцагаан</t>
  </si>
  <si>
    <t>2013.12.21</t>
  </si>
  <si>
    <t>XV-014584</t>
  </si>
  <si>
    <t>Өндөршил-2</t>
  </si>
  <si>
    <t>2008.12.18</t>
  </si>
  <si>
    <t>2014.12.18</t>
  </si>
  <si>
    <t>XV-014984</t>
  </si>
  <si>
    <t>Баян-Айраг</t>
  </si>
  <si>
    <t>2009.07.07</t>
  </si>
  <si>
    <t>2015.07.07</t>
  </si>
  <si>
    <t>Занадуметалс монголиа</t>
  </si>
  <si>
    <t>XV-014160</t>
  </si>
  <si>
    <t>Манхан хүрэм</t>
  </si>
  <si>
    <t>2008.09.13</t>
  </si>
  <si>
    <t>Илчлэгхайлан</t>
  </si>
  <si>
    <t>XV-014211</t>
  </si>
  <si>
    <t>Сөөм газар</t>
  </si>
  <si>
    <t>2014.09.26</t>
  </si>
  <si>
    <t>Өсөххүч</t>
  </si>
  <si>
    <t>XV-012556</t>
  </si>
  <si>
    <t>2016.07.17</t>
  </si>
  <si>
    <t>И Эм Жи Ар</t>
  </si>
  <si>
    <t>XV-016691</t>
  </si>
  <si>
    <t>Хонгор овоо</t>
  </si>
  <si>
    <t>XV-014465</t>
  </si>
  <si>
    <t>Синсэрэдевелофмент</t>
  </si>
  <si>
    <t>XV-012075</t>
  </si>
  <si>
    <t>Дунд айраг</t>
  </si>
  <si>
    <t>2015.09.29</t>
  </si>
  <si>
    <t>Бидвикэн</t>
  </si>
  <si>
    <t>XV-012646</t>
  </si>
  <si>
    <t>Баянцогт, Баянчандмань</t>
  </si>
  <si>
    <t>2007.08.20</t>
  </si>
  <si>
    <t>2016.08.20</t>
  </si>
  <si>
    <t>Ододгоулд</t>
  </si>
  <si>
    <t>MV-004960</t>
  </si>
  <si>
    <t>2002.10.03</t>
  </si>
  <si>
    <t>2032.10.03</t>
  </si>
  <si>
    <t>MV-005651</t>
  </si>
  <si>
    <t>MV-006853</t>
  </si>
  <si>
    <t>MV-007468</t>
  </si>
  <si>
    <t>Байдраг гол</t>
  </si>
  <si>
    <t>2004.05.12</t>
  </si>
  <si>
    <t>2034.05.12</t>
  </si>
  <si>
    <t>MV-009587</t>
  </si>
  <si>
    <t>Өлзийт гол-1</t>
  </si>
  <si>
    <t>2005.04.07</t>
  </si>
  <si>
    <t>2035.04.07</t>
  </si>
  <si>
    <t>MV-012413</t>
  </si>
  <si>
    <t>Эм Эйч Жи</t>
  </si>
  <si>
    <t>XV-014431</t>
  </si>
  <si>
    <t>Дунд уул</t>
  </si>
  <si>
    <t>2008.11.19</t>
  </si>
  <si>
    <t>2014.11.19</t>
  </si>
  <si>
    <t>Грэйтпарагон</t>
  </si>
  <si>
    <t>XV-015160</t>
  </si>
  <si>
    <t>Овоот уул</t>
  </si>
  <si>
    <t>2009.09.24</t>
  </si>
  <si>
    <t>2015.09.24</t>
  </si>
  <si>
    <t>Фэско</t>
  </si>
  <si>
    <t>XV-013930</t>
  </si>
  <si>
    <t>2008.07.28</t>
  </si>
  <si>
    <t>2014.07.28</t>
  </si>
  <si>
    <t>XV-014677</t>
  </si>
  <si>
    <t>Юүдүгийн гол</t>
  </si>
  <si>
    <t>2009.01.23</t>
  </si>
  <si>
    <t>2015.01.23</t>
  </si>
  <si>
    <t>Туяа-Ундрам</t>
  </si>
  <si>
    <t>XV-013570</t>
  </si>
  <si>
    <t>Далангийн гашуун</t>
  </si>
  <si>
    <t>XV-013571</t>
  </si>
  <si>
    <t>Зүүн далан</t>
  </si>
  <si>
    <t>ЕОС</t>
  </si>
  <si>
    <t>XV-013360</t>
  </si>
  <si>
    <t>Үхэр уул</t>
  </si>
  <si>
    <t>2014.03.10</t>
  </si>
  <si>
    <t>XV-013361</t>
  </si>
  <si>
    <t>XV-013629</t>
  </si>
  <si>
    <t>Лүн ихэр уул</t>
  </si>
  <si>
    <t>2008.04.30</t>
  </si>
  <si>
    <t>2014.04.30</t>
  </si>
  <si>
    <t>XV-014265</t>
  </si>
  <si>
    <t>Нурамт</t>
  </si>
  <si>
    <t>Баянхангай</t>
  </si>
  <si>
    <t>XV-017236</t>
  </si>
  <si>
    <t>Хар гозгор</t>
  </si>
  <si>
    <t>Хосбогд</t>
  </si>
  <si>
    <t>XV-013936</t>
  </si>
  <si>
    <t>XV-015421</t>
  </si>
  <si>
    <t>Туулын баруун дэнж</t>
  </si>
  <si>
    <t>Ди Эйч Пи Эн</t>
  </si>
  <si>
    <t>MV-016662</t>
  </si>
  <si>
    <t>Зүүн түрүүний адаг</t>
  </si>
  <si>
    <t>2010.09.22</t>
  </si>
  <si>
    <t>2040.09.22</t>
  </si>
  <si>
    <t>Эн Эс Ар</t>
  </si>
  <si>
    <t>MV-014946</t>
  </si>
  <si>
    <t>Элст хайрга</t>
  </si>
  <si>
    <t>2039.06.23</t>
  </si>
  <si>
    <t>Монголын алтан аялал</t>
  </si>
  <si>
    <t>XV-009264</t>
  </si>
  <si>
    <t>Түмэн Өлзий уул</t>
  </si>
  <si>
    <t>2005.02.04</t>
  </si>
  <si>
    <t>2014.02.04</t>
  </si>
  <si>
    <t>XV-009626</t>
  </si>
  <si>
    <t>Цагаан суврага</t>
  </si>
  <si>
    <t>Шианганюнтун</t>
  </si>
  <si>
    <t>XV-012582</t>
  </si>
  <si>
    <t>Хараат</t>
  </si>
  <si>
    <t>2016.07.26</t>
  </si>
  <si>
    <t>XV-012581</t>
  </si>
  <si>
    <t>Шургуулга</t>
  </si>
  <si>
    <t>MV-016790</t>
  </si>
  <si>
    <t>2011.03.14</t>
  </si>
  <si>
    <t>2041.03.14</t>
  </si>
  <si>
    <t>ШШДБ</t>
  </si>
  <si>
    <t>MV-014945</t>
  </si>
  <si>
    <t>Цагааннуур</t>
  </si>
  <si>
    <t>Тавантолгой транс</t>
  </si>
  <si>
    <t>XV-013281</t>
  </si>
  <si>
    <t>Адаг баянгийн худаг</t>
  </si>
  <si>
    <t>2014.02.20</t>
  </si>
  <si>
    <t>Мэжикстэйшин</t>
  </si>
  <si>
    <t>XV-013530</t>
  </si>
  <si>
    <t>Элст гол-1</t>
  </si>
  <si>
    <t>2008.04.10</t>
  </si>
  <si>
    <t>2014.04.10</t>
  </si>
  <si>
    <t>XV-013668</t>
  </si>
  <si>
    <t>XV-014008</t>
  </si>
  <si>
    <t>2008.08.13</t>
  </si>
  <si>
    <t>2014.08.13</t>
  </si>
  <si>
    <t>Юу Эн Эф Эм</t>
  </si>
  <si>
    <t>MV-011151</t>
  </si>
  <si>
    <t>Хадат уул</t>
  </si>
  <si>
    <t>Баянхангай, Баянцогт</t>
  </si>
  <si>
    <t>Полиметалл</t>
  </si>
  <si>
    <t>2006.01.19</t>
  </si>
  <si>
    <t>2036.01.19</t>
  </si>
  <si>
    <t>Хааннутаг</t>
  </si>
  <si>
    <t>XV-013372</t>
  </si>
  <si>
    <t>2008.03.14</t>
  </si>
  <si>
    <t>XV-013745</t>
  </si>
  <si>
    <t>Хайргат</t>
  </si>
  <si>
    <t>XV-013771</t>
  </si>
  <si>
    <t>Өндөр нутаг</t>
  </si>
  <si>
    <t>XV-012656</t>
  </si>
  <si>
    <t>Төмөртэй-2</t>
  </si>
  <si>
    <t>2007.08.27</t>
  </si>
  <si>
    <t>2016.08.27</t>
  </si>
  <si>
    <t>XV-013496</t>
  </si>
  <si>
    <t>2008.04.08</t>
  </si>
  <si>
    <t>2014.04.08</t>
  </si>
  <si>
    <t>MV-017105</t>
  </si>
  <si>
    <t>2012.08.17</t>
  </si>
  <si>
    <t>2042.08.17</t>
  </si>
  <si>
    <t>Эрдэнийн цахирмаа тал</t>
  </si>
  <si>
    <t>XV-013795</t>
  </si>
  <si>
    <t>Өндөр</t>
  </si>
  <si>
    <t>Алтан-Аураг констракшн</t>
  </si>
  <si>
    <t>MV-013784</t>
  </si>
  <si>
    <t>2008.06.04</t>
  </si>
  <si>
    <t>2038.06.04</t>
  </si>
  <si>
    <t>Агммайнинг</t>
  </si>
  <si>
    <t>XV-003615</t>
  </si>
  <si>
    <t>Ямаан усны хяр</t>
  </si>
  <si>
    <t>2001.08.16</t>
  </si>
  <si>
    <t>2013.08.16</t>
  </si>
  <si>
    <t>XV-007305</t>
  </si>
  <si>
    <t>Шанд-1</t>
  </si>
  <si>
    <t>2016.04.21</t>
  </si>
  <si>
    <t>MV-014917</t>
  </si>
  <si>
    <t>Торомхон</t>
  </si>
  <si>
    <t>2009.05.22</t>
  </si>
  <si>
    <t>2039.05.22</t>
  </si>
  <si>
    <t>Хөххархираа</t>
  </si>
  <si>
    <t>XV-013536</t>
  </si>
  <si>
    <t>Хар</t>
  </si>
  <si>
    <t>2008.04.11</t>
  </si>
  <si>
    <t>2014.04.11</t>
  </si>
  <si>
    <t>Ууган-Илч</t>
  </si>
  <si>
    <t>MV-015522</t>
  </si>
  <si>
    <t>Сөрт</t>
  </si>
  <si>
    <t>Барий, Жонш, Иттрий</t>
  </si>
  <si>
    <t>2010.03.11</t>
  </si>
  <si>
    <t>2040.03.11</t>
  </si>
  <si>
    <t>MBC</t>
  </si>
  <si>
    <t>XV-013682</t>
  </si>
  <si>
    <t>Цагаан хөндий</t>
  </si>
  <si>
    <t>Эс Би Эф</t>
  </si>
  <si>
    <t>MV-004691</t>
  </si>
  <si>
    <t>Дашинчилэн, Заамар</t>
  </si>
  <si>
    <t>2002.07.29</t>
  </si>
  <si>
    <t>2032.07.29</t>
  </si>
  <si>
    <t>MV-016718</t>
  </si>
  <si>
    <t>Шиндунфан</t>
  </si>
  <si>
    <t>MV-012449</t>
  </si>
  <si>
    <t>Хар модот уул</t>
  </si>
  <si>
    <t>Ньютиара</t>
  </si>
  <si>
    <t>XV-014192</t>
  </si>
  <si>
    <t>Хөх овоо</t>
  </si>
  <si>
    <t>Сайхан-Овоо, Эрдэнэдалай</t>
  </si>
  <si>
    <t>2008.09.23</t>
  </si>
  <si>
    <t>2014.09.23</t>
  </si>
  <si>
    <t>Геосигналс</t>
  </si>
  <si>
    <t>XV-014340</t>
  </si>
  <si>
    <t>Баян өнжүүл</t>
  </si>
  <si>
    <t>Алтанбулаг, Баян-Өнжүүл</t>
  </si>
  <si>
    <t>Чин-Удам</t>
  </si>
  <si>
    <t>XV-013705</t>
  </si>
  <si>
    <t>Сайхан элс</t>
  </si>
  <si>
    <t>2008.05.15</t>
  </si>
  <si>
    <t>2014.05.15</t>
  </si>
  <si>
    <t>Жорчидай</t>
  </si>
  <si>
    <t>XV-014723</t>
  </si>
  <si>
    <t>Хавирга-1</t>
  </si>
  <si>
    <t>2009.02.10</t>
  </si>
  <si>
    <t>2015.02.10</t>
  </si>
  <si>
    <t>XV-015112</t>
  </si>
  <si>
    <t>Балугар</t>
  </si>
  <si>
    <t>2009.09.04</t>
  </si>
  <si>
    <t>2015.09.04</t>
  </si>
  <si>
    <t>XV-014798</t>
  </si>
  <si>
    <t>Хадын худаг</t>
  </si>
  <si>
    <t>2009.03.18</t>
  </si>
  <si>
    <t>2015.03.18</t>
  </si>
  <si>
    <t>Шинэ мандал өргөө</t>
  </si>
  <si>
    <t>XV-014256</t>
  </si>
  <si>
    <t>XV-017312</t>
  </si>
  <si>
    <t>MV-017311</t>
  </si>
  <si>
    <t>2013.04.30</t>
  </si>
  <si>
    <t>2043.04.30</t>
  </si>
  <si>
    <t>ЭРБЖЭР</t>
  </si>
  <si>
    <t>XV-014032</t>
  </si>
  <si>
    <t>Толгод</t>
  </si>
  <si>
    <t>Баяндалай, Гурвантэс, Ноён</t>
  </si>
  <si>
    <t>Каймекс</t>
  </si>
  <si>
    <t>XV-014332</t>
  </si>
  <si>
    <t>XV-014376</t>
  </si>
  <si>
    <t>Цагаан</t>
  </si>
  <si>
    <t>Дундговь, Төв</t>
  </si>
  <si>
    <t>Цагаандэлгэр, Баянцагаан</t>
  </si>
  <si>
    <t>2008.10.31</t>
  </si>
  <si>
    <t>2014.10.31</t>
  </si>
  <si>
    <t>Борцэцэг</t>
  </si>
  <si>
    <t>XV-009593</t>
  </si>
  <si>
    <t>Согоот</t>
  </si>
  <si>
    <t>2014.04.12</t>
  </si>
  <si>
    <t>Майнфоундэшн</t>
  </si>
  <si>
    <t>XV-008492</t>
  </si>
  <si>
    <t>Зуунмод-1</t>
  </si>
  <si>
    <t>2004.09.30</t>
  </si>
  <si>
    <t>2013.09.30</t>
  </si>
  <si>
    <t>Бууралын ар булаг</t>
  </si>
  <si>
    <t>MV-014866</t>
  </si>
  <si>
    <t>Бөхөг хөндий-1</t>
  </si>
  <si>
    <t>2009.04.22</t>
  </si>
  <si>
    <t>2039.04.22</t>
  </si>
  <si>
    <t>Дарханговь</t>
  </si>
  <si>
    <t>XV-012407</t>
  </si>
  <si>
    <t>Хүрэн</t>
  </si>
  <si>
    <t>ТЕКА</t>
  </si>
  <si>
    <t>XV-013695</t>
  </si>
  <si>
    <t>Бохойн</t>
  </si>
  <si>
    <t>2008.05.14</t>
  </si>
  <si>
    <t>2014.05.14</t>
  </si>
  <si>
    <t>XV-013769</t>
  </si>
  <si>
    <t>Хүрэн уул</t>
  </si>
  <si>
    <t>Говьмастер</t>
  </si>
  <si>
    <t>XV-013143</t>
  </si>
  <si>
    <t>Цайрт</t>
  </si>
  <si>
    <t>2008.01.07</t>
  </si>
  <si>
    <t>2014.01.07</t>
  </si>
  <si>
    <t>Цээцээ-Импекс</t>
  </si>
  <si>
    <t>MV-007134</t>
  </si>
  <si>
    <t>2004.03.23</t>
  </si>
  <si>
    <t>2034.03.23</t>
  </si>
  <si>
    <t>Эрдэнийн гялтгануур</t>
  </si>
  <si>
    <t>XV-014614</t>
  </si>
  <si>
    <t>Хүрэн хад-1</t>
  </si>
  <si>
    <t>2009.01.02</t>
  </si>
  <si>
    <t>2015.01.02</t>
  </si>
  <si>
    <t>Дорнын хүдэр</t>
  </si>
  <si>
    <t>XV-011204</t>
  </si>
  <si>
    <t>Үүд</t>
  </si>
  <si>
    <t>Булган, Матад</t>
  </si>
  <si>
    <t>XV-014178</t>
  </si>
  <si>
    <t>Үүдийн жаран</t>
  </si>
  <si>
    <t>2008.09.22</t>
  </si>
  <si>
    <t>MV-016962</t>
  </si>
  <si>
    <t>2011.12.01</t>
  </si>
  <si>
    <t>2041.12.01</t>
  </si>
  <si>
    <t>XV-016963</t>
  </si>
  <si>
    <t>Гутайндаваа</t>
  </si>
  <si>
    <t>XV-006155</t>
  </si>
  <si>
    <t>Шургадагийн гол</t>
  </si>
  <si>
    <t>2003.08.12</t>
  </si>
  <si>
    <t>2015.08.12</t>
  </si>
  <si>
    <t>Кинова</t>
  </si>
  <si>
    <t>MV-011781</t>
  </si>
  <si>
    <t>2006.05.22</t>
  </si>
  <si>
    <t>2036.05.22</t>
  </si>
  <si>
    <t>Умардын ган</t>
  </si>
  <si>
    <t>MV-016794</t>
  </si>
  <si>
    <t>Ухаа-1</t>
  </si>
  <si>
    <t>2011.03.15</t>
  </si>
  <si>
    <t>2041.03.15</t>
  </si>
  <si>
    <t>Бушуо-Уул</t>
  </si>
  <si>
    <t>MV-014862</t>
  </si>
  <si>
    <t>Эмэний хүрэн өндөр</t>
  </si>
  <si>
    <t>2009.04.21</t>
  </si>
  <si>
    <t>2039.04.21</t>
  </si>
  <si>
    <t>Тоосгон-Уул</t>
  </si>
  <si>
    <t>MV-015642</t>
  </si>
  <si>
    <t>Хээр морьт</t>
  </si>
  <si>
    <t>2010.08.23</t>
  </si>
  <si>
    <t>2040.08.23</t>
  </si>
  <si>
    <t>Угтуулхайрхан</t>
  </si>
  <si>
    <t>XV-014580</t>
  </si>
  <si>
    <t>Олон дов</t>
  </si>
  <si>
    <t>2008.12.17</t>
  </si>
  <si>
    <t>2011.12.17</t>
  </si>
  <si>
    <t>Эф Эм Ай</t>
  </si>
  <si>
    <t>XV-011614</t>
  </si>
  <si>
    <t>Хавцал</t>
  </si>
  <si>
    <t>2006.03.31</t>
  </si>
  <si>
    <t>XV-012115</t>
  </si>
  <si>
    <t>2006.10.18</t>
  </si>
  <si>
    <t>2015.10.18</t>
  </si>
  <si>
    <t>XV-012589</t>
  </si>
  <si>
    <t>Бухт</t>
  </si>
  <si>
    <t>XV-012472</t>
  </si>
  <si>
    <t>Дэлийн хяр</t>
  </si>
  <si>
    <t>2007.05.29</t>
  </si>
  <si>
    <t>2016.05.29</t>
  </si>
  <si>
    <t>XV-012536</t>
  </si>
  <si>
    <t>2007.07.05</t>
  </si>
  <si>
    <t>2016.07.05</t>
  </si>
  <si>
    <t>XV-012540</t>
  </si>
  <si>
    <t>Өвөр тал</t>
  </si>
  <si>
    <t>XV-013552</t>
  </si>
  <si>
    <t>Хөх овоот</t>
  </si>
  <si>
    <t>2014.04.15</t>
  </si>
  <si>
    <t>XV-013551</t>
  </si>
  <si>
    <t>Улаан овоо</t>
  </si>
  <si>
    <t>Мандах, Манлай</t>
  </si>
  <si>
    <t>ЦЕТ</t>
  </si>
  <si>
    <t>XV-014140</t>
  </si>
  <si>
    <t>Гашууны тал</t>
  </si>
  <si>
    <t>XV-014139</t>
  </si>
  <si>
    <t>Эндэг улаан</t>
  </si>
  <si>
    <t>Аргатбүл</t>
  </si>
  <si>
    <t>XV-011094</t>
  </si>
  <si>
    <t>Залаа-1</t>
  </si>
  <si>
    <t>2006.01.12</t>
  </si>
  <si>
    <t>2015.01.12</t>
  </si>
  <si>
    <t>XV-011096</t>
  </si>
  <si>
    <t>Сухайт</t>
  </si>
  <si>
    <t>Гүүдайс</t>
  </si>
  <si>
    <t>XV-013992</t>
  </si>
  <si>
    <t>Толгой</t>
  </si>
  <si>
    <t>Гоби энд море</t>
  </si>
  <si>
    <t>XV-013320</t>
  </si>
  <si>
    <t>Эм Юу Ар Си</t>
  </si>
  <si>
    <t>XV-013498</t>
  </si>
  <si>
    <t>Мэргэн шувуут-2</t>
  </si>
  <si>
    <t>XV-013497</t>
  </si>
  <si>
    <t>Мэргэн шувуут-1</t>
  </si>
  <si>
    <t>Баянгол, Орхон</t>
  </si>
  <si>
    <t>Говьмарал</t>
  </si>
  <si>
    <t>MV-016934</t>
  </si>
  <si>
    <t>Алтан тал</t>
  </si>
  <si>
    <t>2011.10.14</t>
  </si>
  <si>
    <t>2041.10.14</t>
  </si>
  <si>
    <t>Си Ар Эм Ай</t>
  </si>
  <si>
    <t>XV-014894</t>
  </si>
  <si>
    <t>Дал овоот</t>
  </si>
  <si>
    <t>2009.05.05</t>
  </si>
  <si>
    <t>2015.05.05</t>
  </si>
  <si>
    <t>MV-015077</t>
  </si>
  <si>
    <t>Хөтөл улаан</t>
  </si>
  <si>
    <t>2009.08.20</t>
  </si>
  <si>
    <t>2039.08.20</t>
  </si>
  <si>
    <t>Алтандинар</t>
  </si>
  <si>
    <t>XV-014263</t>
  </si>
  <si>
    <t>Их наран</t>
  </si>
  <si>
    <t>Монголстандарт</t>
  </si>
  <si>
    <t>XV-015029</t>
  </si>
  <si>
    <t>Цувраа толгой</t>
  </si>
  <si>
    <t>2015.07.24</t>
  </si>
  <si>
    <t>XV-015051</t>
  </si>
  <si>
    <t>Элстэй</t>
  </si>
  <si>
    <t>2009.08.10</t>
  </si>
  <si>
    <t>2015.08.10</t>
  </si>
  <si>
    <t>Мараатолгой</t>
  </si>
  <si>
    <t>XV-014240</t>
  </si>
  <si>
    <t>Нэргүй</t>
  </si>
  <si>
    <t>Хөлөнбуйр</t>
  </si>
  <si>
    <t>2008.10.02</t>
  </si>
  <si>
    <t>2014.10.02</t>
  </si>
  <si>
    <t>Кэй Жэй Жэй Си</t>
  </si>
  <si>
    <t>XV-014106</t>
  </si>
  <si>
    <t>Цагаан толгой</t>
  </si>
  <si>
    <t>2008.09.04</t>
  </si>
  <si>
    <t>2014.09.04</t>
  </si>
  <si>
    <t>XV-014716</t>
  </si>
  <si>
    <t>Төмөртолгой</t>
  </si>
  <si>
    <t>2009.02.04</t>
  </si>
  <si>
    <t>2015.02.04</t>
  </si>
  <si>
    <t>Болоршүр</t>
  </si>
  <si>
    <t>MV-016658</t>
  </si>
  <si>
    <t>Хужирт</t>
  </si>
  <si>
    <t>2010.09.16</t>
  </si>
  <si>
    <t>2040.09.16</t>
  </si>
  <si>
    <t>МЖДЭ</t>
  </si>
  <si>
    <t>XV-013103</t>
  </si>
  <si>
    <t>2013.12.26</t>
  </si>
  <si>
    <t>Нэтэнт</t>
  </si>
  <si>
    <t>MV-015576</t>
  </si>
  <si>
    <t>Цагаан хөшөө адаг</t>
  </si>
  <si>
    <t>Давст, Тариалан</t>
  </si>
  <si>
    <t>2010.04.16</t>
  </si>
  <si>
    <t>2040.04.16</t>
  </si>
  <si>
    <t>Бонжур</t>
  </si>
  <si>
    <t>XV-014269</t>
  </si>
  <si>
    <t>Нарсан хөндлөн</t>
  </si>
  <si>
    <t>Нью-Орем</t>
  </si>
  <si>
    <t>XV-014219</t>
  </si>
  <si>
    <t>Хангай</t>
  </si>
  <si>
    <t>2008.09.29</t>
  </si>
  <si>
    <t>Бэрхэттолгой</t>
  </si>
  <si>
    <t>MV-013730</t>
  </si>
  <si>
    <t>Татам-1</t>
  </si>
  <si>
    <t>Алтансүлжээ системос</t>
  </si>
  <si>
    <t>XV-014436</t>
  </si>
  <si>
    <t>MV-017171</t>
  </si>
  <si>
    <t>2012.10.12</t>
  </si>
  <si>
    <t>2042.10.12</t>
  </si>
  <si>
    <t>Ариунмандал шиваа</t>
  </si>
  <si>
    <t>XV-015490</t>
  </si>
  <si>
    <t>Цэнгэгбаясах</t>
  </si>
  <si>
    <t>XV-014262</t>
  </si>
  <si>
    <t>Шаварт</t>
  </si>
  <si>
    <t>Рийчфийлд</t>
  </si>
  <si>
    <t>XV-015544</t>
  </si>
  <si>
    <t>Хялганат</t>
  </si>
  <si>
    <t>Баянтүмэн, Чойбалсан</t>
  </si>
  <si>
    <t>2010.04.01</t>
  </si>
  <si>
    <t>2016.04.01</t>
  </si>
  <si>
    <t>Гурвантосон</t>
  </si>
  <si>
    <t>XV-014645</t>
  </si>
  <si>
    <t>2009.01.15</t>
  </si>
  <si>
    <t>2015.01.15</t>
  </si>
  <si>
    <t>Өгөөмөрцант хайрхан</t>
  </si>
  <si>
    <t>XV-014174</t>
  </si>
  <si>
    <t>Чамин-Алт</t>
  </si>
  <si>
    <t>MV-012469</t>
  </si>
  <si>
    <t>Толгойт-1</t>
  </si>
  <si>
    <t>MV-000168</t>
  </si>
  <si>
    <t>1995.08.25</t>
  </si>
  <si>
    <t>2025.08.25</t>
  </si>
  <si>
    <t>Эн Эй Пи Эл</t>
  </si>
  <si>
    <t>XV-012659</t>
  </si>
  <si>
    <t>Эс Би Эм Жи Эл</t>
  </si>
  <si>
    <t>XV-014238</t>
  </si>
  <si>
    <t>Оюут манлай</t>
  </si>
  <si>
    <t>Баян өлзийт болд</t>
  </si>
  <si>
    <t>XV-014231</t>
  </si>
  <si>
    <t>2014.09.30</t>
  </si>
  <si>
    <t>И энд Жи Ар</t>
  </si>
  <si>
    <t>XV-013715</t>
  </si>
  <si>
    <t>Уйлган гол</t>
  </si>
  <si>
    <t>2008.05.19</t>
  </si>
  <si>
    <t>2015.05.19</t>
  </si>
  <si>
    <t>Борж-Овоот</t>
  </si>
  <si>
    <t>XV-014827</t>
  </si>
  <si>
    <t>Твийнкристал</t>
  </si>
  <si>
    <t>XV-014613</t>
  </si>
  <si>
    <t>Зэрэг, Манхан</t>
  </si>
  <si>
    <t>Хуон-Юан</t>
  </si>
  <si>
    <t>XV-013370</t>
  </si>
  <si>
    <t>Номгон, Хүрмэн</t>
  </si>
  <si>
    <t>XV-013371</t>
  </si>
  <si>
    <t>Хар овоо</t>
  </si>
  <si>
    <t>XV-014061</t>
  </si>
  <si>
    <t>Түшлэг</t>
  </si>
  <si>
    <t>2008.08.26</t>
  </si>
  <si>
    <t>2014.08.26</t>
  </si>
  <si>
    <t>XV-014437</t>
  </si>
  <si>
    <t>Хашаатын толгод</t>
  </si>
  <si>
    <t>Натурстэйшн</t>
  </si>
  <si>
    <t>XV-014886</t>
  </si>
  <si>
    <t>Үнэгэдийн нуур</t>
  </si>
  <si>
    <t>Юу Эл Ти Ди</t>
  </si>
  <si>
    <t>XV-015315</t>
  </si>
  <si>
    <t>Алаг хайрхан</t>
  </si>
  <si>
    <t>2015.11.30</t>
  </si>
  <si>
    <t>Вэнчөн</t>
  </si>
  <si>
    <t>MV-006066</t>
  </si>
  <si>
    <t>Шоргоолж-1</t>
  </si>
  <si>
    <t>2003.07.22</t>
  </si>
  <si>
    <t>2033.07.22</t>
  </si>
  <si>
    <t>XV-009245</t>
  </si>
  <si>
    <t>Нарийн уул</t>
  </si>
  <si>
    <t>Дэрэн</t>
  </si>
  <si>
    <t>2014.02.03</t>
  </si>
  <si>
    <t>XV-011070</t>
  </si>
  <si>
    <t>Шанаган-3</t>
  </si>
  <si>
    <t>XV-011145</t>
  </si>
  <si>
    <t>Худаг хөндий</t>
  </si>
  <si>
    <t>2015.01.19</t>
  </si>
  <si>
    <t>XV-011146</t>
  </si>
  <si>
    <t>Тэрэгтийн хонхор</t>
  </si>
  <si>
    <t>Баянтал, Сүмбэр</t>
  </si>
  <si>
    <t>XV-011147</t>
  </si>
  <si>
    <t>Хөтөлийн ухаа</t>
  </si>
  <si>
    <t>XV-011175</t>
  </si>
  <si>
    <t>Бялзуухайн тал</t>
  </si>
  <si>
    <t>2006.01.23</t>
  </si>
  <si>
    <t>XV-013191</t>
  </si>
  <si>
    <t>Уртын хөндий</t>
  </si>
  <si>
    <t>Жаргалтхаан, Өмнөдэлгэр</t>
  </si>
  <si>
    <t>XV-013447</t>
  </si>
  <si>
    <t>Нүүрст уул-2</t>
  </si>
  <si>
    <t>Цогтсүндэр</t>
  </si>
  <si>
    <t>XV-014742</t>
  </si>
  <si>
    <t>Нийлэх</t>
  </si>
  <si>
    <t>2009.02.23</t>
  </si>
  <si>
    <t>2016.02.23</t>
  </si>
  <si>
    <t>Арслантрейд</t>
  </si>
  <si>
    <t>XV-013815</t>
  </si>
  <si>
    <t>Элст</t>
  </si>
  <si>
    <t>Толгод-Үүд</t>
  </si>
  <si>
    <t>XV-014460</t>
  </si>
  <si>
    <t>2008.11.28</t>
  </si>
  <si>
    <t>2014.11.28</t>
  </si>
  <si>
    <t>Өмнийн уудам тал</t>
  </si>
  <si>
    <t>XV-013767</t>
  </si>
  <si>
    <t>Үнэгтэй</t>
  </si>
  <si>
    <t>Өндөрхос</t>
  </si>
  <si>
    <t>XV-014764</t>
  </si>
  <si>
    <t>Уушгийн даваа</t>
  </si>
  <si>
    <t>Алдархаан</t>
  </si>
  <si>
    <t>2009.03.05</t>
  </si>
  <si>
    <t>2015.03.05</t>
  </si>
  <si>
    <t>Хангипроспектинг</t>
  </si>
  <si>
    <t>XV-014572</t>
  </si>
  <si>
    <t>Алтантолгой</t>
  </si>
  <si>
    <t>2008.12.12</t>
  </si>
  <si>
    <t>2014.12.12</t>
  </si>
  <si>
    <t>XV-014571</t>
  </si>
  <si>
    <t>Хар толгой-3</t>
  </si>
  <si>
    <t>XV-014573</t>
  </si>
  <si>
    <t>Хар толгой-2</t>
  </si>
  <si>
    <t>Адаацаг, Луус, Сайнцагаан</t>
  </si>
  <si>
    <t>XV-014574</t>
  </si>
  <si>
    <t>Коолпартнерс</t>
  </si>
  <si>
    <t>XV-009961</t>
  </si>
  <si>
    <t>Гол өндөр</t>
  </si>
  <si>
    <t>Сайхан-Ордос</t>
  </si>
  <si>
    <t>XV-014670</t>
  </si>
  <si>
    <t>Өвөр</t>
  </si>
  <si>
    <t>2009.01.22</t>
  </si>
  <si>
    <t>2015.01.22</t>
  </si>
  <si>
    <t>Өрнийн-Ирээдүй</t>
  </si>
  <si>
    <t>XV-014594</t>
  </si>
  <si>
    <t>Хатуугийн энгэрт</t>
  </si>
  <si>
    <t>Түргэн-Үүд</t>
  </si>
  <si>
    <t>XV-014919</t>
  </si>
  <si>
    <t>2015.05.22</t>
  </si>
  <si>
    <t>Үүрттур</t>
  </si>
  <si>
    <t>MV-001865</t>
  </si>
  <si>
    <t>Салаагийн алтны орд</t>
  </si>
  <si>
    <t>1999.09.17</t>
  </si>
  <si>
    <t>2029.09.17</t>
  </si>
  <si>
    <t>Бүст-Оргил</t>
  </si>
  <si>
    <t>XV-014928</t>
  </si>
  <si>
    <t>2009.06.09</t>
  </si>
  <si>
    <t>2015.06.09</t>
  </si>
  <si>
    <t>Өнгөтмаргад</t>
  </si>
  <si>
    <t>XV-014758</t>
  </si>
  <si>
    <t>Алтан цөгц</t>
  </si>
  <si>
    <t>Талын нууц</t>
  </si>
  <si>
    <t>XV-014900</t>
  </si>
  <si>
    <t>Алаг толгой</t>
  </si>
  <si>
    <t>Хэрлэн-Энерго</t>
  </si>
  <si>
    <t>MV-005210</t>
  </si>
  <si>
    <t>Хүдрийн биет-17</t>
  </si>
  <si>
    <t>2002.12.11</t>
  </si>
  <si>
    <t>2032.12.11</t>
  </si>
  <si>
    <t>Нью-Айконик</t>
  </si>
  <si>
    <t>XV-014684</t>
  </si>
  <si>
    <t>Агуйт</t>
  </si>
  <si>
    <t>Сондог</t>
  </si>
  <si>
    <t>MV-001497</t>
  </si>
  <si>
    <t>Морьт-Эксплорейшн</t>
  </si>
  <si>
    <t>XV-014618</t>
  </si>
  <si>
    <t>Сүхбаатар-1</t>
  </si>
  <si>
    <t>XV-014619</t>
  </si>
  <si>
    <t>Сүхбаатар-2</t>
  </si>
  <si>
    <t>Онолтмөнх</t>
  </si>
  <si>
    <t>MV-016868</t>
  </si>
  <si>
    <t>2011.07.04</t>
  </si>
  <si>
    <t>2041.07.04</t>
  </si>
  <si>
    <t>Цэнтрвилл</t>
  </si>
  <si>
    <t>XV-015591</t>
  </si>
  <si>
    <t>2007.09.26</t>
  </si>
  <si>
    <t>2016.09.26</t>
  </si>
  <si>
    <t>Наранбулаг шим</t>
  </si>
  <si>
    <t>Жи контент</t>
  </si>
  <si>
    <t>XV-014529</t>
  </si>
  <si>
    <t>Эмгэнт</t>
  </si>
  <si>
    <t>Монголиан ронтак энержи</t>
  </si>
  <si>
    <t>XV-012799</t>
  </si>
  <si>
    <t>Хамарын үзүүр</t>
  </si>
  <si>
    <t>2007.10.09</t>
  </si>
  <si>
    <t>2016.10.09</t>
  </si>
  <si>
    <t>XV-013194</t>
  </si>
  <si>
    <t>Үүрт</t>
  </si>
  <si>
    <t>ЖБЦБ</t>
  </si>
  <si>
    <t>MV-016809</t>
  </si>
  <si>
    <t>Бөхөг хөндий</t>
  </si>
  <si>
    <t>MV-015027</t>
  </si>
  <si>
    <t>MV-013278</t>
  </si>
  <si>
    <t>Заамар, Цээл</t>
  </si>
  <si>
    <t>Хүхэр</t>
  </si>
  <si>
    <t>2008.02.19</t>
  </si>
  <si>
    <t>2038.02.19</t>
  </si>
  <si>
    <t>Эс Си И Ар</t>
  </si>
  <si>
    <t>XV-013686</t>
  </si>
  <si>
    <t>ЭЭ-55</t>
  </si>
  <si>
    <t>Сингапур</t>
  </si>
  <si>
    <t>Эрчим-Импекс</t>
  </si>
  <si>
    <t>MV-007752</t>
  </si>
  <si>
    <t>Хавцгайтын хөндий</t>
  </si>
  <si>
    <t>2004.06.21</t>
  </si>
  <si>
    <t>2034.06.21</t>
  </si>
  <si>
    <t>XV-012289</t>
  </si>
  <si>
    <t>Зүүн даваа</t>
  </si>
  <si>
    <t>XV-012287</t>
  </si>
  <si>
    <t>Хүрэн чулуут</t>
  </si>
  <si>
    <t>XV-013720</t>
  </si>
  <si>
    <t>Хөндлөнгийн ам</t>
  </si>
  <si>
    <t>Утаатболор</t>
  </si>
  <si>
    <t>XV-014414</t>
  </si>
  <si>
    <t>Эй Эйч Жи металлс групп</t>
  </si>
  <si>
    <t>XV-012304</t>
  </si>
  <si>
    <t>Баянмод</t>
  </si>
  <si>
    <t>2007.01.02</t>
  </si>
  <si>
    <t>2016.01.02</t>
  </si>
  <si>
    <t>Монголианминералз питии</t>
  </si>
  <si>
    <t>MV-004646</t>
  </si>
  <si>
    <t>Цагаанчулуут</t>
  </si>
  <si>
    <t>2002.07.09</t>
  </si>
  <si>
    <t>2032.07.09</t>
  </si>
  <si>
    <t>XV-012404</t>
  </si>
  <si>
    <t>Жоншит</t>
  </si>
  <si>
    <t>2007.04.16</t>
  </si>
  <si>
    <t>2016.04.16</t>
  </si>
  <si>
    <t>Бэйкуанжи туан</t>
  </si>
  <si>
    <t>XV-015189</t>
  </si>
  <si>
    <t>Гүн шанд</t>
  </si>
  <si>
    <t>2009.10.12</t>
  </si>
  <si>
    <t>2015.10.12</t>
  </si>
  <si>
    <t>Шенгчан</t>
  </si>
  <si>
    <t>MV-015571</t>
  </si>
  <si>
    <t>Бурхант толгой</t>
  </si>
  <si>
    <t>2010.04.12</t>
  </si>
  <si>
    <t>2040.04.12</t>
  </si>
  <si>
    <t>Могойн гол глобал ресурс</t>
  </si>
  <si>
    <t>XV-014194</t>
  </si>
  <si>
    <t>Бүрхээр-2</t>
  </si>
  <si>
    <t>МОНЦЕО</t>
  </si>
  <si>
    <t>MV-015565</t>
  </si>
  <si>
    <t>Цагаан цавын худаг</t>
  </si>
  <si>
    <t>MV-010599</t>
  </si>
  <si>
    <t>Цеолит</t>
  </si>
  <si>
    <t>2005.10.06</t>
  </si>
  <si>
    <t>2035.10.06</t>
  </si>
  <si>
    <t>БММЖ</t>
  </si>
  <si>
    <t>XV-014720</t>
  </si>
  <si>
    <t>Элст гол</t>
  </si>
  <si>
    <t>2009.02.06</t>
  </si>
  <si>
    <t>2015.02.06</t>
  </si>
  <si>
    <t>MV-016707</t>
  </si>
  <si>
    <t>Налайх-1</t>
  </si>
  <si>
    <t>2010.11.11</t>
  </si>
  <si>
    <t>2040.11.11</t>
  </si>
  <si>
    <t>Сауд гоби блейк гоулд</t>
  </si>
  <si>
    <t>XV-012956</t>
  </si>
  <si>
    <t>Асарын шанд</t>
  </si>
  <si>
    <t>XV-012957</t>
  </si>
  <si>
    <t>Хараат уул</t>
  </si>
  <si>
    <t>XV-014105</t>
  </si>
  <si>
    <t>Хүүш</t>
  </si>
  <si>
    <t>XV-014797</t>
  </si>
  <si>
    <t>Үрлийн овоо</t>
  </si>
  <si>
    <t>Гурванзагал</t>
  </si>
  <si>
    <t>2009.03.17</t>
  </si>
  <si>
    <t>2015.03.17</t>
  </si>
  <si>
    <t>Шувуун-Уул</t>
  </si>
  <si>
    <t>MV-011790</t>
  </si>
  <si>
    <t>Баруун шувуун уул</t>
  </si>
  <si>
    <t>2006.05.23</t>
  </si>
  <si>
    <t>2036.05.23</t>
  </si>
  <si>
    <t>XV-013416</t>
  </si>
  <si>
    <t>Баянхайрхан</t>
  </si>
  <si>
    <t>Нарны өртөө</t>
  </si>
  <si>
    <t>XV-016907</t>
  </si>
  <si>
    <t>Реалкокореа</t>
  </si>
  <si>
    <t>XV-014430</t>
  </si>
  <si>
    <t>Лугийн толгой</t>
  </si>
  <si>
    <t>ТОУУ</t>
  </si>
  <si>
    <t>MV-017191</t>
  </si>
  <si>
    <t>Баянтойрог</t>
  </si>
  <si>
    <t>Си Өү Эй Эл</t>
  </si>
  <si>
    <t>XV-014685</t>
  </si>
  <si>
    <t>Дорноговь-4</t>
  </si>
  <si>
    <t>Мандах, Хөвсгөл</t>
  </si>
  <si>
    <t>MV-016865</t>
  </si>
  <si>
    <t>2011.06.28</t>
  </si>
  <si>
    <t>2041.06.28</t>
  </si>
  <si>
    <t>XV-016866</t>
  </si>
  <si>
    <t>Эрдхул</t>
  </si>
  <si>
    <t>XV-014952</t>
  </si>
  <si>
    <t>2009.06.25</t>
  </si>
  <si>
    <t>2015.06.25</t>
  </si>
  <si>
    <t>Зүлэгтбулаг</t>
  </si>
  <si>
    <t>XV-015417</t>
  </si>
  <si>
    <t>Сөрт-2</t>
  </si>
  <si>
    <t>2010.01.19</t>
  </si>
  <si>
    <t>2016.01.19</t>
  </si>
  <si>
    <t>Пи Эй Ар Эй Эн</t>
  </si>
  <si>
    <t>MV-015616</t>
  </si>
  <si>
    <t>Баян-Ус</t>
  </si>
  <si>
    <t>2010.06.30</t>
  </si>
  <si>
    <t>2040.06.30</t>
  </si>
  <si>
    <t>Тэгштплант</t>
  </si>
  <si>
    <t>MV-015650</t>
  </si>
  <si>
    <t>Ташгай уул орчим</t>
  </si>
  <si>
    <t>XV-015497</t>
  </si>
  <si>
    <t>2010.09.08</t>
  </si>
  <si>
    <t>2040.09.08</t>
  </si>
  <si>
    <t>2010.02.18</t>
  </si>
  <si>
    <t>2016.02.18</t>
  </si>
  <si>
    <t>Баянгазар</t>
  </si>
  <si>
    <t>XV-015482</t>
  </si>
  <si>
    <t>Амсарын овоо</t>
  </si>
  <si>
    <t>Цантын хаяа</t>
  </si>
  <si>
    <t>XV-015472</t>
  </si>
  <si>
    <t>Марикоманхан</t>
  </si>
  <si>
    <t>MV-015523</t>
  </si>
  <si>
    <t>Бог уул</t>
  </si>
  <si>
    <t>MV-013869</t>
  </si>
  <si>
    <t>MV-017002</t>
  </si>
  <si>
    <t>Ти энд Ти юникс</t>
  </si>
  <si>
    <t>MV-002244</t>
  </si>
  <si>
    <t>Лхамсүрэнгийн тохой</t>
  </si>
  <si>
    <t>MV-004323</t>
  </si>
  <si>
    <t>Жугамын ам</t>
  </si>
  <si>
    <t>2002.04.23</t>
  </si>
  <si>
    <t>2032.04.23</t>
  </si>
  <si>
    <t>Сутайн багана</t>
  </si>
  <si>
    <t>XV-014678</t>
  </si>
  <si>
    <t>Шар цохио</t>
  </si>
  <si>
    <t>Эм Си Эй Ди</t>
  </si>
  <si>
    <t>XV-015432</t>
  </si>
  <si>
    <t>Хүдэрт</t>
  </si>
  <si>
    <t>2010.01.22</t>
  </si>
  <si>
    <t>2016.01.22</t>
  </si>
  <si>
    <t>Завтайж</t>
  </si>
  <si>
    <t>XV-013567</t>
  </si>
  <si>
    <t>Оньдолт</t>
  </si>
  <si>
    <t>MV-017021</t>
  </si>
  <si>
    <t>2012.05.01</t>
  </si>
  <si>
    <t>2042.05.01</t>
  </si>
  <si>
    <t>Ландлорд</t>
  </si>
  <si>
    <t>XV-015570</t>
  </si>
  <si>
    <t>Сүүл Өндөр Толгой</t>
  </si>
  <si>
    <t>2010.04.14</t>
  </si>
  <si>
    <t>2016.04.14</t>
  </si>
  <si>
    <t>Анандбаян тал</t>
  </si>
  <si>
    <t>MV-017194</t>
  </si>
  <si>
    <t>Зараа</t>
  </si>
  <si>
    <t>2012.10.22</t>
  </si>
  <si>
    <t>2042.10.22</t>
  </si>
  <si>
    <t>Мандалхүдэр</t>
  </si>
  <si>
    <t>XV-015163</t>
  </si>
  <si>
    <t>2004.04.30</t>
  </si>
  <si>
    <t>XV-015555</t>
  </si>
  <si>
    <t>Ар чулуут</t>
  </si>
  <si>
    <t>Цогт, Эрдэнэ</t>
  </si>
  <si>
    <t>2010.04.08</t>
  </si>
  <si>
    <t>2016.04.08</t>
  </si>
  <si>
    <t>XV-015164</t>
  </si>
  <si>
    <t>Монголруд пром</t>
  </si>
  <si>
    <t>MV-010434</t>
  </si>
  <si>
    <t>2035.09.14</t>
  </si>
  <si>
    <t>Пүжи-Үжи</t>
  </si>
  <si>
    <t>XV-014740</t>
  </si>
  <si>
    <t>Марал</t>
  </si>
  <si>
    <t>Новодин</t>
  </si>
  <si>
    <t>MV-003518</t>
  </si>
  <si>
    <t>Сайрын худаг</t>
  </si>
  <si>
    <t>2001.07.16</t>
  </si>
  <si>
    <t>2031.07.16</t>
  </si>
  <si>
    <t>Оранжцамхаг</t>
  </si>
  <si>
    <t>XV-013036</t>
  </si>
  <si>
    <t>Урд захцаг</t>
  </si>
  <si>
    <t>2007.12.07</t>
  </si>
  <si>
    <t>2016.12.07</t>
  </si>
  <si>
    <t>Харзанар</t>
  </si>
  <si>
    <t>MV-005970</t>
  </si>
  <si>
    <t>Өндөр-1</t>
  </si>
  <si>
    <t>Баян, Сэргэлэн</t>
  </si>
  <si>
    <t>MV-016929</t>
  </si>
  <si>
    <t>Өндөр-2</t>
  </si>
  <si>
    <t>2011.10.12</t>
  </si>
  <si>
    <t>2041.10.12</t>
  </si>
  <si>
    <t>Саудгоби фортуна</t>
  </si>
  <si>
    <t>XV-012989</t>
  </si>
  <si>
    <t>Зөгийт</t>
  </si>
  <si>
    <t>XV-012990</t>
  </si>
  <si>
    <t>ЮП майнинг</t>
  </si>
  <si>
    <t>XV-015648</t>
  </si>
  <si>
    <t>2008.02.18</t>
  </si>
  <si>
    <t>2014.02.18</t>
  </si>
  <si>
    <t>Хөөсгөл</t>
  </si>
  <si>
    <t>MV-003206</t>
  </si>
  <si>
    <t>Дөч гол</t>
  </si>
  <si>
    <t>2001.04.20</t>
  </si>
  <si>
    <t>2031.04.20</t>
  </si>
  <si>
    <t>MV-013180</t>
  </si>
  <si>
    <t>Хуурай чулуутын дунд хэсэг</t>
  </si>
  <si>
    <t>Адамасмаунтин</t>
  </si>
  <si>
    <t>XV-007941</t>
  </si>
  <si>
    <t>Төгрөг нуур-1</t>
  </si>
  <si>
    <t>2004.07.16</t>
  </si>
  <si>
    <t>2013.07.16</t>
  </si>
  <si>
    <t>XV-009940</t>
  </si>
  <si>
    <t>Гурвалж-1</t>
  </si>
  <si>
    <t>2005.06.07</t>
  </si>
  <si>
    <t>2014.06.07</t>
  </si>
  <si>
    <t>XV-010302</t>
  </si>
  <si>
    <t>Ширт булаг</t>
  </si>
  <si>
    <t>2005.08.17</t>
  </si>
  <si>
    <t>2014.08.17</t>
  </si>
  <si>
    <t>Пикюрис</t>
  </si>
  <si>
    <t>XV-012965</t>
  </si>
  <si>
    <t>Бургаст</t>
  </si>
  <si>
    <t>2007.11.20</t>
  </si>
  <si>
    <t>Говьхурах</t>
  </si>
  <si>
    <t>XV-012692</t>
  </si>
  <si>
    <t>Булаг шанд</t>
  </si>
  <si>
    <t>2007.09.11</t>
  </si>
  <si>
    <t>2016.09.11</t>
  </si>
  <si>
    <t>Оргилсэр</t>
  </si>
  <si>
    <t>MV-005582</t>
  </si>
  <si>
    <t>2003.04.05</t>
  </si>
  <si>
    <t>2033.04.05</t>
  </si>
  <si>
    <t>Их уулын эрдэнэс</t>
  </si>
  <si>
    <t>MV-003506</t>
  </si>
  <si>
    <t>Цүнхэг</t>
  </si>
  <si>
    <t>2001.07.09</t>
  </si>
  <si>
    <t>2031.07.09</t>
  </si>
  <si>
    <t>ЛУВР</t>
  </si>
  <si>
    <t>MV-009061</t>
  </si>
  <si>
    <t>Барлагийн голын орд</t>
  </si>
  <si>
    <t>2035.01.03</t>
  </si>
  <si>
    <t>MV-004153</t>
  </si>
  <si>
    <t>Хүдрийнбиет-16</t>
  </si>
  <si>
    <t>2002.02.12</t>
  </si>
  <si>
    <t>2032.02.12</t>
  </si>
  <si>
    <t>MV-016772</t>
  </si>
  <si>
    <t>Хүдрийнбиет-16-1</t>
  </si>
  <si>
    <t>2011.01.31</t>
  </si>
  <si>
    <t>2041.01.31</t>
  </si>
  <si>
    <t>Алтан эрдэнэ газар</t>
  </si>
  <si>
    <t>XV-011184</t>
  </si>
  <si>
    <t>Бага Аргалант</t>
  </si>
  <si>
    <t>2002.06.11</t>
  </si>
  <si>
    <t>2014.06.06</t>
  </si>
  <si>
    <t>MV-015582</t>
  </si>
  <si>
    <t>2010.04.30</t>
  </si>
  <si>
    <t>2040.04.30</t>
  </si>
  <si>
    <t>Коолфронтьерс</t>
  </si>
  <si>
    <t>XV-013451</t>
  </si>
  <si>
    <t>Эрдэнэцагаан-2</t>
  </si>
  <si>
    <t>2008.03.31</t>
  </si>
  <si>
    <t>2014.03.31</t>
  </si>
  <si>
    <t>Грийт ийст менералс</t>
  </si>
  <si>
    <t>XV-013329</t>
  </si>
  <si>
    <t>ЭЭ-36</t>
  </si>
  <si>
    <t>XV-013710</t>
  </si>
  <si>
    <t>ЭЭ-80</t>
  </si>
  <si>
    <t>XV-014419</t>
  </si>
  <si>
    <t>Дорноговь, Сүхбаатар</t>
  </si>
  <si>
    <t>Дэлгэрэх, Баяндэлгэр</t>
  </si>
  <si>
    <t>2008.11.14</t>
  </si>
  <si>
    <t>2014.11.14</t>
  </si>
  <si>
    <t>Жамп-Алт</t>
  </si>
  <si>
    <t>MV-000400</t>
  </si>
  <si>
    <t>MV-000286</t>
  </si>
  <si>
    <t>MV-007741</t>
  </si>
  <si>
    <t>Булгийн хөл</t>
  </si>
  <si>
    <t>2004.06.18</t>
  </si>
  <si>
    <t>2034.06.18</t>
  </si>
  <si>
    <t>MV-016653</t>
  </si>
  <si>
    <t>Балган уул</t>
  </si>
  <si>
    <t>2010.09.09</t>
  </si>
  <si>
    <t>2040.09.09</t>
  </si>
  <si>
    <t>Эф Эм Жи Эс Эйч Ай Эн Ви Өү Эн</t>
  </si>
  <si>
    <t>XV-010297</t>
  </si>
  <si>
    <t>Хайрхан Бүрд уул</t>
  </si>
  <si>
    <t>Шинэканад</t>
  </si>
  <si>
    <t>XV-013584</t>
  </si>
  <si>
    <t>Хашаатын худаг</t>
  </si>
  <si>
    <t>Мандах, Хатанбулаг</t>
  </si>
  <si>
    <t>XV-013585</t>
  </si>
  <si>
    <t>Тохой</t>
  </si>
  <si>
    <t>XV-013586</t>
  </si>
  <si>
    <t>Илрэл-1</t>
  </si>
  <si>
    <t>Булган, Хөлөнбуйр</t>
  </si>
  <si>
    <t>XV-013633</t>
  </si>
  <si>
    <t>2014.05.01</t>
  </si>
  <si>
    <t>XV-013583</t>
  </si>
  <si>
    <t>XV-013747</t>
  </si>
  <si>
    <t>Шивээт</t>
  </si>
  <si>
    <t>Шинэ илион нэн юань</t>
  </si>
  <si>
    <t>XV-009953</t>
  </si>
  <si>
    <t>Баян бор нуруу</t>
  </si>
  <si>
    <t>Мандал-Овоо, Цогт-Овоо</t>
  </si>
  <si>
    <t>XV-009957</t>
  </si>
  <si>
    <t>Хараат хэц</t>
  </si>
  <si>
    <t>Харвестдесерт</t>
  </si>
  <si>
    <t>XV-014746</t>
  </si>
  <si>
    <t>2015.02.23</t>
  </si>
  <si>
    <t>УБТЗ-ын Чулуун завод</t>
  </si>
  <si>
    <t>MV-001126</t>
  </si>
  <si>
    <t>Олон-Овоо</t>
  </si>
  <si>
    <t>1998.04.16</t>
  </si>
  <si>
    <t>2028.04.16</t>
  </si>
  <si>
    <t>Нарлагговь жем</t>
  </si>
  <si>
    <t>MV-016816</t>
  </si>
  <si>
    <t>Хужиртын гол</t>
  </si>
  <si>
    <t>2005.05.23</t>
  </si>
  <si>
    <t>2035.05.02</t>
  </si>
  <si>
    <t>MV-016817</t>
  </si>
  <si>
    <t>Хужиртын гол-1</t>
  </si>
  <si>
    <t>Юниверсалресорсиз</t>
  </si>
  <si>
    <t>XV-012253</t>
  </si>
  <si>
    <t>Өрхөт</t>
  </si>
  <si>
    <t>2006.11.28</t>
  </si>
  <si>
    <t>2015.11.28</t>
  </si>
  <si>
    <t>ХБУ</t>
  </si>
  <si>
    <t>XV-014651</t>
  </si>
  <si>
    <t>Хар өндөр</t>
  </si>
  <si>
    <t>Жадозамбала</t>
  </si>
  <si>
    <t>XV-016714</t>
  </si>
  <si>
    <t>Бор толгод</t>
  </si>
  <si>
    <t>XV-013640</t>
  </si>
  <si>
    <t>Хулд химикалс</t>
  </si>
  <si>
    <t>MV-015023</t>
  </si>
  <si>
    <t>Баруун баян</t>
  </si>
  <si>
    <t>Мөсөн шүү</t>
  </si>
  <si>
    <t>2009.07.23</t>
  </si>
  <si>
    <t>2039.07.23</t>
  </si>
  <si>
    <t>MV-016722</t>
  </si>
  <si>
    <t>ДЭПАМ</t>
  </si>
  <si>
    <t>XV-014824</t>
  </si>
  <si>
    <t>Хамар ус</t>
  </si>
  <si>
    <t>Чилчиггол</t>
  </si>
  <si>
    <t>XV-012816</t>
  </si>
  <si>
    <t>Чилчигийн гол</t>
  </si>
  <si>
    <t>Баяасоурс</t>
  </si>
  <si>
    <t>XV-013623</t>
  </si>
  <si>
    <t>2014.04.29</t>
  </si>
  <si>
    <t>Цирконмайнинг</t>
  </si>
  <si>
    <t>MV-006452</t>
  </si>
  <si>
    <t>Довцог</t>
  </si>
  <si>
    <t>MV-013146</t>
  </si>
  <si>
    <t>2038.01.07</t>
  </si>
  <si>
    <t>Үнэгдийн хүрэн</t>
  </si>
  <si>
    <t>XV-008739</t>
  </si>
  <si>
    <t>Үнэгдийн хүрэн толгод</t>
  </si>
  <si>
    <t>2004.11.12</t>
  </si>
  <si>
    <t>2013.11.12</t>
  </si>
  <si>
    <t>Хангайнжинчлэл</t>
  </si>
  <si>
    <t>XV-013026</t>
  </si>
  <si>
    <t>Цагаан салаа</t>
  </si>
  <si>
    <t>2016.12.05</t>
  </si>
  <si>
    <t>Си Би Эс Эн</t>
  </si>
  <si>
    <t>MV-017341</t>
  </si>
  <si>
    <t>Шандан толгой</t>
  </si>
  <si>
    <t>2013.07.02</t>
  </si>
  <si>
    <t>2043.07.02</t>
  </si>
  <si>
    <t>Мэжикбридж</t>
  </si>
  <si>
    <t>XV-015186</t>
  </si>
  <si>
    <t>2009.10.08</t>
  </si>
  <si>
    <t>2015.10.08</t>
  </si>
  <si>
    <t>Андсөүрвэй</t>
  </si>
  <si>
    <t>MV-016906</t>
  </si>
  <si>
    <t>Хоолтын даваа</t>
  </si>
  <si>
    <t>2011.08.25</t>
  </si>
  <si>
    <t>2041.08.25</t>
  </si>
  <si>
    <t>Бэствайт</t>
  </si>
  <si>
    <t>MV-017386</t>
  </si>
  <si>
    <t>2013.09.24</t>
  </si>
  <si>
    <t>2043.09.24</t>
  </si>
  <si>
    <t>Даагатын салаа</t>
  </si>
  <si>
    <t>XV-015554</t>
  </si>
  <si>
    <t>Адаацаг, Бүрэн</t>
  </si>
  <si>
    <t>Эс Эм Ай Эм Жи</t>
  </si>
  <si>
    <t>XV-015401</t>
  </si>
  <si>
    <t>Улз</t>
  </si>
  <si>
    <t>Хүдэр-Орд</t>
  </si>
  <si>
    <t>XV-015350</t>
  </si>
  <si>
    <t>Эдинбүрг</t>
  </si>
  <si>
    <t>MV-015593</t>
  </si>
  <si>
    <t>Элстэйн зуунмод</t>
  </si>
  <si>
    <t>Жемини</t>
  </si>
  <si>
    <t>XV-014811</t>
  </si>
  <si>
    <t>Цагаан олом</t>
  </si>
  <si>
    <t>2009.03.27</t>
  </si>
  <si>
    <t>2015.03.27</t>
  </si>
  <si>
    <t>XV-015467</t>
  </si>
  <si>
    <t>Дэлгэр, Тайшир</t>
  </si>
  <si>
    <t>2016.02.08</t>
  </si>
  <si>
    <t>Шинэ-Алмас</t>
  </si>
  <si>
    <t>XV-011173</t>
  </si>
  <si>
    <t>Товон уул</t>
  </si>
  <si>
    <t>Баяндалай, Ноён</t>
  </si>
  <si>
    <t>2006.01.20</t>
  </si>
  <si>
    <t>2015.01.20</t>
  </si>
  <si>
    <t>Багатаян</t>
  </si>
  <si>
    <t>MV-000150</t>
  </si>
  <si>
    <t>Хавчуу</t>
  </si>
  <si>
    <t>1997.10.01</t>
  </si>
  <si>
    <t>2027.10.01</t>
  </si>
  <si>
    <t>Бадамлах-Очир</t>
  </si>
  <si>
    <t>MV-000369</t>
  </si>
  <si>
    <t>Бумбатын булаг бүлэг</t>
  </si>
  <si>
    <t>1996.03.01</t>
  </si>
  <si>
    <t>2026.03.01</t>
  </si>
  <si>
    <t>Гүнжийн даваа</t>
  </si>
  <si>
    <t>MV-016754</t>
  </si>
  <si>
    <t>Булган, Эрдэнэбулган</t>
  </si>
  <si>
    <t>2011.01.05</t>
  </si>
  <si>
    <t>2041.01.05</t>
  </si>
  <si>
    <t>Имай-Амка</t>
  </si>
  <si>
    <t>XV-012212</t>
  </si>
  <si>
    <t>Ноёд</t>
  </si>
  <si>
    <t>2015.11.14</t>
  </si>
  <si>
    <t>Рилмайк</t>
  </si>
  <si>
    <t>XV-015556</t>
  </si>
  <si>
    <t>Эрдэнийн толгой</t>
  </si>
  <si>
    <t>Эм Эм Ар энд Эм</t>
  </si>
  <si>
    <t>XV-014400</t>
  </si>
  <si>
    <t>Зост толгой</t>
  </si>
  <si>
    <t>Эрдэнэмандал</t>
  </si>
  <si>
    <t>Алтайхөхий нуур</t>
  </si>
  <si>
    <t>XV-015519</t>
  </si>
  <si>
    <t>2016.03.11</t>
  </si>
  <si>
    <t>Цагаанбүрд</t>
  </si>
  <si>
    <t>MV-011836</t>
  </si>
  <si>
    <t>2036.06.22</t>
  </si>
  <si>
    <t>Тогтохмандал</t>
  </si>
  <si>
    <t>XV-015489</t>
  </si>
  <si>
    <t>Илрэл</t>
  </si>
  <si>
    <t>Эйч Ди Эл</t>
  </si>
  <si>
    <t>XV-015491</t>
  </si>
  <si>
    <t>Улаанбадрах-2</t>
  </si>
  <si>
    <t>Улаанбадрах, Хөвсгөл</t>
  </si>
  <si>
    <t>Эм Ар И</t>
  </si>
  <si>
    <t>XV-015495</t>
  </si>
  <si>
    <t>Шивэрт гол</t>
  </si>
  <si>
    <t>Бэлгүүн-Анар</t>
  </si>
  <si>
    <t>XV-006554</t>
  </si>
  <si>
    <t>2003.11.18</t>
  </si>
  <si>
    <t>2012.11.18</t>
  </si>
  <si>
    <t>Азаргын гол чонот</t>
  </si>
  <si>
    <t>XV-012443</t>
  </si>
  <si>
    <t>Цагаан жалга</t>
  </si>
  <si>
    <t>2007.05.15</t>
  </si>
  <si>
    <t>2013.05.15</t>
  </si>
  <si>
    <t>XV-013490</t>
  </si>
  <si>
    <t>Хөх чулуутын ам</t>
  </si>
  <si>
    <t>Сэлэнгэ, Тэшиг</t>
  </si>
  <si>
    <t>MV-013927</t>
  </si>
  <si>
    <t>2008.07.25</t>
  </si>
  <si>
    <t>2038.07.25</t>
  </si>
  <si>
    <t>XV-013926</t>
  </si>
  <si>
    <t>Говь-Эрээн</t>
  </si>
  <si>
    <t>XV-013259</t>
  </si>
  <si>
    <t>Нүүрст уул-3</t>
  </si>
  <si>
    <t>2008.02.15</t>
  </si>
  <si>
    <t>2014.02.15</t>
  </si>
  <si>
    <t>XV-013493</t>
  </si>
  <si>
    <t>Дэлүүн</t>
  </si>
  <si>
    <t>XV-014481</t>
  </si>
  <si>
    <t>Эйч Эм Си натурал ресурс корпарэшн</t>
  </si>
  <si>
    <t>XV-011983</t>
  </si>
  <si>
    <t>Дөргөн</t>
  </si>
  <si>
    <t>XV-012652</t>
  </si>
  <si>
    <t>2007.08.22</t>
  </si>
  <si>
    <t>2016.08.22</t>
  </si>
  <si>
    <t>Меншикуание</t>
  </si>
  <si>
    <t>XV-009448</t>
  </si>
  <si>
    <t>Зүрх уул-1</t>
  </si>
  <si>
    <t>2011.12.28</t>
  </si>
  <si>
    <t>XV-009447</t>
  </si>
  <si>
    <t>Тооройт уул-1</t>
  </si>
  <si>
    <t>Намо бридж</t>
  </si>
  <si>
    <t>XV-014983</t>
  </si>
  <si>
    <t>MV-017231</t>
  </si>
  <si>
    <t>2012.12.11</t>
  </si>
  <si>
    <t>2042.12.11</t>
  </si>
  <si>
    <t>Пенинсуламайнинг</t>
  </si>
  <si>
    <t>MV-008728</t>
  </si>
  <si>
    <t>Бага мухар</t>
  </si>
  <si>
    <t>2004.11.10</t>
  </si>
  <si>
    <t>2034.11.10</t>
  </si>
  <si>
    <t>XV-013402</t>
  </si>
  <si>
    <t>Мөнгөт</t>
  </si>
  <si>
    <t>XV-014795</t>
  </si>
  <si>
    <t>Далай 1</t>
  </si>
  <si>
    <t>2009.03.11</t>
  </si>
  <si>
    <t>2015.03.11</t>
  </si>
  <si>
    <t>Хүдэн</t>
  </si>
  <si>
    <t>MV-011617</t>
  </si>
  <si>
    <t>Хөөтийн тал</t>
  </si>
  <si>
    <t>Брэйвхарт ресорсиз</t>
  </si>
  <si>
    <t>XV-007340</t>
  </si>
  <si>
    <t>Ембүү толгой</t>
  </si>
  <si>
    <t>Зэрэг, Чандмань</t>
  </si>
  <si>
    <t>2004.04.27</t>
  </si>
  <si>
    <t>2016.04.25</t>
  </si>
  <si>
    <t>XV-008018</t>
  </si>
  <si>
    <t>Жаргалант-1</t>
  </si>
  <si>
    <t>2016.07.27</t>
  </si>
  <si>
    <t>Хавчуулэнд монголиа</t>
  </si>
  <si>
    <t>XV-008835</t>
  </si>
  <si>
    <t>Сэлэнгэ, Төв</t>
  </si>
  <si>
    <t>Баянгол, Жаргалант, Сүмбэр</t>
  </si>
  <si>
    <t>2004.11.26</t>
  </si>
  <si>
    <t>2013.11.26</t>
  </si>
  <si>
    <t>Нарантуул трейд</t>
  </si>
  <si>
    <t>MV-017185</t>
  </si>
  <si>
    <t>Ээдэмт-2</t>
  </si>
  <si>
    <t>Баянжаргалан, Гурвансайхан</t>
  </si>
  <si>
    <t>MV-017234</t>
  </si>
  <si>
    <t>Ээдэмт-3</t>
  </si>
  <si>
    <t>Баянжаргалан, Говь-Угтаал, Гурвансайхан</t>
  </si>
  <si>
    <t>2012.12.14</t>
  </si>
  <si>
    <t>2042.12.14</t>
  </si>
  <si>
    <t>МТ майнинг</t>
  </si>
  <si>
    <t>XV-010711</t>
  </si>
  <si>
    <t>Хошуу худаг</t>
  </si>
  <si>
    <t>2005.10.24</t>
  </si>
  <si>
    <t>2014.10.24</t>
  </si>
  <si>
    <t>XV-011044</t>
  </si>
  <si>
    <t>Билх овоо</t>
  </si>
  <si>
    <t>2006.01.02</t>
  </si>
  <si>
    <t>XV-011043</t>
  </si>
  <si>
    <t>Уртын талбай-2</t>
  </si>
  <si>
    <t>XV-011522</t>
  </si>
  <si>
    <t>Байшинт-1</t>
  </si>
  <si>
    <t>Хан-Асур</t>
  </si>
  <si>
    <t>XV-014399</t>
  </si>
  <si>
    <t>Ирмүүнбосго</t>
  </si>
  <si>
    <t>MV-000436</t>
  </si>
  <si>
    <t>MV-017108</t>
  </si>
  <si>
    <t>Бумбатресорсес</t>
  </si>
  <si>
    <t>XV-014782</t>
  </si>
  <si>
    <t>Нүүрст</t>
  </si>
  <si>
    <t>Занаду энержи ресорсэс монголиа</t>
  </si>
  <si>
    <t>XV-009383</t>
  </si>
  <si>
    <t>Цагаан өндөр толгой</t>
  </si>
  <si>
    <t>2014.03.07</t>
  </si>
  <si>
    <t>MV-017294</t>
  </si>
  <si>
    <t>Хашаат</t>
  </si>
  <si>
    <t>2013.04.11</t>
  </si>
  <si>
    <t>2043.04.11</t>
  </si>
  <si>
    <t>MV-017279</t>
  </si>
  <si>
    <t>2013.04.01</t>
  </si>
  <si>
    <t>2043.04.01</t>
  </si>
  <si>
    <t>MV-017280</t>
  </si>
  <si>
    <t>Тахилгат уул</t>
  </si>
  <si>
    <t>Их хэт, Галшар</t>
  </si>
  <si>
    <t>Төв эрдэнэ сант</t>
  </si>
  <si>
    <t>XV-015296</t>
  </si>
  <si>
    <t>2009.11.25</t>
  </si>
  <si>
    <t>2015.11.25</t>
  </si>
  <si>
    <t>Эй  Эс Ти Эс</t>
  </si>
  <si>
    <t>XV-015006</t>
  </si>
  <si>
    <t>Хавчиг</t>
  </si>
  <si>
    <t>XV-015384</t>
  </si>
  <si>
    <t>2009.12.28</t>
  </si>
  <si>
    <t>2015.12.28</t>
  </si>
  <si>
    <t>Улаанцахар</t>
  </si>
  <si>
    <t>MV-015038</t>
  </si>
  <si>
    <t>Билүүтийн зүүн хойд хэсэг</t>
  </si>
  <si>
    <t>2009.07.30</t>
  </si>
  <si>
    <t>2039.07.30</t>
  </si>
  <si>
    <t>Монголжодоо интернэшнл</t>
  </si>
  <si>
    <t>MV-016822</t>
  </si>
  <si>
    <t>Засаг сүмбэр</t>
  </si>
  <si>
    <t>MV-014218</t>
  </si>
  <si>
    <t>Алс-1</t>
  </si>
  <si>
    <t>2038.09.29</t>
  </si>
  <si>
    <t>Хорикаваметалл</t>
  </si>
  <si>
    <t>MV-010882</t>
  </si>
  <si>
    <t>Ичээт</t>
  </si>
  <si>
    <t>Хяргас</t>
  </si>
  <si>
    <t>XV-015613</t>
  </si>
  <si>
    <t>Шар уул</t>
  </si>
  <si>
    <t>XV-015587</t>
  </si>
  <si>
    <t>2008.04.22</t>
  </si>
  <si>
    <t>2014.04.22</t>
  </si>
  <si>
    <t>XV-013083</t>
  </si>
  <si>
    <t>MV-017202</t>
  </si>
  <si>
    <t>2012.11.15</t>
  </si>
  <si>
    <t>2042.11.15</t>
  </si>
  <si>
    <t>Ээрмэл</t>
  </si>
  <si>
    <t>XV-013990</t>
  </si>
  <si>
    <t>Уганоголд</t>
  </si>
  <si>
    <t>XV-013419</t>
  </si>
  <si>
    <t>Шар овоо</t>
  </si>
  <si>
    <t>Баян-Овоо, Номгон</t>
  </si>
  <si>
    <t>Лотус-Амгалан</t>
  </si>
  <si>
    <t>MV-013185</t>
  </si>
  <si>
    <t>Оргилшугам</t>
  </si>
  <si>
    <t>MV-014988</t>
  </si>
  <si>
    <t>Говьтугалга</t>
  </si>
  <si>
    <t>XV-015034</t>
  </si>
  <si>
    <t>Алаг худаг</t>
  </si>
  <si>
    <t>2009.07.28</t>
  </si>
  <si>
    <t>2015.07.28</t>
  </si>
  <si>
    <t>XV-015035</t>
  </si>
  <si>
    <t>Болоргол</t>
  </si>
  <si>
    <t>XV-014138</t>
  </si>
  <si>
    <t>Хос-Орчлон</t>
  </si>
  <si>
    <t>XV-015534</t>
  </si>
  <si>
    <t>Ил худаг</t>
  </si>
  <si>
    <t>2010.03.23</t>
  </si>
  <si>
    <t>2016.03.23</t>
  </si>
  <si>
    <t>Кратон</t>
  </si>
  <si>
    <t>XV-009459</t>
  </si>
  <si>
    <t>Хар овоо уул</t>
  </si>
  <si>
    <t>Хотонт</t>
  </si>
  <si>
    <t>2014.03.16</t>
  </si>
  <si>
    <t>XV-013607</t>
  </si>
  <si>
    <t>Хонгил цав</t>
  </si>
  <si>
    <t>XV-013939</t>
  </si>
  <si>
    <t>Өнийн аараг</t>
  </si>
  <si>
    <t>Цогт, Цээл</t>
  </si>
  <si>
    <t>XV-013941</t>
  </si>
  <si>
    <t>XV-014784</t>
  </si>
  <si>
    <t>Хөх хөтөл</t>
  </si>
  <si>
    <t>Батцэнгэл</t>
  </si>
  <si>
    <t>Нутгийн гантиг</t>
  </si>
  <si>
    <t>XV-014201</t>
  </si>
  <si>
    <t>Улаан тойром</t>
  </si>
  <si>
    <t>2008.09.24</t>
  </si>
  <si>
    <t>XV-013602</t>
  </si>
  <si>
    <t>Хайрхан уул</t>
  </si>
  <si>
    <t>Хера-Инвестмент</t>
  </si>
  <si>
    <t>XV-013422</t>
  </si>
  <si>
    <t>Гишүүн-2</t>
  </si>
  <si>
    <t>2006.06.08</t>
  </si>
  <si>
    <t>2015.06.08</t>
  </si>
  <si>
    <t>Барилга-Орд</t>
  </si>
  <si>
    <t>MV-013331</t>
  </si>
  <si>
    <t>Хүйтний гол</t>
  </si>
  <si>
    <t>Сор металл</t>
  </si>
  <si>
    <t>XV-010122</t>
  </si>
  <si>
    <t>Хондонгийн тал</t>
  </si>
  <si>
    <t>2005.07.08</t>
  </si>
  <si>
    <t>2014.07.08</t>
  </si>
  <si>
    <t>Алтантахь</t>
  </si>
  <si>
    <t>MV-016791</t>
  </si>
  <si>
    <t>Бор-Овоо</t>
  </si>
  <si>
    <t>Сайхан-Овоо</t>
  </si>
  <si>
    <t>Си Си И Эм</t>
  </si>
  <si>
    <t>XV-012662</t>
  </si>
  <si>
    <t>Навтгар уул</t>
  </si>
  <si>
    <t>Баян-Овоо, Номгон, Ханхонгор</t>
  </si>
  <si>
    <t>MV-003066</t>
  </si>
  <si>
    <t>Нүүрст хонхор</t>
  </si>
  <si>
    <t>Голланд</t>
  </si>
  <si>
    <t>MV-007863</t>
  </si>
  <si>
    <t>Нүүрст хонхор-1</t>
  </si>
  <si>
    <t>MV-008766</t>
  </si>
  <si>
    <t>Эрээн ихэр уул</t>
  </si>
  <si>
    <t>2003.08.26</t>
  </si>
  <si>
    <t>2033.08.26</t>
  </si>
  <si>
    <t>XV-010715</t>
  </si>
  <si>
    <t>Шанаган-2</t>
  </si>
  <si>
    <t>2005.06.13</t>
  </si>
  <si>
    <t>2014.06.13</t>
  </si>
  <si>
    <t>XV-011162</t>
  </si>
  <si>
    <t>Алтан ширээ-1</t>
  </si>
  <si>
    <t>XV-011180</t>
  </si>
  <si>
    <t>Товонгийн тал</t>
  </si>
  <si>
    <t>XV-011468</t>
  </si>
  <si>
    <t>Их уул</t>
  </si>
  <si>
    <t>XV-012483</t>
  </si>
  <si>
    <t>Баруун ноён уул</t>
  </si>
  <si>
    <t>XV-013045</t>
  </si>
  <si>
    <t>Энгэрийн толгод</t>
  </si>
  <si>
    <t>2007.12.12</t>
  </si>
  <si>
    <t>2016.12.12</t>
  </si>
  <si>
    <t>XV-013692</t>
  </si>
  <si>
    <t>XV-013601</t>
  </si>
  <si>
    <t>MV-017301</t>
  </si>
  <si>
    <t>2013.04.17</t>
  </si>
  <si>
    <t>2043.04.17</t>
  </si>
  <si>
    <t>MV-017309</t>
  </si>
  <si>
    <t>Хашаат худаг</t>
  </si>
  <si>
    <t>2013.04.29</t>
  </si>
  <si>
    <t>2043.04.29</t>
  </si>
  <si>
    <t>Сүмбэр-Орд</t>
  </si>
  <si>
    <t>XV-013473</t>
  </si>
  <si>
    <t>Өндөр сүүж</t>
  </si>
  <si>
    <t>Өү И Эл</t>
  </si>
  <si>
    <t>XV-014261</t>
  </si>
  <si>
    <t>Хуйт</t>
  </si>
  <si>
    <t>XV-014286</t>
  </si>
  <si>
    <t>2008.10.15</t>
  </si>
  <si>
    <t>2014.10.15</t>
  </si>
  <si>
    <t>Доурадо</t>
  </si>
  <si>
    <t>XV-015312</t>
  </si>
  <si>
    <t>Орхон цээл</t>
  </si>
  <si>
    <t>XV-015380</t>
  </si>
  <si>
    <t>XV-015381</t>
  </si>
  <si>
    <t>Алдар</t>
  </si>
  <si>
    <t>XV-015379</t>
  </si>
  <si>
    <t>Алтан гадас</t>
  </si>
  <si>
    <t>Монголиан күүпер майнинг</t>
  </si>
  <si>
    <t>MV-016997</t>
  </si>
  <si>
    <t>Бор хаг</t>
  </si>
  <si>
    <t>2012.01.19</t>
  </si>
  <si>
    <t>2042.01.19</t>
  </si>
  <si>
    <t>Грейт байтар</t>
  </si>
  <si>
    <t>XV-015311</t>
  </si>
  <si>
    <t>Харгант</t>
  </si>
  <si>
    <t>Монгол ресурс корпораци</t>
  </si>
  <si>
    <t>XV-016751</t>
  </si>
  <si>
    <t>Цагаан-Уул</t>
  </si>
  <si>
    <t>Талстгөлтгөнө</t>
  </si>
  <si>
    <t>MV-000251</t>
  </si>
  <si>
    <t>Тарагт-1</t>
  </si>
  <si>
    <t>1997.03.28</t>
  </si>
  <si>
    <t>2027.03.28</t>
  </si>
  <si>
    <t>MV-000288</t>
  </si>
  <si>
    <t>Цагаан цав</t>
  </si>
  <si>
    <t>MV-010223</t>
  </si>
  <si>
    <t>Тарагт-2</t>
  </si>
  <si>
    <t>Букорп</t>
  </si>
  <si>
    <t>XV-012907</t>
  </si>
  <si>
    <t>Хөтөл цагаан</t>
  </si>
  <si>
    <t>2007.10.29</t>
  </si>
  <si>
    <t>2016.10.29</t>
  </si>
  <si>
    <t>Мөнхноён суварга</t>
  </si>
  <si>
    <t>MV-016872</t>
  </si>
  <si>
    <t>Цант уул</t>
  </si>
  <si>
    <t>Тэнгри ойл шэйл</t>
  </si>
  <si>
    <t>MV-006453</t>
  </si>
  <si>
    <t>Цайдам нуурын хүрэн нүүрсний орд</t>
  </si>
  <si>
    <t>Пураам</t>
  </si>
  <si>
    <t>MV-000801</t>
  </si>
  <si>
    <t>Булагийн -Ам</t>
  </si>
  <si>
    <t>1997.11.14</t>
  </si>
  <si>
    <t>2027.11.14</t>
  </si>
  <si>
    <t>Цэнгэг-Орог</t>
  </si>
  <si>
    <t>MV-003108</t>
  </si>
  <si>
    <t>Цагаан чулуут хоолойн дээд хэсэг</t>
  </si>
  <si>
    <t>2001.03.26</t>
  </si>
  <si>
    <t>2031.03.26</t>
  </si>
  <si>
    <t>Оргилуунтөв</t>
  </si>
  <si>
    <t>XV-015125</t>
  </si>
  <si>
    <t>2009.09.11</t>
  </si>
  <si>
    <t>2015.09.11</t>
  </si>
  <si>
    <t>Коттеджбарилга</t>
  </si>
  <si>
    <t>XV-013439</t>
  </si>
  <si>
    <t>Хосхатад</t>
  </si>
  <si>
    <t>XV-012795</t>
  </si>
  <si>
    <t>Дов</t>
  </si>
  <si>
    <t>Яруу</t>
  </si>
  <si>
    <t>Мандахбулаг</t>
  </si>
  <si>
    <t>MV-017329</t>
  </si>
  <si>
    <t>2013.06.18</t>
  </si>
  <si>
    <t>2043.06.18</t>
  </si>
  <si>
    <t>Сэндом</t>
  </si>
  <si>
    <t>XV-015439</t>
  </si>
  <si>
    <t>Завханмандал, Эрдэнэхайрхан</t>
  </si>
  <si>
    <t>2010.01.26</t>
  </si>
  <si>
    <t>2016.01.26</t>
  </si>
  <si>
    <t>Нордпойнт</t>
  </si>
  <si>
    <t>MV-000841</t>
  </si>
  <si>
    <t>1997.12.04</t>
  </si>
  <si>
    <t>2027.12.05</t>
  </si>
  <si>
    <t>Зулмөнх бадмаараг</t>
  </si>
  <si>
    <t>MV-014849</t>
  </si>
  <si>
    <t>Хадагтай</t>
  </si>
  <si>
    <t>2007.05.23</t>
  </si>
  <si>
    <t>2037.05.23</t>
  </si>
  <si>
    <t>Лотусдай уул</t>
  </si>
  <si>
    <t>MV-017042</t>
  </si>
  <si>
    <t>Бадамт</t>
  </si>
  <si>
    <t>2012.05.25</t>
  </si>
  <si>
    <t>2042.05.25</t>
  </si>
  <si>
    <t>Си Ти Эл Ти</t>
  </si>
  <si>
    <t>XV-006107</t>
  </si>
  <si>
    <t>Өнжүүл, Хар хонгор</t>
  </si>
  <si>
    <t>2012.08.04</t>
  </si>
  <si>
    <t>Ньюхаппи</t>
  </si>
  <si>
    <t>MV-000178</t>
  </si>
  <si>
    <t>1995.11.23</t>
  </si>
  <si>
    <t>2025.11.23</t>
  </si>
  <si>
    <t>XV-011398</t>
  </si>
  <si>
    <t>Жинкорона</t>
  </si>
  <si>
    <t>XV-015513</t>
  </si>
  <si>
    <t>Майхан өндөр</t>
  </si>
  <si>
    <t>2010.03.02</t>
  </si>
  <si>
    <t>2016.03.02</t>
  </si>
  <si>
    <t>Коол Адвентурс</t>
  </si>
  <si>
    <t>XV-009255</t>
  </si>
  <si>
    <t>Цагаан гозгор-1</t>
  </si>
  <si>
    <t>XV-009254</t>
  </si>
  <si>
    <t>Цагаан гозгор-2</t>
  </si>
  <si>
    <t>MV-009256</t>
  </si>
  <si>
    <t>Цагаан гозгор</t>
  </si>
  <si>
    <t>Хулд айрон</t>
  </si>
  <si>
    <t>XV-015553</t>
  </si>
  <si>
    <t>XV-012900</t>
  </si>
  <si>
    <t>Делта голд</t>
  </si>
  <si>
    <t>MV-016792</t>
  </si>
  <si>
    <t>Бор-Өндөр-Өвөр хоолой</t>
  </si>
  <si>
    <t>Балинтолгой майнинг</t>
  </si>
  <si>
    <t>XV-006702</t>
  </si>
  <si>
    <t>Балинтолгой</t>
  </si>
  <si>
    <t>2015.12.24</t>
  </si>
  <si>
    <t>XV-006841</t>
  </si>
  <si>
    <t>Эдрэнгийн нуруу</t>
  </si>
  <si>
    <t>2004.01.27</t>
  </si>
  <si>
    <t>Ситик интернэшнл майнинг инвестмент</t>
  </si>
  <si>
    <t>XV-014616</t>
  </si>
  <si>
    <t>Цайдамт</t>
  </si>
  <si>
    <t>XV-014617</t>
  </si>
  <si>
    <t>Элдэв шанд</t>
  </si>
  <si>
    <t>Талст-Орчлон</t>
  </si>
  <si>
    <t>MV-012960</t>
  </si>
  <si>
    <t>Дунд булаг</t>
  </si>
  <si>
    <t>2037.11.15</t>
  </si>
  <si>
    <t>Говь эрдэнэ марал</t>
  </si>
  <si>
    <t>XV-014790</t>
  </si>
  <si>
    <t>Нутгийн толгод</t>
  </si>
  <si>
    <t>Алтанширээ, Дэлгэрэх, Өргөн</t>
  </si>
  <si>
    <t>2009.03.09</t>
  </si>
  <si>
    <t>2015.03.09</t>
  </si>
  <si>
    <t>Мочистоун</t>
  </si>
  <si>
    <t>XV-015114</t>
  </si>
  <si>
    <t>Тошинт уул</t>
  </si>
  <si>
    <t>Говьрезерв</t>
  </si>
  <si>
    <t>XV-016678</t>
  </si>
  <si>
    <t>XV-012562</t>
  </si>
  <si>
    <t>2007.07.20</t>
  </si>
  <si>
    <t>2016.07.20</t>
  </si>
  <si>
    <t xml:space="preserve">Си эм эн эм </t>
  </si>
  <si>
    <t>XV-012323</t>
  </si>
  <si>
    <t>Брит осианс куание</t>
  </si>
  <si>
    <t>XV-011679</t>
  </si>
  <si>
    <t>Хөх булаг</t>
  </si>
  <si>
    <t>И Эм Ай Си</t>
  </si>
  <si>
    <t>XV-015447</t>
  </si>
  <si>
    <t>Дэл өндөр</t>
  </si>
  <si>
    <t>2010.01.29</t>
  </si>
  <si>
    <t>2016.01.29</t>
  </si>
  <si>
    <t>Климаксмэжур</t>
  </si>
  <si>
    <t>XV-015457</t>
  </si>
  <si>
    <t>Их шороот</t>
  </si>
  <si>
    <t>2010.02.03</t>
  </si>
  <si>
    <t>2016.02.03</t>
  </si>
  <si>
    <t>Геопро монгол</t>
  </si>
  <si>
    <t>MV-017264</t>
  </si>
  <si>
    <t>Харгайт</t>
  </si>
  <si>
    <t>MV-015632</t>
  </si>
  <si>
    <t>Сагил</t>
  </si>
  <si>
    <t>2010.08.05</t>
  </si>
  <si>
    <t>2040.08.05</t>
  </si>
  <si>
    <t>Урансэлэнгэ</t>
  </si>
  <si>
    <t>MV-001258</t>
  </si>
  <si>
    <t>Бааюу Буурлын овоо</t>
  </si>
  <si>
    <t>1998.06.15</t>
  </si>
  <si>
    <t>2028.06.15</t>
  </si>
  <si>
    <t>Наймган-Орд</t>
  </si>
  <si>
    <t>MV-010927</t>
  </si>
  <si>
    <t>2005.12.09</t>
  </si>
  <si>
    <t>2035.12.09</t>
  </si>
  <si>
    <t>Хөхсүлд групп</t>
  </si>
  <si>
    <t>MV-015243</t>
  </si>
  <si>
    <t>Налайх-2</t>
  </si>
  <si>
    <t>Монгол манганейз натурал ресурс</t>
  </si>
  <si>
    <t>MV-010666</t>
  </si>
  <si>
    <t>Хүрмэн-2</t>
  </si>
  <si>
    <t>Манган</t>
  </si>
  <si>
    <t>2005.10.20</t>
  </si>
  <si>
    <t>2035.10.20</t>
  </si>
  <si>
    <t>XV-013693</t>
  </si>
  <si>
    <t>Хойд Аргалант</t>
  </si>
  <si>
    <t>БСОН</t>
  </si>
  <si>
    <t>MV-009813</t>
  </si>
  <si>
    <t>Шохойн нуруу</t>
  </si>
  <si>
    <t>2005.05.17</t>
  </si>
  <si>
    <t>2035.05.17</t>
  </si>
  <si>
    <t>MV-013378</t>
  </si>
  <si>
    <t>Булган уул</t>
  </si>
  <si>
    <t>2008.03.18</t>
  </si>
  <si>
    <t>2038.03.18</t>
  </si>
  <si>
    <t>Монлид трейд</t>
  </si>
  <si>
    <t>MV-012365</t>
  </si>
  <si>
    <t>Өлөнт</t>
  </si>
  <si>
    <t>Вояжерголд</t>
  </si>
  <si>
    <t>XV-009348</t>
  </si>
  <si>
    <t>Хойд Цахир</t>
  </si>
  <si>
    <t>2005.02.23</t>
  </si>
  <si>
    <t>2014.02.23</t>
  </si>
  <si>
    <t>Шайроуз</t>
  </si>
  <si>
    <t>XV-015184</t>
  </si>
  <si>
    <t>Сэнжтийн хяр</t>
  </si>
  <si>
    <t>XV-015185</t>
  </si>
  <si>
    <t>Хаянгийн хар толгой</t>
  </si>
  <si>
    <t>Мэйнструктур</t>
  </si>
  <si>
    <t>XV-014621</t>
  </si>
  <si>
    <t>Буянт</t>
  </si>
  <si>
    <t>Овоот коал майнинг</t>
  </si>
  <si>
    <t>XV-017003</t>
  </si>
  <si>
    <t>XV-013636</t>
  </si>
  <si>
    <t>Дарханфлюорит</t>
  </si>
  <si>
    <t>MV-012578</t>
  </si>
  <si>
    <t>Өндөр-овоо-33</t>
  </si>
  <si>
    <t>2037.07.25</t>
  </si>
  <si>
    <t>Пентатерра</t>
  </si>
  <si>
    <t>XV-016787</t>
  </si>
  <si>
    <t>Монрос пром уголь</t>
  </si>
  <si>
    <t>MV-009097</t>
  </si>
  <si>
    <t>Ховилын хоолой</t>
  </si>
  <si>
    <t>2005.01.05</t>
  </si>
  <si>
    <t>2035.01.05</t>
  </si>
  <si>
    <t>Гобиконсолидетед</t>
  </si>
  <si>
    <t>XV-016740</t>
  </si>
  <si>
    <t>Зээгтийн өвөр</t>
  </si>
  <si>
    <t>XV-009761</t>
  </si>
  <si>
    <t>2005.05.06</t>
  </si>
  <si>
    <t>Ирмэгдаваа</t>
  </si>
  <si>
    <t>XV-009706</t>
  </si>
  <si>
    <t>Оюут ам</t>
  </si>
  <si>
    <t>Тэлмэн</t>
  </si>
  <si>
    <t>Сайханмишээл</t>
  </si>
  <si>
    <t>XV-014749</t>
  </si>
  <si>
    <t>Налгархөндий</t>
  </si>
  <si>
    <t>XV-007438</t>
  </si>
  <si>
    <t>Суман хад</t>
  </si>
  <si>
    <t>2004.05.11</t>
  </si>
  <si>
    <t>2016.05.11</t>
  </si>
  <si>
    <t>Американстандарт</t>
  </si>
  <si>
    <t>XV-014809</t>
  </si>
  <si>
    <t>Таргат</t>
  </si>
  <si>
    <t>2009.03.26</t>
  </si>
  <si>
    <t>2015.03.26</t>
  </si>
  <si>
    <t>XV-014761</t>
  </si>
  <si>
    <t>Жонштын говь</t>
  </si>
  <si>
    <t>Уулбаян</t>
  </si>
  <si>
    <t>2009.03.02</t>
  </si>
  <si>
    <t>2015.03.02</t>
  </si>
  <si>
    <t>Жаншинэнеэн монгол</t>
  </si>
  <si>
    <t>XV-013967</t>
  </si>
  <si>
    <t>Тал-3</t>
  </si>
  <si>
    <t>Шувуун хар уул</t>
  </si>
  <si>
    <t>XV-013224</t>
  </si>
  <si>
    <t>Баян хайрхан</t>
  </si>
  <si>
    <t>2008.02.01</t>
  </si>
  <si>
    <t>2014.02.01</t>
  </si>
  <si>
    <t>Орчлон айрон</t>
  </si>
  <si>
    <t>MV-014981</t>
  </si>
  <si>
    <t>Яшил</t>
  </si>
  <si>
    <t>Дорнын нүүрс</t>
  </si>
  <si>
    <t>MV-004872</t>
  </si>
  <si>
    <t>Хавтгай</t>
  </si>
  <si>
    <t>Баянхутаг</t>
  </si>
  <si>
    <t>2002.09.13</t>
  </si>
  <si>
    <t>2032.09.13</t>
  </si>
  <si>
    <t>Ар-Эрхэс</t>
  </si>
  <si>
    <t>XV-015499</t>
  </si>
  <si>
    <t>Авдрант</t>
  </si>
  <si>
    <t>Архуст, Баяндэлгэр, Эрдэнэ</t>
  </si>
  <si>
    <t>2010.02.23</t>
  </si>
  <si>
    <t>Бест коппер гоулд корпорейшн</t>
  </si>
  <si>
    <t>XV-017218</t>
  </si>
  <si>
    <t>Оюут уул</t>
  </si>
  <si>
    <t>2007.06.21</t>
  </si>
  <si>
    <t>2016.06.21</t>
  </si>
  <si>
    <t>XV-017181</t>
  </si>
  <si>
    <t>Далтын нуруу</t>
  </si>
  <si>
    <t>XV-017182</t>
  </si>
  <si>
    <t>Үнэгт толгой</t>
  </si>
  <si>
    <t>2010.01.13</t>
  </si>
  <si>
    <t>2016.01.13</t>
  </si>
  <si>
    <t>XV-017183</t>
  </si>
  <si>
    <t>Бага далтын нуруу</t>
  </si>
  <si>
    <t>Хөх тэнгэр интернэшнл</t>
  </si>
  <si>
    <t>XV-014603</t>
  </si>
  <si>
    <t>Билэгт уул</t>
  </si>
  <si>
    <t>Чинхуа МАК нарийн сухайт</t>
  </si>
  <si>
    <t>MV-005459</t>
  </si>
  <si>
    <t>2033.02.25</t>
  </si>
  <si>
    <t>Тундерклап</t>
  </si>
  <si>
    <t>XV-013395</t>
  </si>
  <si>
    <t>2008.03.20</t>
  </si>
  <si>
    <t>2014.03.20</t>
  </si>
  <si>
    <t>XV-014520</t>
  </si>
  <si>
    <t>Жавхлантын Уул</t>
  </si>
  <si>
    <t>XV-014457</t>
  </si>
  <si>
    <t>XV-014458</t>
  </si>
  <si>
    <t>Шар дэлийн ухаа</t>
  </si>
  <si>
    <t>Луже-Орд</t>
  </si>
  <si>
    <t>MV-016933</t>
  </si>
  <si>
    <t>Ногоон нуурын хөндий</t>
  </si>
  <si>
    <t>MV-016932</t>
  </si>
  <si>
    <t>Бахлаг</t>
  </si>
  <si>
    <t>Борын хөндий</t>
  </si>
  <si>
    <t>XV-014683</t>
  </si>
  <si>
    <t>Баялаг</t>
  </si>
  <si>
    <t>Боохун</t>
  </si>
  <si>
    <t>XV-015205</t>
  </si>
  <si>
    <t>Баянлаг</t>
  </si>
  <si>
    <t>Монголголомт групп</t>
  </si>
  <si>
    <t>XV-015382</t>
  </si>
  <si>
    <t>Хөх хадат</t>
  </si>
  <si>
    <t>Шинэшуудан</t>
  </si>
  <si>
    <t>XV-015433</t>
  </si>
  <si>
    <t>Наранбулаг-1</t>
  </si>
  <si>
    <t>Хонгорхангай эрдэнэс</t>
  </si>
  <si>
    <t>XV-010484</t>
  </si>
  <si>
    <t>Салхитын ам</t>
  </si>
  <si>
    <t>Бууцагаан, Хүрээмарал</t>
  </si>
  <si>
    <t>2005.09.20</t>
  </si>
  <si>
    <t>2014.09.20</t>
  </si>
  <si>
    <t>XV-014177</t>
  </si>
  <si>
    <t>Салхитын ам-1</t>
  </si>
  <si>
    <t>Ноёнгари</t>
  </si>
  <si>
    <t>MV-013678</t>
  </si>
  <si>
    <t>Ямаат худаг</t>
  </si>
  <si>
    <t>Эрдэнийн эрдэнэс</t>
  </si>
  <si>
    <t>XV-010616</t>
  </si>
  <si>
    <t>2015.10.11</t>
  </si>
  <si>
    <t>Асгат-Эрдэнэ</t>
  </si>
  <si>
    <t>MV-016921</t>
  </si>
  <si>
    <t>Улаан уул</t>
  </si>
  <si>
    <t>2011.09.30</t>
  </si>
  <si>
    <t>2041.09.30</t>
  </si>
  <si>
    <t>Оюу Толгой</t>
  </si>
  <si>
    <t>MV-006708</t>
  </si>
  <si>
    <t>Манахт</t>
  </si>
  <si>
    <t>2003.12.26</t>
  </si>
  <si>
    <t>2033.12.26</t>
  </si>
  <si>
    <t>MV-006710</t>
  </si>
  <si>
    <t>Хөх хад</t>
  </si>
  <si>
    <t>MV-006709</t>
  </si>
  <si>
    <t>Оюу толгой</t>
  </si>
  <si>
    <t>MV-016846</t>
  </si>
  <si>
    <t>Олон түрүү</t>
  </si>
  <si>
    <t>2011.06.15</t>
  </si>
  <si>
    <t>2041.06.15</t>
  </si>
  <si>
    <t>Хуйдэмайнинг</t>
  </si>
  <si>
    <t>XV-012437</t>
  </si>
  <si>
    <t>Өвөрцагаан-2</t>
  </si>
  <si>
    <t>Нагааранз</t>
  </si>
  <si>
    <t>XV-013150</t>
  </si>
  <si>
    <t>2008.01.09</t>
  </si>
  <si>
    <t>2017.01.09</t>
  </si>
  <si>
    <t>Билэгтхайрхан уул</t>
  </si>
  <si>
    <t>XV-013544</t>
  </si>
  <si>
    <t>Хар тойром</t>
  </si>
  <si>
    <t>Гурвансайхан, Өлзийт, Сайнцагаан</t>
  </si>
  <si>
    <t>XV-014907</t>
  </si>
  <si>
    <t>Гурвансайхан, Өлзийт</t>
  </si>
  <si>
    <t>MV-014911</t>
  </si>
  <si>
    <t>Үнст худаг</t>
  </si>
  <si>
    <t>2009.05.18</t>
  </si>
  <si>
    <t>2039.05.18</t>
  </si>
  <si>
    <t>Икс Эйч Кэй Эйч</t>
  </si>
  <si>
    <t>XV-013838</t>
  </si>
  <si>
    <t>Арслантай</t>
  </si>
  <si>
    <t>2008.06.25</t>
  </si>
  <si>
    <t>2014.06.25</t>
  </si>
  <si>
    <t>Хуади куонеэ</t>
  </si>
  <si>
    <t>XV-015430</t>
  </si>
  <si>
    <t>Нарийн хэрэс уул-1</t>
  </si>
  <si>
    <t>Хатанбулаг, Хөвсгөл</t>
  </si>
  <si>
    <t>XV-015520</t>
  </si>
  <si>
    <t>Сонгинот уул</t>
  </si>
  <si>
    <t>Жинтайда</t>
  </si>
  <si>
    <t>XV-013285</t>
  </si>
  <si>
    <t>Оюут</t>
  </si>
  <si>
    <t>2008.02.22</t>
  </si>
  <si>
    <t>2014.02.22</t>
  </si>
  <si>
    <t>Эрдэнэгипс</t>
  </si>
  <si>
    <t>XV-013386</t>
  </si>
  <si>
    <t>Ширээгийн хөндий</t>
  </si>
  <si>
    <t>2008.03.19</t>
  </si>
  <si>
    <t>2014.03.19</t>
  </si>
  <si>
    <t>XV-014411</t>
  </si>
  <si>
    <t>MV-017436</t>
  </si>
  <si>
    <t>2013.12.10</t>
  </si>
  <si>
    <t>2043.12.10</t>
  </si>
  <si>
    <t>MV-017437</t>
  </si>
  <si>
    <t>Хулдмайнинг групп</t>
  </si>
  <si>
    <t>XV-016663</t>
  </si>
  <si>
    <t>Өнөхөх</t>
  </si>
  <si>
    <t>XV-012898</t>
  </si>
  <si>
    <t>MV-011430</t>
  </si>
  <si>
    <t>2037.02.12</t>
  </si>
  <si>
    <t>Батшандас</t>
  </si>
  <si>
    <t>XV-014236</t>
  </si>
  <si>
    <t>Нулимс</t>
  </si>
  <si>
    <t>Баян-Адрага, Биндэр</t>
  </si>
  <si>
    <t>MV-000015</t>
  </si>
  <si>
    <t>Далд-2</t>
  </si>
  <si>
    <t>MV-000456</t>
  </si>
  <si>
    <t>Мухар эрэг, Өвөрчулуут, Сайрын худаг</t>
  </si>
  <si>
    <t>1996.02.12</t>
  </si>
  <si>
    <t>2026.02.12</t>
  </si>
  <si>
    <t>MV-000311</t>
  </si>
  <si>
    <t>Жаргалантын ам</t>
  </si>
  <si>
    <t>1995.01.31</t>
  </si>
  <si>
    <t>2025.01.31</t>
  </si>
  <si>
    <t>Цагаанговь</t>
  </si>
  <si>
    <t>MV-014631</t>
  </si>
  <si>
    <t>Хуц-Толгой</t>
  </si>
  <si>
    <t>2009.01.14</t>
  </si>
  <si>
    <t>2039.01.14</t>
  </si>
  <si>
    <t>Болор-Анар</t>
  </si>
  <si>
    <t>XV-011511</t>
  </si>
  <si>
    <t>Үнэгт уул</t>
  </si>
  <si>
    <t>2015.03.20</t>
  </si>
  <si>
    <t>MV-013348</t>
  </si>
  <si>
    <t>Маль</t>
  </si>
  <si>
    <t>2008.03.05</t>
  </si>
  <si>
    <t>2038.03.05</t>
  </si>
  <si>
    <t>MV-013539</t>
  </si>
  <si>
    <t>Мааль</t>
  </si>
  <si>
    <t>2038.04.11</t>
  </si>
  <si>
    <t>Фен чун интернэшнл</t>
  </si>
  <si>
    <t>XV-015415</t>
  </si>
  <si>
    <t>Дунгийн овоо</t>
  </si>
  <si>
    <t>Баацагаан</t>
  </si>
  <si>
    <t>2010.01.18</t>
  </si>
  <si>
    <t>2016.01.18</t>
  </si>
  <si>
    <t>MV-009772</t>
  </si>
  <si>
    <t>Тамирын гол</t>
  </si>
  <si>
    <t>2005.05.12</t>
  </si>
  <si>
    <t>2035.05.12</t>
  </si>
  <si>
    <t>XV-009774</t>
  </si>
  <si>
    <t>Тамирын гол-1</t>
  </si>
  <si>
    <t>Түвшрүүлэх, Цэнхэр</t>
  </si>
  <si>
    <t>2005.03.31</t>
  </si>
  <si>
    <t>MV-011595</t>
  </si>
  <si>
    <t>Мөнгөн цээж</t>
  </si>
  <si>
    <t>2036.03.30</t>
  </si>
  <si>
    <t>MV-011619</t>
  </si>
  <si>
    <t>Өлзийт-1</t>
  </si>
  <si>
    <t>XV-011472</t>
  </si>
  <si>
    <t>Тамирын гол-2</t>
  </si>
  <si>
    <t>Өгийнуур, Түвшрүүлэх</t>
  </si>
  <si>
    <t>Жаргалант-Үүд</t>
  </si>
  <si>
    <t>XV-014098</t>
  </si>
  <si>
    <t>Их номгон</t>
  </si>
  <si>
    <t>Гучингийн алт</t>
  </si>
  <si>
    <t>XV-012650</t>
  </si>
  <si>
    <t>Цахир Уул</t>
  </si>
  <si>
    <t>2016.08.21</t>
  </si>
  <si>
    <t>Говь нутгийн баялаг</t>
  </si>
  <si>
    <t>XV-013413</t>
  </si>
  <si>
    <t>Терра-Энержи</t>
  </si>
  <si>
    <t>XV-013352</t>
  </si>
  <si>
    <t>Гурвантэс, Ноён, Сэврэй</t>
  </si>
  <si>
    <t>2014.03.05</t>
  </si>
  <si>
    <t>XV-012929</t>
  </si>
  <si>
    <t>Цахиурт говь</t>
  </si>
  <si>
    <t>Дэлгэрхангай, Хулд, Эрдэнэдалай</t>
  </si>
  <si>
    <t>2007.11.13</t>
  </si>
  <si>
    <t>2016.11.13</t>
  </si>
  <si>
    <t>XV-015466</t>
  </si>
  <si>
    <t>XV-005262</t>
  </si>
  <si>
    <t>Хөвгүүн</t>
  </si>
  <si>
    <t>MV-016971</t>
  </si>
  <si>
    <t>2041.12.28</t>
  </si>
  <si>
    <t>XV-016972</t>
  </si>
  <si>
    <t>2013.12.30</t>
  </si>
  <si>
    <t>Цагаан-Өвөлжөө</t>
  </si>
  <si>
    <t>XV-005264</t>
  </si>
  <si>
    <t>Өвөлжөө уул</t>
  </si>
  <si>
    <t>XV-013780</t>
  </si>
  <si>
    <t>Баруун ноён уул-1</t>
  </si>
  <si>
    <t>2015.09.09</t>
  </si>
  <si>
    <t>XV-014522</t>
  </si>
  <si>
    <t>Гурвантэс, Ноён</t>
  </si>
  <si>
    <t>MV-017162</t>
  </si>
  <si>
    <t>XV-017163</t>
  </si>
  <si>
    <t>Флорспар ресорсес</t>
  </si>
  <si>
    <t>XV-014867</t>
  </si>
  <si>
    <t>Өндөр толгой</t>
  </si>
  <si>
    <t>Дэлгэрэх, Галшар</t>
  </si>
  <si>
    <t>2015.04.22</t>
  </si>
  <si>
    <t>XV-014534</t>
  </si>
  <si>
    <t>Түмэнтал</t>
  </si>
  <si>
    <t>MV-005356</t>
  </si>
  <si>
    <t>Ширээ уул-2</t>
  </si>
  <si>
    <t>2003.01.30</t>
  </si>
  <si>
    <t>2033.01.30</t>
  </si>
  <si>
    <t>MV-017423</t>
  </si>
  <si>
    <t>Замын худаг</t>
  </si>
  <si>
    <t>2013.11.27</t>
  </si>
  <si>
    <t>2043.11.27</t>
  </si>
  <si>
    <t>Говьфайндерс</t>
  </si>
  <si>
    <t>XV-014679</t>
  </si>
  <si>
    <t>Жавхлантын уул</t>
  </si>
  <si>
    <t>Мориндаваа дайрга</t>
  </si>
  <si>
    <t>XV-013460</t>
  </si>
  <si>
    <t>Морин даваа-2</t>
  </si>
  <si>
    <t>MV-017314</t>
  </si>
  <si>
    <t>2013.05.07</t>
  </si>
  <si>
    <t>2043.05.07</t>
  </si>
  <si>
    <t>Түмэнжонш</t>
  </si>
  <si>
    <t>XV-014501</t>
  </si>
  <si>
    <t>Элст ам</t>
  </si>
  <si>
    <t>Хүдэр-Эрдэнэ</t>
  </si>
  <si>
    <t>MV-000131</t>
  </si>
  <si>
    <t>Баруун баруун-Урт</t>
  </si>
  <si>
    <t>1995.06.22</t>
  </si>
  <si>
    <t>2025.06.22</t>
  </si>
  <si>
    <t>Гөүлдэннэст</t>
  </si>
  <si>
    <t>MV-002613</t>
  </si>
  <si>
    <t>2000.09.22</t>
  </si>
  <si>
    <t>2030.09.22</t>
  </si>
  <si>
    <t>MV-003274</t>
  </si>
  <si>
    <t>Думбатын гол</t>
  </si>
  <si>
    <t>2001.05.10</t>
  </si>
  <si>
    <t>2031.05.10</t>
  </si>
  <si>
    <t>Дэлгэрхангай трейд</t>
  </si>
  <si>
    <t>MV-003883</t>
  </si>
  <si>
    <t>Зүрхийнхуудас</t>
  </si>
  <si>
    <t>2001.12.03</t>
  </si>
  <si>
    <t>2031.12.03</t>
  </si>
  <si>
    <t>Би Вай Эйч</t>
  </si>
  <si>
    <t>XV-013441</t>
  </si>
  <si>
    <t>Шохойт-2</t>
  </si>
  <si>
    <t>XV-013442</t>
  </si>
  <si>
    <t>Шохойт-1</t>
  </si>
  <si>
    <t>Дуньли</t>
  </si>
  <si>
    <t>MV-014715</t>
  </si>
  <si>
    <t>2006.02.02</t>
  </si>
  <si>
    <t>2036.02.02</t>
  </si>
  <si>
    <t>Арвижихмандал</t>
  </si>
  <si>
    <t>MV-015590</t>
  </si>
  <si>
    <t>Юүдэг</t>
  </si>
  <si>
    <t>2010.06.08</t>
  </si>
  <si>
    <t>2040.06.08</t>
  </si>
  <si>
    <t>Хангайлэнд</t>
  </si>
  <si>
    <t>XV-014767</t>
  </si>
  <si>
    <t>XV-014769</t>
  </si>
  <si>
    <t>Дөхөм</t>
  </si>
  <si>
    <t>XV-014768</t>
  </si>
  <si>
    <t>Тээг</t>
  </si>
  <si>
    <t>Мандал-Өргөх</t>
  </si>
  <si>
    <t>XV-014772</t>
  </si>
  <si>
    <t>Баян-1</t>
  </si>
  <si>
    <t>XV-014770</t>
  </si>
  <si>
    <t>Улаан толгойн шанд</t>
  </si>
  <si>
    <t>XV-014771</t>
  </si>
  <si>
    <t>XV-014773</t>
  </si>
  <si>
    <t>Баян-2</t>
  </si>
  <si>
    <t>XV-014776</t>
  </si>
  <si>
    <t>И Эй Эм хөх адар</t>
  </si>
  <si>
    <t>XV-009273</t>
  </si>
  <si>
    <t>Толбо-2</t>
  </si>
  <si>
    <t>2005.02.07</t>
  </si>
  <si>
    <t>2014.02.07</t>
  </si>
  <si>
    <t>MV-015378</t>
  </si>
  <si>
    <t>Хөх адар-1</t>
  </si>
  <si>
    <t>Зэс</t>
  </si>
  <si>
    <t>2039.12.28</t>
  </si>
  <si>
    <t>XV-015399</t>
  </si>
  <si>
    <t>Толбо-3</t>
  </si>
  <si>
    <t>Жонштгазар</t>
  </si>
  <si>
    <t>MV-010737</t>
  </si>
  <si>
    <t>MV-010735</t>
  </si>
  <si>
    <t>Их бичигт</t>
  </si>
  <si>
    <t>Гоулдсэнын монголиа</t>
  </si>
  <si>
    <t>MV-017378</t>
  </si>
  <si>
    <t>Сүмтийн хоолой</t>
  </si>
  <si>
    <t>2013.09.03</t>
  </si>
  <si>
    <t>2043.09.03</t>
  </si>
  <si>
    <t>Өү Жи Си Эйч Эл</t>
  </si>
  <si>
    <t>XV-007559</t>
  </si>
  <si>
    <t>Тэрэгтийн нуруу</t>
  </si>
  <si>
    <t>2004.05.24</t>
  </si>
  <si>
    <t>2013.05.24</t>
  </si>
  <si>
    <t>XV-007560</t>
  </si>
  <si>
    <t>Алтай, Бугат</t>
  </si>
  <si>
    <t>Каскейд майнинг</t>
  </si>
  <si>
    <t>MV-012328</t>
  </si>
  <si>
    <t>Эрвэн хошууны овоо</t>
  </si>
  <si>
    <t>2037.01.10</t>
  </si>
  <si>
    <t>Ай Эм Жи Си</t>
  </si>
  <si>
    <t>XV-016851</t>
  </si>
  <si>
    <t>XV-012851</t>
  </si>
  <si>
    <t>Мөнххаан, Түвшинширээ</t>
  </si>
  <si>
    <t>Ланд-Оре</t>
  </si>
  <si>
    <t>XV-014054</t>
  </si>
  <si>
    <t>Булцын өндөр</t>
  </si>
  <si>
    <t>2008.08.25</t>
  </si>
  <si>
    <t>2014.08.25</t>
  </si>
  <si>
    <t>XV-014051</t>
  </si>
  <si>
    <t>Адгийн чулуут</t>
  </si>
  <si>
    <t>XV-014199</t>
  </si>
  <si>
    <t>Рийч-Оре</t>
  </si>
  <si>
    <t>XV-013929</t>
  </si>
  <si>
    <t>Дугших уул</t>
  </si>
  <si>
    <t>XV-014052</t>
  </si>
  <si>
    <t>Эхэн чулуут</t>
  </si>
  <si>
    <t>XV-014053</t>
  </si>
  <si>
    <t>Буурал</t>
  </si>
  <si>
    <t>Мага</t>
  </si>
  <si>
    <t>MV-001573</t>
  </si>
  <si>
    <t>Буурал Хангай Уул</t>
  </si>
  <si>
    <t>1999.05.13</t>
  </si>
  <si>
    <t>2029.05.13</t>
  </si>
  <si>
    <t>Фүжибик</t>
  </si>
  <si>
    <t>XV-013830</t>
  </si>
  <si>
    <t>Урд тал</t>
  </si>
  <si>
    <t>2005.03.09</t>
  </si>
  <si>
    <t>Болордаймонд</t>
  </si>
  <si>
    <t>XV-013495</t>
  </si>
  <si>
    <t>Өндөр улаан</t>
  </si>
  <si>
    <t>Ихтамир, Өндөр-Улаан, Чулуут</t>
  </si>
  <si>
    <t>Монгол алтай ресорсез</t>
  </si>
  <si>
    <t>XV-016842</t>
  </si>
  <si>
    <t>Чигэртэй</t>
  </si>
  <si>
    <t>Алтай, Буянт, Сагсай, Улаанхус</t>
  </si>
  <si>
    <t>Чэнгюань хунг</t>
  </si>
  <si>
    <t>XV-009838</t>
  </si>
  <si>
    <t>Баянтал, Сүмбэр, Баянжаргалан</t>
  </si>
  <si>
    <t>2014.05.20</t>
  </si>
  <si>
    <t>Сайнзалуус</t>
  </si>
  <si>
    <t>XV-012621</t>
  </si>
  <si>
    <t>Баруун горхийн хөндий</t>
  </si>
  <si>
    <t>Есөнмана импекс</t>
  </si>
  <si>
    <t>XV-011389</t>
  </si>
  <si>
    <t>Ар булаг</t>
  </si>
  <si>
    <t>2015.02.17</t>
  </si>
  <si>
    <t>Эргэмэг</t>
  </si>
  <si>
    <t>MV-000966</t>
  </si>
  <si>
    <t>Өндөр эрэг</t>
  </si>
  <si>
    <t>1998.02.06</t>
  </si>
  <si>
    <t>2028.02.06</t>
  </si>
  <si>
    <t>Голдентайга</t>
  </si>
  <si>
    <t>MV-017093</t>
  </si>
  <si>
    <t>Рашаантын хөндий-1</t>
  </si>
  <si>
    <t>XV-017075</t>
  </si>
  <si>
    <t>2012.08.02</t>
  </si>
  <si>
    <t>2042.08.02</t>
  </si>
  <si>
    <t>Мойлт</t>
  </si>
  <si>
    <t>XV-017015</t>
  </si>
  <si>
    <t>Мандал-Алтай групп</t>
  </si>
  <si>
    <t>MV-006387</t>
  </si>
  <si>
    <t>Огторгын худаг</t>
  </si>
  <si>
    <t>XV-015265</t>
  </si>
  <si>
    <t>Булагт-2</t>
  </si>
  <si>
    <t>2009.11.19</t>
  </si>
  <si>
    <t>2015.11.19</t>
  </si>
  <si>
    <t>XV-015266</t>
  </si>
  <si>
    <t>Булагт</t>
  </si>
  <si>
    <t>XV-015267</t>
  </si>
  <si>
    <t>Бор цахир</t>
  </si>
  <si>
    <t>XV-015268</t>
  </si>
  <si>
    <t>Бумбат-2</t>
  </si>
  <si>
    <t>XV-015270</t>
  </si>
  <si>
    <t>Угалзын нуруу</t>
  </si>
  <si>
    <t>XV-014898</t>
  </si>
  <si>
    <t>Алтангадас</t>
  </si>
  <si>
    <t>2009.05.06</t>
  </si>
  <si>
    <t>2015.05.06</t>
  </si>
  <si>
    <t>MV-017121</t>
  </si>
  <si>
    <t>2012.09.06</t>
  </si>
  <si>
    <t>2042.09.06</t>
  </si>
  <si>
    <t>Нутгийн мана</t>
  </si>
  <si>
    <t>XV-013798</t>
  </si>
  <si>
    <t>MV-017030</t>
  </si>
  <si>
    <t>Никель, Ногоон боржин, Тугалга</t>
  </si>
  <si>
    <t>2012.05.21</t>
  </si>
  <si>
    <t>2042.05.21</t>
  </si>
  <si>
    <t>XV-017031</t>
  </si>
  <si>
    <t>Шинэжонш</t>
  </si>
  <si>
    <t>MV-007931</t>
  </si>
  <si>
    <t>2004.07.14</t>
  </si>
  <si>
    <t>2034.07.14</t>
  </si>
  <si>
    <t>Гүн-Орд</t>
  </si>
  <si>
    <t>MV-015222</t>
  </si>
  <si>
    <t>Баруун бурхант</t>
  </si>
  <si>
    <t>Хунт Өгөөж</t>
  </si>
  <si>
    <t>MV-016689</t>
  </si>
  <si>
    <t>Бүдүүн ухаа</t>
  </si>
  <si>
    <t>2010.10.22</t>
  </si>
  <si>
    <t>2040.10.22</t>
  </si>
  <si>
    <t>Мирайфлюорид</t>
  </si>
  <si>
    <t>MV-006233</t>
  </si>
  <si>
    <t>Сентеррагоулд монголия</t>
  </si>
  <si>
    <t>MV-000431</t>
  </si>
  <si>
    <t>MV-000372</t>
  </si>
  <si>
    <t>1997.05.12</t>
  </si>
  <si>
    <t>2027.05.12</t>
  </si>
  <si>
    <t>1996.05.12</t>
  </si>
  <si>
    <t>2026.05.12</t>
  </si>
  <si>
    <t>MV-001400</t>
  </si>
  <si>
    <t>Ялбаг гол 2(1)</t>
  </si>
  <si>
    <t>1995.07.22</t>
  </si>
  <si>
    <t>2025.07.22</t>
  </si>
  <si>
    <t>MV-001401</t>
  </si>
  <si>
    <t>Ялбаг гол 3(1)</t>
  </si>
  <si>
    <t>MV-005082</t>
  </si>
  <si>
    <t>2002.11.04</t>
  </si>
  <si>
    <t>2032.11.04</t>
  </si>
  <si>
    <t>XV-009148</t>
  </si>
  <si>
    <t>Бэлт уул</t>
  </si>
  <si>
    <t>2005.01.14</t>
  </si>
  <si>
    <t>2014.01.14</t>
  </si>
  <si>
    <t>XV-011242</t>
  </si>
  <si>
    <t>Уул баян овоо</t>
  </si>
  <si>
    <t>2006.01.25</t>
  </si>
  <si>
    <t>2015.01.25</t>
  </si>
  <si>
    <t>MV-010810</t>
  </si>
  <si>
    <t>2005.11.14</t>
  </si>
  <si>
    <t>2035.11.14</t>
  </si>
  <si>
    <t>MV-017111</t>
  </si>
  <si>
    <t>Урд цагаан овоо</t>
  </si>
  <si>
    <t>2012.08.31</t>
  </si>
  <si>
    <t>2042.08.31</t>
  </si>
  <si>
    <t>XV-017050</t>
  </si>
  <si>
    <t>Тариат</t>
  </si>
  <si>
    <t>XV-015503</t>
  </si>
  <si>
    <t>2010.02.25</t>
  </si>
  <si>
    <t>2016.02.25</t>
  </si>
  <si>
    <t>XV-015504</t>
  </si>
  <si>
    <t>Давхар толгой</t>
  </si>
  <si>
    <t>XV-015505</t>
  </si>
  <si>
    <t>MV-015609</t>
  </si>
  <si>
    <t>Дархан-2</t>
  </si>
  <si>
    <t>2010.06.29</t>
  </si>
  <si>
    <t>2040.06.29</t>
  </si>
  <si>
    <t>Чандмань тал</t>
  </si>
  <si>
    <t>XV-015542</t>
  </si>
  <si>
    <t>Авдар хараат</t>
  </si>
  <si>
    <t>Хуабэй куане</t>
  </si>
  <si>
    <t>XV-008550</t>
  </si>
  <si>
    <t>2013.10.07</t>
  </si>
  <si>
    <t>MV-005696</t>
  </si>
  <si>
    <t>Нүүрст хотгор</t>
  </si>
  <si>
    <t>2003.05.01</t>
  </si>
  <si>
    <t>2033.05.01</t>
  </si>
  <si>
    <t>Жингуан</t>
  </si>
  <si>
    <t>MV-004348</t>
  </si>
  <si>
    <t>Баруун цагаан даваа</t>
  </si>
  <si>
    <t>2002.04.29</t>
  </si>
  <si>
    <t>2032.04.29</t>
  </si>
  <si>
    <t>Эвэрласт</t>
  </si>
  <si>
    <t>MV-013454</t>
  </si>
  <si>
    <t>Татам-2</t>
  </si>
  <si>
    <t>Тэсийн хурд</t>
  </si>
  <si>
    <t>MV-017035</t>
  </si>
  <si>
    <t>Алтан элс-1</t>
  </si>
  <si>
    <t>2007.09.20</t>
  </si>
  <si>
    <t>2037.09.20</t>
  </si>
  <si>
    <t>MV-017036</t>
  </si>
  <si>
    <t>Гавьжийн шанд</t>
  </si>
  <si>
    <t>MV-001389</t>
  </si>
  <si>
    <t>Адуун чулуу</t>
  </si>
  <si>
    <t>1998.10.29</t>
  </si>
  <si>
    <t>2028.10.29</t>
  </si>
  <si>
    <t>Эм Жи Би</t>
  </si>
  <si>
    <t>MV-010598</t>
  </si>
  <si>
    <t>Наймдай</t>
  </si>
  <si>
    <t>XV-009414</t>
  </si>
  <si>
    <t>Ягааны худаг</t>
  </si>
  <si>
    <t>XV-009896</t>
  </si>
  <si>
    <t>2005.05.27</t>
  </si>
  <si>
    <t>2014.05.27</t>
  </si>
  <si>
    <t>XV-009897</t>
  </si>
  <si>
    <t>Захир толгой</t>
  </si>
  <si>
    <t>XV-011494</t>
  </si>
  <si>
    <t>Сээрийн нурууны ар</t>
  </si>
  <si>
    <t>MV-017089</t>
  </si>
  <si>
    <t>2012.07.30</t>
  </si>
  <si>
    <t>2042.07.30</t>
  </si>
  <si>
    <t>MV-000238</t>
  </si>
  <si>
    <t>Их дашир</t>
  </si>
  <si>
    <t>1995.07.26</t>
  </si>
  <si>
    <t>2025.07.26</t>
  </si>
  <si>
    <t>MV-000198</t>
  </si>
  <si>
    <t>Бороо</t>
  </si>
  <si>
    <t>1997.06.21</t>
  </si>
  <si>
    <t>2027.06.21</t>
  </si>
  <si>
    <t>MV-001960</t>
  </si>
  <si>
    <t>Бороогийн</t>
  </si>
  <si>
    <t>1999.11.28</t>
  </si>
  <si>
    <t>2029.11.28</t>
  </si>
  <si>
    <t>MV-001970</t>
  </si>
  <si>
    <t>1999.12.06</t>
  </si>
  <si>
    <t>2029.12.06</t>
  </si>
  <si>
    <t>MV-011761</t>
  </si>
  <si>
    <t>2006.05.12</t>
  </si>
  <si>
    <t>2036.05.12</t>
  </si>
  <si>
    <t>MV-012039</t>
  </si>
  <si>
    <t>Их мандал</t>
  </si>
  <si>
    <t>MV-015285</t>
  </si>
  <si>
    <t>Өнжин уул</t>
  </si>
  <si>
    <t>Мандал, Борнуур</t>
  </si>
  <si>
    <t>2009.11.20</t>
  </si>
  <si>
    <t>2039.11.20</t>
  </si>
  <si>
    <t>Хадатголден</t>
  </si>
  <si>
    <t>XV-015143</t>
  </si>
  <si>
    <t>Тохом</t>
  </si>
  <si>
    <t>2009.09.16</t>
  </si>
  <si>
    <t>2015.09.16</t>
  </si>
  <si>
    <t>XV-015083</t>
  </si>
  <si>
    <t>2009.08.24</t>
  </si>
  <si>
    <t>2015.08.24</t>
  </si>
  <si>
    <t>Булган-Эрдэс</t>
  </si>
  <si>
    <t>XV-013622</t>
  </si>
  <si>
    <t>Наранбулаг, Өлгий, Өмнөговь</t>
  </si>
  <si>
    <t>Эф Эф Эм</t>
  </si>
  <si>
    <t>XV-013750</t>
  </si>
  <si>
    <t>Ганган</t>
  </si>
  <si>
    <t>XV-015518</t>
  </si>
  <si>
    <t>Дунд хярт уул</t>
  </si>
  <si>
    <t>2010.03.03</t>
  </si>
  <si>
    <t>2016.03.03</t>
  </si>
  <si>
    <t>Болдлан</t>
  </si>
  <si>
    <t>XV-015210</t>
  </si>
  <si>
    <t>Цагаан тал</t>
  </si>
  <si>
    <t>2009.10.20</t>
  </si>
  <si>
    <t>2015.10.20</t>
  </si>
  <si>
    <t>Эй Ай Эм</t>
  </si>
  <si>
    <t>XV-010229</t>
  </si>
  <si>
    <t>Сүвээт</t>
  </si>
  <si>
    <t>Зорь итгэ бүтээ</t>
  </si>
  <si>
    <t>MV-017223</t>
  </si>
  <si>
    <t>Зээгт</t>
  </si>
  <si>
    <t>2012.11.30</t>
  </si>
  <si>
    <t>2042.11.30</t>
  </si>
  <si>
    <t>Шарлангол</t>
  </si>
  <si>
    <t>XV-013937</t>
  </si>
  <si>
    <t>Армонгол трэвл</t>
  </si>
  <si>
    <t>XV-007972</t>
  </si>
  <si>
    <t>2013.07.23</t>
  </si>
  <si>
    <t>Шинэгурвалжин</t>
  </si>
  <si>
    <t>XV-014632</t>
  </si>
  <si>
    <t>Бөхөг-2</t>
  </si>
  <si>
    <t>2015.01.14</t>
  </si>
  <si>
    <t>Метал инвест медком</t>
  </si>
  <si>
    <t>XV-013816</t>
  </si>
  <si>
    <t>Их тамир чулуут</t>
  </si>
  <si>
    <t>Чинтөгс</t>
  </si>
  <si>
    <t>MV-002185</t>
  </si>
  <si>
    <t>Цагаан булаг Жалга-5</t>
  </si>
  <si>
    <t>2000.04.07</t>
  </si>
  <si>
    <t>2030.04.07</t>
  </si>
  <si>
    <t>XV-010335</t>
  </si>
  <si>
    <t>Асгатын дархад</t>
  </si>
  <si>
    <t>Зүүнбаян-Улаан, Уянга</t>
  </si>
  <si>
    <t>2005.08.24</t>
  </si>
  <si>
    <t>2014.08.24</t>
  </si>
  <si>
    <t>Нинжмөрөн</t>
  </si>
  <si>
    <t>MV-017080</t>
  </si>
  <si>
    <t>Манж худаг</t>
  </si>
  <si>
    <t>MV-017081</t>
  </si>
  <si>
    <t>Цахир дэл</t>
  </si>
  <si>
    <t>Эм Эл цахиурт овоо</t>
  </si>
  <si>
    <t>XV-012932</t>
  </si>
  <si>
    <t>Асгат-2</t>
  </si>
  <si>
    <t>XV-010153</t>
  </si>
  <si>
    <t>Цахиурт овоо</t>
  </si>
  <si>
    <t>2005.07.18</t>
  </si>
  <si>
    <t>2014.07.18</t>
  </si>
  <si>
    <t>MV-015610</t>
  </si>
  <si>
    <t>XV-015612</t>
  </si>
  <si>
    <t>MV-015362</t>
  </si>
  <si>
    <t>Соронзон толгой</t>
  </si>
  <si>
    <t>2009.12.15</t>
  </si>
  <si>
    <t>2039.12.15</t>
  </si>
  <si>
    <t>XV-014974</t>
  </si>
  <si>
    <t>Жи Жи Жи майнинг групп</t>
  </si>
  <si>
    <t>XV-013658</t>
  </si>
  <si>
    <t>Гуа улаан уул</t>
  </si>
  <si>
    <t>Баян-Агт</t>
  </si>
  <si>
    <t>Фаргоко</t>
  </si>
  <si>
    <t>XV-015501</t>
  </si>
  <si>
    <t>Хүрэн цав</t>
  </si>
  <si>
    <t>2010.02.24</t>
  </si>
  <si>
    <t>Бурханхалдун групп</t>
  </si>
  <si>
    <t>XV-010107</t>
  </si>
  <si>
    <t>2005.07.06</t>
  </si>
  <si>
    <t>2014.07.06</t>
  </si>
  <si>
    <t>Афро азия минералз</t>
  </si>
  <si>
    <t>XV-012702</t>
  </si>
  <si>
    <t>Дэлгэр, Есөнбулаг, Тайшир, Халиун</t>
  </si>
  <si>
    <t>XV-013844</t>
  </si>
  <si>
    <t>Гялаан нуур</t>
  </si>
  <si>
    <t>Есөнбулаг, Халиун</t>
  </si>
  <si>
    <t>2014.06.27</t>
  </si>
  <si>
    <t>Очот-Уул</t>
  </si>
  <si>
    <t>MV-011839</t>
  </si>
  <si>
    <t>Талын бор толгой</t>
  </si>
  <si>
    <t>Ворлдмайнинг</t>
  </si>
  <si>
    <t>XV-014387</t>
  </si>
  <si>
    <t>Харганы ам-1</t>
  </si>
  <si>
    <t>XV-013947</t>
  </si>
  <si>
    <t>Борнуур</t>
  </si>
  <si>
    <t>2014.07.31</t>
  </si>
  <si>
    <t>Түмэн-Анд</t>
  </si>
  <si>
    <t>MV-016668</t>
  </si>
  <si>
    <t>Ширээ уул-1</t>
  </si>
  <si>
    <t>2010.09.28</t>
  </si>
  <si>
    <t>2040.09.28</t>
  </si>
  <si>
    <t>MV-016669</t>
  </si>
  <si>
    <t>Нагааранзбаж</t>
  </si>
  <si>
    <t>XV-014791</t>
  </si>
  <si>
    <t>Цагаан дэл-2</t>
  </si>
  <si>
    <t>2009.03.10</t>
  </si>
  <si>
    <t>2015.03.10</t>
  </si>
  <si>
    <t>XV-015365</t>
  </si>
  <si>
    <t>2009.12.16</t>
  </si>
  <si>
    <t>2015.12.16</t>
  </si>
  <si>
    <t>Хамтын эх булаг</t>
  </si>
  <si>
    <t>MV-016896</t>
  </si>
  <si>
    <t>XV-016892</t>
  </si>
  <si>
    <t>Монфрукт</t>
  </si>
  <si>
    <t>MV-016848</t>
  </si>
  <si>
    <t>Баруун туруун-2</t>
  </si>
  <si>
    <t>Лайтуоркс</t>
  </si>
  <si>
    <t>MV-011871</t>
  </si>
  <si>
    <t>Хар ямаат</t>
  </si>
  <si>
    <t>2006.08.03</t>
  </si>
  <si>
    <t>2036.08.03</t>
  </si>
  <si>
    <t>XV-013423</t>
  </si>
  <si>
    <t>XV-013883</t>
  </si>
  <si>
    <t>Хургадын гол</t>
  </si>
  <si>
    <t>2008.07.18</t>
  </si>
  <si>
    <t>Хү хү хуай</t>
  </si>
  <si>
    <t>MV-012324</t>
  </si>
  <si>
    <t>Баяжмал-Алт</t>
  </si>
  <si>
    <t>MV-003613</t>
  </si>
  <si>
    <t>Сонгины гол</t>
  </si>
  <si>
    <t>2031.08.16</t>
  </si>
  <si>
    <t>XV-013354</t>
  </si>
  <si>
    <t>MV-015288</t>
  </si>
  <si>
    <t>2009.11.23</t>
  </si>
  <si>
    <t>2039.11.23</t>
  </si>
  <si>
    <t>MV-016859</t>
  </si>
  <si>
    <t>Шанд булаг-1</t>
  </si>
  <si>
    <t>2010.08.17</t>
  </si>
  <si>
    <t>2040.08.17</t>
  </si>
  <si>
    <t>Сармайдээлт</t>
  </si>
  <si>
    <t>XV-015330</t>
  </si>
  <si>
    <t>Түшэц</t>
  </si>
  <si>
    <t>Айраг, Даланжаргалан</t>
  </si>
  <si>
    <t>Аксиспрожект</t>
  </si>
  <si>
    <t>XV-016656</t>
  </si>
  <si>
    <t>Асгат улаан уул</t>
  </si>
  <si>
    <t>Бугат, Төгрөг</t>
  </si>
  <si>
    <t>2006.08.21</t>
  </si>
  <si>
    <t>2016.09.15</t>
  </si>
  <si>
    <t>Эрдэнэс МГЛ</t>
  </si>
  <si>
    <t>MV-013313</t>
  </si>
  <si>
    <t>Талбай-3</t>
  </si>
  <si>
    <t>2008.02.27</t>
  </si>
  <si>
    <t>2038.02.27</t>
  </si>
  <si>
    <t>MV-013311</t>
  </si>
  <si>
    <t>Талбай-1</t>
  </si>
  <si>
    <t>Сүмбэр, Шивээговь</t>
  </si>
  <si>
    <t>MV-013312</t>
  </si>
  <si>
    <t>Талбай-2</t>
  </si>
  <si>
    <t>Батбэх пэинт</t>
  </si>
  <si>
    <t>Мөнхцамхаг хүрээ</t>
  </si>
  <si>
    <t>XV-014735</t>
  </si>
  <si>
    <t>Алтай-2</t>
  </si>
  <si>
    <t>Сунхунголд</t>
  </si>
  <si>
    <t>MV-009918</t>
  </si>
  <si>
    <t>Алтан овоо</t>
  </si>
  <si>
    <t>2004.12.29</t>
  </si>
  <si>
    <t>2034.12.29</t>
  </si>
  <si>
    <t>И Эй Эм тэшиг</t>
  </si>
  <si>
    <t>XV-014315</t>
  </si>
  <si>
    <t>Алаг-Эрдэнэ</t>
  </si>
  <si>
    <t>Эф Эл Эм Эм</t>
  </si>
  <si>
    <t>XV-014690</t>
  </si>
  <si>
    <t>2015.01.27</t>
  </si>
  <si>
    <t>XV-014693</t>
  </si>
  <si>
    <t>XV-006847</t>
  </si>
  <si>
    <t>Тосонгийн овоо</t>
  </si>
  <si>
    <t>XV-006849</t>
  </si>
  <si>
    <t>Хөх-Өндөр</t>
  </si>
  <si>
    <t>Баян-Овоо, Норовлин</t>
  </si>
  <si>
    <t>XV-011139</t>
  </si>
  <si>
    <t>Их цагаан дэл</t>
  </si>
  <si>
    <t>MV-011667</t>
  </si>
  <si>
    <t>2006.04.14</t>
  </si>
  <si>
    <t>2036.04.14</t>
  </si>
  <si>
    <t>XV-012109</t>
  </si>
  <si>
    <t>Шувуут</t>
  </si>
  <si>
    <t>XV-012233</t>
  </si>
  <si>
    <t>Баянмөнх, Мөрөн</t>
  </si>
  <si>
    <t>MV-013501</t>
  </si>
  <si>
    <t>Баян улаан</t>
  </si>
  <si>
    <t>MV-013502</t>
  </si>
  <si>
    <t>MV-017367</t>
  </si>
  <si>
    <t>Цагаан-Өндөр-3</t>
  </si>
  <si>
    <t>2013.08.15</t>
  </si>
  <si>
    <t>2043.08.15</t>
  </si>
  <si>
    <t>MV-017393</t>
  </si>
  <si>
    <t>Шар-Өндөр</t>
  </si>
  <si>
    <t>2013.10.02</t>
  </si>
  <si>
    <t>2043.10.02</t>
  </si>
  <si>
    <t>MV-016687</t>
  </si>
  <si>
    <t>2010.10.14</t>
  </si>
  <si>
    <t>2040.10.14</t>
  </si>
  <si>
    <t>Женерал металс минералс</t>
  </si>
  <si>
    <t>XV-012967</t>
  </si>
  <si>
    <t>Сүндэр</t>
  </si>
  <si>
    <t>XV-013563</t>
  </si>
  <si>
    <t>Баацагаан, Баянцагаан</t>
  </si>
  <si>
    <t>ДБТХ</t>
  </si>
  <si>
    <t>MV-000203</t>
  </si>
  <si>
    <t>1995.07.19</t>
  </si>
  <si>
    <t>2025.07.19</t>
  </si>
  <si>
    <t>MV-007902</t>
  </si>
  <si>
    <t>Хайлаастын орд</t>
  </si>
  <si>
    <t>2004.07.08</t>
  </si>
  <si>
    <t>2034.07.08</t>
  </si>
  <si>
    <t>XV-013268</t>
  </si>
  <si>
    <t>XV-012837</t>
  </si>
  <si>
    <t>Сүү толгой</t>
  </si>
  <si>
    <t>XV-012836</t>
  </si>
  <si>
    <t>Дэрстэй</t>
  </si>
  <si>
    <t>XV-014383</t>
  </si>
  <si>
    <t>Хар үзүүр</t>
  </si>
  <si>
    <t>Наранбулаг, Өлгий</t>
  </si>
  <si>
    <t>2008.11.05</t>
  </si>
  <si>
    <t>2014.11.05</t>
  </si>
  <si>
    <t>XV-014384</t>
  </si>
  <si>
    <t>XV-014084</t>
  </si>
  <si>
    <t>2008.09.01</t>
  </si>
  <si>
    <t>2014.09.01</t>
  </si>
  <si>
    <t>Блэкпланет</t>
  </si>
  <si>
    <t>XV-010601</t>
  </si>
  <si>
    <t>Алаг уул-1</t>
  </si>
  <si>
    <t>2014.11.16</t>
  </si>
  <si>
    <t>Тэсо</t>
  </si>
  <si>
    <t>XV-015500</t>
  </si>
  <si>
    <t>Өнгөт-Анар</t>
  </si>
  <si>
    <t>XV-015206</t>
  </si>
  <si>
    <t>2009.10.19</t>
  </si>
  <si>
    <t>2015.10.19</t>
  </si>
  <si>
    <t>Цэрэнбадам</t>
  </si>
  <si>
    <t>XV-013964</t>
  </si>
  <si>
    <t>MV-017365</t>
  </si>
  <si>
    <t>XV-017366</t>
  </si>
  <si>
    <t>Кормонмайн хаус</t>
  </si>
  <si>
    <t>XV-010706</t>
  </si>
  <si>
    <t>Хужирт уул</t>
  </si>
  <si>
    <t>MV-011950</t>
  </si>
  <si>
    <t>Алтат</t>
  </si>
  <si>
    <t>2036.08.26</t>
  </si>
  <si>
    <t>ЖЕМИ интернэйшнл</t>
  </si>
  <si>
    <t>MV-007929</t>
  </si>
  <si>
    <t>2037.07.14</t>
  </si>
  <si>
    <t>Цэлмүүнхангай</t>
  </si>
  <si>
    <t>XV-014409</t>
  </si>
  <si>
    <t>Чихуа оч</t>
  </si>
  <si>
    <t>XV-014450</t>
  </si>
  <si>
    <t>Ноён уул-2</t>
  </si>
  <si>
    <t>Монголиаголд корпорэйшн</t>
  </si>
  <si>
    <t>MV-001781</t>
  </si>
  <si>
    <t>Цагаан шар</t>
  </si>
  <si>
    <t>1999.07.28</t>
  </si>
  <si>
    <t>2029.07.28</t>
  </si>
  <si>
    <t>MV-011908</t>
  </si>
  <si>
    <t>MV-011907</t>
  </si>
  <si>
    <t>Булаг</t>
  </si>
  <si>
    <t>Эм Жи Эл ресурс</t>
  </si>
  <si>
    <t>XV-012356</t>
  </si>
  <si>
    <t>Цоцгоны мухар</t>
  </si>
  <si>
    <t>2007.02.02</t>
  </si>
  <si>
    <t>MV-016978</t>
  </si>
  <si>
    <t>2012.01.05</t>
  </si>
  <si>
    <t>2042.01.05</t>
  </si>
  <si>
    <t>Эрстсайр эксплорэйшн</t>
  </si>
  <si>
    <t>MV-013262</t>
  </si>
  <si>
    <t>Өндөрцагаан</t>
  </si>
  <si>
    <t>Mолибден, Вольфрам</t>
  </si>
  <si>
    <t>2038.02.15</t>
  </si>
  <si>
    <t>Ремикон</t>
  </si>
  <si>
    <t>XV-014901</t>
  </si>
  <si>
    <t>Их нарт</t>
  </si>
  <si>
    <t>2009.05.11</t>
  </si>
  <si>
    <t>XV-014902</t>
  </si>
  <si>
    <t>Максмаргад</t>
  </si>
  <si>
    <t>XV-015391</t>
  </si>
  <si>
    <t>Гичгэнэ</t>
  </si>
  <si>
    <t>XV-015393</t>
  </si>
  <si>
    <t>Гичгэнэ-1</t>
  </si>
  <si>
    <t>Цагаан чулуут эллойс</t>
  </si>
  <si>
    <t>MV-012193</t>
  </si>
  <si>
    <t>Mолибден</t>
  </si>
  <si>
    <t>2006.11.09</t>
  </si>
  <si>
    <t>2036.11.09</t>
  </si>
  <si>
    <t>MV-017088</t>
  </si>
  <si>
    <t>2012.07.26</t>
  </si>
  <si>
    <t>2042.07.26</t>
  </si>
  <si>
    <t>Амюулет</t>
  </si>
  <si>
    <t>XV-014734</t>
  </si>
  <si>
    <t>Алтай-1</t>
  </si>
  <si>
    <t>Эй Юу Си</t>
  </si>
  <si>
    <t>Эм Эн Эл Жи</t>
  </si>
  <si>
    <t>XV-013986</t>
  </si>
  <si>
    <t>Элгэний худаг</t>
  </si>
  <si>
    <t>Дунар-Од</t>
  </si>
  <si>
    <t>MV-001408</t>
  </si>
  <si>
    <t>Халнитийн-Ам</t>
  </si>
  <si>
    <t>1998.12.07</t>
  </si>
  <si>
    <t>2028.12.07</t>
  </si>
  <si>
    <t>Эм Си Жи Ти</t>
  </si>
  <si>
    <t>MV-012474</t>
  </si>
  <si>
    <t>2037.05.29</t>
  </si>
  <si>
    <t>MV-014492</t>
  </si>
  <si>
    <t>Пауэрлэнд</t>
  </si>
  <si>
    <t>MV-009517</t>
  </si>
  <si>
    <t>Арын худаг</t>
  </si>
  <si>
    <t>MV-013132</t>
  </si>
  <si>
    <t>2038.01.02</t>
  </si>
  <si>
    <t>Хишиг-Оргилуун</t>
  </si>
  <si>
    <t>XV-010515</t>
  </si>
  <si>
    <t>Биг могул коул энд энержи</t>
  </si>
  <si>
    <t>MV-007944</t>
  </si>
  <si>
    <t>Хар тэвш</t>
  </si>
  <si>
    <t>2034.07.16</t>
  </si>
  <si>
    <t>XV-009055</t>
  </si>
  <si>
    <t>2004.12.31</t>
  </si>
  <si>
    <t>2013.12.31</t>
  </si>
  <si>
    <t>XV-009105</t>
  </si>
  <si>
    <t>Хөөтийн хонхор-2</t>
  </si>
  <si>
    <t>Венера-Орд</t>
  </si>
  <si>
    <t>XV-014496</t>
  </si>
  <si>
    <t>Хүнхээлт</t>
  </si>
  <si>
    <t>Адилцаг</t>
  </si>
  <si>
    <t>XV-012136</t>
  </si>
  <si>
    <t>Талын овоо</t>
  </si>
  <si>
    <t>2006.10.24</t>
  </si>
  <si>
    <t>2015.10.24</t>
  </si>
  <si>
    <t>Эф Ар Эф Эм</t>
  </si>
  <si>
    <t>XV-011698</t>
  </si>
  <si>
    <t>Галын овоо</t>
  </si>
  <si>
    <t>2006.04.18</t>
  </si>
  <si>
    <t>2015.04.18</t>
  </si>
  <si>
    <t>Өү Пи Эм</t>
  </si>
  <si>
    <t>XV-011692</t>
  </si>
  <si>
    <t>Хөх уул</t>
  </si>
  <si>
    <t>Өлгий, Өмнөговь</t>
  </si>
  <si>
    <t>Дөчиндэлгэрэх</t>
  </si>
  <si>
    <t>XV-005258</t>
  </si>
  <si>
    <t>Тулга</t>
  </si>
  <si>
    <t>2014.06.30</t>
  </si>
  <si>
    <t>MV-017239</t>
  </si>
  <si>
    <t>2012.12.24</t>
  </si>
  <si>
    <t>2042.12.24</t>
  </si>
  <si>
    <t>XV-017240</t>
  </si>
  <si>
    <t>Хэрлэнголын үйлс</t>
  </si>
  <si>
    <t>XV-013406</t>
  </si>
  <si>
    <t>Өмнөт</t>
  </si>
  <si>
    <t>XV-013405</t>
  </si>
  <si>
    <t>Хойд хонгор</t>
  </si>
  <si>
    <t>Үнэн-Анд</t>
  </si>
  <si>
    <t>MV-001455</t>
  </si>
  <si>
    <t>Мануулт</t>
  </si>
  <si>
    <t>1999.03.31</t>
  </si>
  <si>
    <t>2029.03.31</t>
  </si>
  <si>
    <t>Блэкрок</t>
  </si>
  <si>
    <t>XV-013580</t>
  </si>
  <si>
    <t>Төмөртийн ам</t>
  </si>
  <si>
    <t>XV-013958</t>
  </si>
  <si>
    <t>Эрдэнэс шаширт майнинг ресурс</t>
  </si>
  <si>
    <t>XV-014080</t>
  </si>
  <si>
    <t>Шаширт</t>
  </si>
  <si>
    <t>Богд, Гучин-Ус</t>
  </si>
  <si>
    <t>Си Өү Өү Кей</t>
  </si>
  <si>
    <t>XV-013123</t>
  </si>
  <si>
    <t>2014.01.02</t>
  </si>
  <si>
    <t>Зэт энд Эйч Юу</t>
  </si>
  <si>
    <t>XV-016967</t>
  </si>
  <si>
    <t>Алтанбумбат овоо</t>
  </si>
  <si>
    <t>XV-012649</t>
  </si>
  <si>
    <t>Цагаан цахир уул</t>
  </si>
  <si>
    <t>Ди Эйч Пи</t>
  </si>
  <si>
    <t>XV-016977</t>
  </si>
  <si>
    <t>Майхант уул</t>
  </si>
  <si>
    <t>Ихшижир эрдэнэ</t>
  </si>
  <si>
    <t>XV-015255</t>
  </si>
  <si>
    <t>Нэргүй-1</t>
  </si>
  <si>
    <t>MV-015287</t>
  </si>
  <si>
    <t>2009.11.24</t>
  </si>
  <si>
    <t>2039.11.24</t>
  </si>
  <si>
    <t>XV-015563</t>
  </si>
  <si>
    <t>Өгөөжит</t>
  </si>
  <si>
    <t>2010.04.09</t>
  </si>
  <si>
    <t>2016.04.09</t>
  </si>
  <si>
    <t>Асланполимет</t>
  </si>
  <si>
    <t>MV-017005</t>
  </si>
  <si>
    <t>Их бурхант</t>
  </si>
  <si>
    <t>MV-008183</t>
  </si>
  <si>
    <t>2004.08.13</t>
  </si>
  <si>
    <t>2034.08.13</t>
  </si>
  <si>
    <t>MV-017004</t>
  </si>
  <si>
    <t>Шимконстракшн</t>
  </si>
  <si>
    <t>MV-003205</t>
  </si>
  <si>
    <t>Озокерит</t>
  </si>
  <si>
    <t>XV-004010</t>
  </si>
  <si>
    <t>2002.01.02</t>
  </si>
  <si>
    <t>2013.12.23</t>
  </si>
  <si>
    <t>Цанзирунли</t>
  </si>
  <si>
    <t>XV-011177</t>
  </si>
  <si>
    <t>Зүүн цагаан хошуу</t>
  </si>
  <si>
    <t>Эрдэнэмонгол</t>
  </si>
  <si>
    <t>XV-015238</t>
  </si>
  <si>
    <t>Тээг уул</t>
  </si>
  <si>
    <t>2009.11.04</t>
  </si>
  <si>
    <t>2015.11.04</t>
  </si>
  <si>
    <t>XV-015356</t>
  </si>
  <si>
    <t>Цэнхэр Номин</t>
  </si>
  <si>
    <t>2009.12.11</t>
  </si>
  <si>
    <t>2015.12.11</t>
  </si>
  <si>
    <t>XV-017407</t>
  </si>
  <si>
    <t>XV-016956</t>
  </si>
  <si>
    <t>Баян-Өндөр, Шинэжинст</t>
  </si>
  <si>
    <t>XV-015569</t>
  </si>
  <si>
    <t>Интраговь гоулд</t>
  </si>
  <si>
    <t>XV-013905</t>
  </si>
  <si>
    <t>Хоньчийн тал</t>
  </si>
  <si>
    <t>2008.07.22</t>
  </si>
  <si>
    <t>XV-013893</t>
  </si>
  <si>
    <t>Загал уул</t>
  </si>
  <si>
    <t>XV-014143</t>
  </si>
  <si>
    <t>Гянт</t>
  </si>
  <si>
    <t>2008.09.10</t>
  </si>
  <si>
    <t>2014.09.10</t>
  </si>
  <si>
    <t>XV-014142</t>
  </si>
  <si>
    <t>XV-014976</t>
  </si>
  <si>
    <t>Энгэр худаг</t>
  </si>
  <si>
    <t>Эрдэнэдалай, Бүрэн, Дэлгэрхаан</t>
  </si>
  <si>
    <t>2009.07.03</t>
  </si>
  <si>
    <t>2015.07.03</t>
  </si>
  <si>
    <t>MV-016686</t>
  </si>
  <si>
    <t>Жи Эм Эм Си</t>
  </si>
  <si>
    <t>XV-014733</t>
  </si>
  <si>
    <t>Эрдэнэс</t>
  </si>
  <si>
    <t>Тунамал шижир</t>
  </si>
  <si>
    <t>MV-005585</t>
  </si>
  <si>
    <t>2003.04.06</t>
  </si>
  <si>
    <t>2033.04.06</t>
  </si>
  <si>
    <t>MV-006197</t>
  </si>
  <si>
    <t>Хуурай ам</t>
  </si>
  <si>
    <t>2003.08.19</t>
  </si>
  <si>
    <t>2033.08.19</t>
  </si>
  <si>
    <t>MV-017443</t>
  </si>
  <si>
    <t>Рашаантын доод хэсэг</t>
  </si>
  <si>
    <t>Өнт-Өнгөт</t>
  </si>
  <si>
    <t>XV-012522</t>
  </si>
  <si>
    <t>Хөөвөрбулаг</t>
  </si>
  <si>
    <t>2007.07.02</t>
  </si>
  <si>
    <t>2016.07.02</t>
  </si>
  <si>
    <t>Номхондалайн эрдэнэс</t>
  </si>
  <si>
    <t>XV-009573</t>
  </si>
  <si>
    <t>Цайдам баруун</t>
  </si>
  <si>
    <t>XV-010339</t>
  </si>
  <si>
    <t>Цагаан ус</t>
  </si>
  <si>
    <t>2005.08.26</t>
  </si>
  <si>
    <t>MV-017106</t>
  </si>
  <si>
    <t>2012.08.18</t>
  </si>
  <si>
    <t>2042.08.18</t>
  </si>
  <si>
    <t>Амарбаясгалант говь</t>
  </si>
  <si>
    <t>XV-015313</t>
  </si>
  <si>
    <t>Бүст</t>
  </si>
  <si>
    <t>Монголиандаймонд майнинг</t>
  </si>
  <si>
    <t>XV-017012</t>
  </si>
  <si>
    <t>XV-011573</t>
  </si>
  <si>
    <t>Бугат, Ногооннуур</t>
  </si>
  <si>
    <t>Би Эй Пи</t>
  </si>
  <si>
    <t>XV-014762</t>
  </si>
  <si>
    <t>Хөтөл-1</t>
  </si>
  <si>
    <t>Сайншанд, Сайхандулаан</t>
  </si>
  <si>
    <t>Билгүүн-Эрдэс</t>
  </si>
  <si>
    <t>XV-012800</t>
  </si>
  <si>
    <t>2016.10.10</t>
  </si>
  <si>
    <t>Налайх-Алхам</t>
  </si>
  <si>
    <t>MV-013257</t>
  </si>
  <si>
    <t>Олз-1</t>
  </si>
  <si>
    <t>Дорноговийн үйлс</t>
  </si>
  <si>
    <t>MV-011931</t>
  </si>
  <si>
    <t>2006.08.22</t>
  </si>
  <si>
    <t>2036.08.22</t>
  </si>
  <si>
    <t>Илч хужирт</t>
  </si>
  <si>
    <t>XV-012221</t>
  </si>
  <si>
    <t>2006.11.20</t>
  </si>
  <si>
    <t>2015.11.20</t>
  </si>
  <si>
    <t>MV-010551</t>
  </si>
  <si>
    <t>Төмөр толгой</t>
  </si>
  <si>
    <t>2035.09.29</t>
  </si>
  <si>
    <t>MV-011968</t>
  </si>
  <si>
    <t>Орхон орд</t>
  </si>
  <si>
    <t>XV-012129</t>
  </si>
  <si>
    <t>Баян дүүрэх</t>
  </si>
  <si>
    <t>Чингисминерал девелопмент</t>
  </si>
  <si>
    <t>XV-014551</t>
  </si>
  <si>
    <t>Хүнгүйн нуруу</t>
  </si>
  <si>
    <t>Бугат, Толбо</t>
  </si>
  <si>
    <t>MV-005294</t>
  </si>
  <si>
    <t>Баруун бүс</t>
  </si>
  <si>
    <t>2003.01.06</t>
  </si>
  <si>
    <t>2033.01.06</t>
  </si>
  <si>
    <t>МИНВЕСКО</t>
  </si>
  <si>
    <t>XV-014609</t>
  </si>
  <si>
    <t>Гоожинхой уул</t>
  </si>
  <si>
    <t>Дэлгэрхангай, Хулд</t>
  </si>
  <si>
    <t>2005.01.12</t>
  </si>
  <si>
    <t>2014.01.12</t>
  </si>
  <si>
    <t>XV-014610</t>
  </si>
  <si>
    <t>21-р зуун</t>
  </si>
  <si>
    <t>Мийдлгоби майнинг</t>
  </si>
  <si>
    <t>XV-009123</t>
  </si>
  <si>
    <t>Алтан суврага-8</t>
  </si>
  <si>
    <t>XV-014608</t>
  </si>
  <si>
    <t>Зосонтээг</t>
  </si>
  <si>
    <t>XV-014611</t>
  </si>
  <si>
    <t>Цагаан дуулгат</t>
  </si>
  <si>
    <t>Нийслэл-Өргөө</t>
  </si>
  <si>
    <t>MV-004458</t>
  </si>
  <si>
    <t>Бурхант-1</t>
  </si>
  <si>
    <t>2002.05.23</t>
  </si>
  <si>
    <t>2032.05.23</t>
  </si>
  <si>
    <t>XV-006444</t>
  </si>
  <si>
    <t>Найрамдал орд-2</t>
  </si>
  <si>
    <t>2003.10.17</t>
  </si>
  <si>
    <t>2012.10.17</t>
  </si>
  <si>
    <t>XV-012139</t>
  </si>
  <si>
    <t>Долоон</t>
  </si>
  <si>
    <t>2015.10.25</t>
  </si>
  <si>
    <t>XV-013042</t>
  </si>
  <si>
    <t>2007.12.11</t>
  </si>
  <si>
    <t>2016.12.11</t>
  </si>
  <si>
    <t>XV-014346</t>
  </si>
  <si>
    <t>2008.10.24</t>
  </si>
  <si>
    <t>MV-017067</t>
  </si>
  <si>
    <t>Задгайт</t>
  </si>
  <si>
    <t>2012.06.29</t>
  </si>
  <si>
    <t>2042.06.29</t>
  </si>
  <si>
    <t>XV-016802</t>
  </si>
  <si>
    <t>Найрамдал орд-1</t>
  </si>
  <si>
    <t>Тэнгритерра ресурс</t>
  </si>
  <si>
    <t>XV-012350</t>
  </si>
  <si>
    <t>Хөмөг</t>
  </si>
  <si>
    <t>Түшиг, Цагааннуур</t>
  </si>
  <si>
    <t>2007.01.30</t>
  </si>
  <si>
    <t>2016.01.30</t>
  </si>
  <si>
    <t>XV-012352</t>
  </si>
  <si>
    <t>Ухаа уул</t>
  </si>
  <si>
    <t>XV-013325</t>
  </si>
  <si>
    <t>Оорцог</t>
  </si>
  <si>
    <t>Мандах, Өлзийт</t>
  </si>
  <si>
    <t>XV-015071</t>
  </si>
  <si>
    <t>Залаа уул</t>
  </si>
  <si>
    <t>Алдархаан, Дөрвөлжин, Эрдэнэхайрхан, Яруу</t>
  </si>
  <si>
    <t>2009.08.17</t>
  </si>
  <si>
    <t>2015.08.17</t>
  </si>
  <si>
    <t>XV-014545</t>
  </si>
  <si>
    <t>Хөх өндөр-2</t>
  </si>
  <si>
    <t>XV-014546</t>
  </si>
  <si>
    <t>Хөх өндөр-1</t>
  </si>
  <si>
    <t>XV-014547</t>
  </si>
  <si>
    <t>XV-014425</t>
  </si>
  <si>
    <t>Оюут нуруу</t>
  </si>
  <si>
    <t>XV-013991</t>
  </si>
  <si>
    <t>Сайншанд, Сайншанд, Сайхандулаан</t>
  </si>
  <si>
    <t>XV-013988</t>
  </si>
  <si>
    <t>Бэрх гозгор</t>
  </si>
  <si>
    <t>2008.08.11</t>
  </si>
  <si>
    <t>2014.08.11</t>
  </si>
  <si>
    <t>XV-017123</t>
  </si>
  <si>
    <t>Алтай, Цээл</t>
  </si>
  <si>
    <t>Жи Эл Ди Ви</t>
  </si>
  <si>
    <t>XV-009589</t>
  </si>
  <si>
    <t>2005.04.11</t>
  </si>
  <si>
    <t>XV-009316</t>
  </si>
  <si>
    <t>Шанаган</t>
  </si>
  <si>
    <t>2005.02.18</t>
  </si>
  <si>
    <t>MV-017099</t>
  </si>
  <si>
    <t>2012.08.10</t>
  </si>
  <si>
    <t>2042.08.10</t>
  </si>
  <si>
    <t>MV-016990</t>
  </si>
  <si>
    <t>2012.01.12</t>
  </si>
  <si>
    <t>2042.01.12</t>
  </si>
  <si>
    <t>MV-016902</t>
  </si>
  <si>
    <t>2011.08.16</t>
  </si>
  <si>
    <t>2041.08.16</t>
  </si>
  <si>
    <t>Монголхан</t>
  </si>
  <si>
    <t>MV-001130</t>
  </si>
  <si>
    <t>Дэвтээр нуур</t>
  </si>
  <si>
    <t>Сантмаргац</t>
  </si>
  <si>
    <t>1998.04.20</t>
  </si>
  <si>
    <t>2028.04.20</t>
  </si>
  <si>
    <t>Гуосэн</t>
  </si>
  <si>
    <t>XV-012626</t>
  </si>
  <si>
    <t>Намаржаа Толгой</t>
  </si>
  <si>
    <t>Баяндэлгэр, Онгон</t>
  </si>
  <si>
    <t>2007.08.09</t>
  </si>
  <si>
    <t>2016.08.09</t>
  </si>
  <si>
    <t>Сагсайминерал ресурс</t>
  </si>
  <si>
    <t>XV-015628</t>
  </si>
  <si>
    <t>Энгэрт</t>
  </si>
  <si>
    <t>2016.03.28</t>
  </si>
  <si>
    <t>Гэрэл-Аривжих</t>
  </si>
  <si>
    <t>XV-011367</t>
  </si>
  <si>
    <t>2006.02.16</t>
  </si>
  <si>
    <t>Зуунмод уул</t>
  </si>
  <si>
    <t>MV-002616</t>
  </si>
  <si>
    <t>Эрээн</t>
  </si>
  <si>
    <t>2000.09.25</t>
  </si>
  <si>
    <t>2030.09.25</t>
  </si>
  <si>
    <t>MV-004265</t>
  </si>
  <si>
    <t>Баавгайт</t>
  </si>
  <si>
    <t>2002.04.11</t>
  </si>
  <si>
    <t>2032.04.11</t>
  </si>
  <si>
    <t>MV-015618</t>
  </si>
  <si>
    <t>Зуун модны гол-1</t>
  </si>
  <si>
    <t>2010.07.01</t>
  </si>
  <si>
    <t>2040.07.01</t>
  </si>
  <si>
    <t>MV-015619</t>
  </si>
  <si>
    <t>Зуун модны гол</t>
  </si>
  <si>
    <t>MV-015617</t>
  </si>
  <si>
    <t>Эрээн гол</t>
  </si>
  <si>
    <t>Сонголонхайрхан</t>
  </si>
  <si>
    <t>XV-010650</t>
  </si>
  <si>
    <t>Саравчит толгой</t>
  </si>
  <si>
    <t>2014.10.18</t>
  </si>
  <si>
    <t>XV-011455</t>
  </si>
  <si>
    <t>Их булан</t>
  </si>
  <si>
    <t>2014.04.25</t>
  </si>
  <si>
    <t>MV-017362</t>
  </si>
  <si>
    <t>Дархан, Орхон</t>
  </si>
  <si>
    <t>2013.08.13</t>
  </si>
  <si>
    <t>2043.08.13</t>
  </si>
  <si>
    <t>ЭБГ</t>
  </si>
  <si>
    <t>XV-011727</t>
  </si>
  <si>
    <t>Цагаан овоо-1</t>
  </si>
  <si>
    <t>XV-011728</t>
  </si>
  <si>
    <t>XV-013400</t>
  </si>
  <si>
    <t>Шар хад-1</t>
  </si>
  <si>
    <t>MV-013414</t>
  </si>
  <si>
    <t>Идэрмэг</t>
  </si>
  <si>
    <t>2038.03.24</t>
  </si>
  <si>
    <t>Очир-Ундраа</t>
  </si>
  <si>
    <t>MV-012415</t>
  </si>
  <si>
    <t>Зоолуу хар</t>
  </si>
  <si>
    <t>Ти Эн Би</t>
  </si>
  <si>
    <t>MV-016870</t>
  </si>
  <si>
    <t>Майхант толгой</t>
  </si>
  <si>
    <t>2036.03.31</t>
  </si>
  <si>
    <t>Си И Эй Ди Эм</t>
  </si>
  <si>
    <t>XV-015352</t>
  </si>
  <si>
    <t>Хус</t>
  </si>
  <si>
    <t>Дэвжих арвин орд</t>
  </si>
  <si>
    <t>XV-015579</t>
  </si>
  <si>
    <t>Дундговь, Өмнөговь</t>
  </si>
  <si>
    <t>Өлзийт, Манлай</t>
  </si>
  <si>
    <t>Монре</t>
  </si>
  <si>
    <t>MV-007401</t>
  </si>
  <si>
    <t>Цагаан толгойн шохойн орд</t>
  </si>
  <si>
    <t>2004.05.07</t>
  </si>
  <si>
    <t>2034.05.07</t>
  </si>
  <si>
    <t>Алтайланд ресурс</t>
  </si>
  <si>
    <t>XV-010525</t>
  </si>
  <si>
    <t>Газар-Орд</t>
  </si>
  <si>
    <t>MV-016723</t>
  </si>
  <si>
    <t>Зүүн турууны ам</t>
  </si>
  <si>
    <t>2003.08.29</t>
  </si>
  <si>
    <t>2037.02.13</t>
  </si>
  <si>
    <t>Терра майнинг</t>
  </si>
  <si>
    <t>MV-017073</t>
  </si>
  <si>
    <t>Хуурай тал</t>
  </si>
  <si>
    <t>2012.07.07</t>
  </si>
  <si>
    <t>2042.07.07</t>
  </si>
  <si>
    <t>Агьбуянт</t>
  </si>
  <si>
    <t>XV-015383</t>
  </si>
  <si>
    <t>Хэрсийн тал</t>
  </si>
  <si>
    <t>Номунбогд</t>
  </si>
  <si>
    <t>XV-012785</t>
  </si>
  <si>
    <t>Баяннуур, Дашинчилэн</t>
  </si>
  <si>
    <t>2007.10.08</t>
  </si>
  <si>
    <t>2016.10.08</t>
  </si>
  <si>
    <t>Си Эм Би</t>
  </si>
  <si>
    <t>MV-009968</t>
  </si>
  <si>
    <t>2001.08.01</t>
  </si>
  <si>
    <t>2031.08.01</t>
  </si>
  <si>
    <t>MV-011898</t>
  </si>
  <si>
    <t>2006.08.17</t>
  </si>
  <si>
    <t>2036.08.17</t>
  </si>
  <si>
    <t>XV-014717</t>
  </si>
  <si>
    <t>Дулаан хар уул</t>
  </si>
  <si>
    <t>MV-015605</t>
  </si>
  <si>
    <t>Хар тугалга</t>
  </si>
  <si>
    <t>2036.01.05</t>
  </si>
  <si>
    <t>Баюуд майнинг</t>
  </si>
  <si>
    <t>XV-007674</t>
  </si>
  <si>
    <t>Шивээт улаан уул</t>
  </si>
  <si>
    <t>2016.06.10</t>
  </si>
  <si>
    <t>Хотгоршанага</t>
  </si>
  <si>
    <t>MV-003508</t>
  </si>
  <si>
    <t>Шанага</t>
  </si>
  <si>
    <t>XV-014990</t>
  </si>
  <si>
    <t>2009.07.09</t>
  </si>
  <si>
    <t>2015.07.09</t>
  </si>
  <si>
    <t>XV-014908</t>
  </si>
  <si>
    <t>Совог</t>
  </si>
  <si>
    <t>Бөхмөрөн, Ховд</t>
  </si>
  <si>
    <t>XV-014979</t>
  </si>
  <si>
    <t>Дэрст</t>
  </si>
  <si>
    <t>Саруулсайн</t>
  </si>
  <si>
    <t>XV-014587</t>
  </si>
  <si>
    <t>Наран уул</t>
  </si>
  <si>
    <t>2008.12.22</t>
  </si>
  <si>
    <t>2014.12.22</t>
  </si>
  <si>
    <t>XV-014851</t>
  </si>
  <si>
    <t>Уушиг</t>
  </si>
  <si>
    <t>2009.04.10</t>
  </si>
  <si>
    <t>2015.04.10</t>
  </si>
  <si>
    <t>Алтайтур</t>
  </si>
  <si>
    <t>XV-014063</t>
  </si>
  <si>
    <t>2008.08.27</t>
  </si>
  <si>
    <t>2014.08.27</t>
  </si>
  <si>
    <t>Есөнбулаг</t>
  </si>
  <si>
    <t>Гурван-Аргалант</t>
  </si>
  <si>
    <t>XV-011686</t>
  </si>
  <si>
    <t>Зүүн дооно уул</t>
  </si>
  <si>
    <t>Тэс</t>
  </si>
  <si>
    <t>Жи Кэй Эм Кэй</t>
  </si>
  <si>
    <t>MV-015066</t>
  </si>
  <si>
    <t>Хадаттогой</t>
  </si>
  <si>
    <t>2009.08.13</t>
  </si>
  <si>
    <t>2039.08.13</t>
  </si>
  <si>
    <t>Содмаргад</t>
  </si>
  <si>
    <t>XV-014066</t>
  </si>
  <si>
    <t>Дуут</t>
  </si>
  <si>
    <t>Баян-Өлгий, Ховд</t>
  </si>
  <si>
    <t>Дэлүүн, Дуут</t>
  </si>
  <si>
    <t>2008.08.28</t>
  </si>
  <si>
    <t>2014.08.28</t>
  </si>
  <si>
    <t>Харангашавдал</t>
  </si>
  <si>
    <t>XV-014198</t>
  </si>
  <si>
    <t>Шавдал</t>
  </si>
  <si>
    <t>Сүхбаатар, Халзан</t>
  </si>
  <si>
    <t>Харангахүдэр</t>
  </si>
  <si>
    <t>XV-011334</t>
  </si>
  <si>
    <t>Дарцагт овоо</t>
  </si>
  <si>
    <t>Хонгор, Ерөө</t>
  </si>
  <si>
    <t>2006.02.10</t>
  </si>
  <si>
    <t>XV-011337</t>
  </si>
  <si>
    <t>Цагаан билчир</t>
  </si>
  <si>
    <t>XV-011338</t>
  </si>
  <si>
    <t>Хонгорын нуруу</t>
  </si>
  <si>
    <t>XV-011335</t>
  </si>
  <si>
    <t>Их овоот</t>
  </si>
  <si>
    <t>XV-017245</t>
  </si>
  <si>
    <t>Гангангялбаа</t>
  </si>
  <si>
    <t>XV-013341</t>
  </si>
  <si>
    <t>Цогт овоо</t>
  </si>
  <si>
    <t>Ханын материал</t>
  </si>
  <si>
    <t>XV-014804</t>
  </si>
  <si>
    <t>Найрамдал-3</t>
  </si>
  <si>
    <t>Эн Эс Даблю Ти И</t>
  </si>
  <si>
    <t>XV-014810</t>
  </si>
  <si>
    <t>Онгийн гол</t>
  </si>
  <si>
    <t>Могул-Энержи</t>
  </si>
  <si>
    <t>MV-016854</t>
  </si>
  <si>
    <t>2011.06.24</t>
  </si>
  <si>
    <t>2041.06.24</t>
  </si>
  <si>
    <t>Блэйкмаунт майнинг</t>
  </si>
  <si>
    <t>XV-005348</t>
  </si>
  <si>
    <t>Дашбалбар, Чулуунхороот</t>
  </si>
  <si>
    <t>2003.01.28</t>
  </si>
  <si>
    <t>2016.06.24</t>
  </si>
  <si>
    <t>XV-004439</t>
  </si>
  <si>
    <t>Заанширээ</t>
  </si>
  <si>
    <t>Сүхбаатар, Хэнтий</t>
  </si>
  <si>
    <t>Мөнххаан, Баянхутаг</t>
  </si>
  <si>
    <t>2002.05.21</t>
  </si>
  <si>
    <t>XV-004615</t>
  </si>
  <si>
    <t>Замын</t>
  </si>
  <si>
    <t>Увс, Ховд</t>
  </si>
  <si>
    <t>Өлгий, Мянгад</t>
  </si>
  <si>
    <t>2002.07.04</t>
  </si>
  <si>
    <t>2014.07.04</t>
  </si>
  <si>
    <t>XV-004629</t>
  </si>
  <si>
    <t>Халзан цахир</t>
  </si>
  <si>
    <t>Баянговь, Шинэжинст</t>
  </si>
  <si>
    <t>Монголиан айрон групп</t>
  </si>
  <si>
    <t>MV-013785</t>
  </si>
  <si>
    <t>Худгийн ам</t>
  </si>
  <si>
    <t>2008.06.05</t>
  </si>
  <si>
    <t>2038.06.05</t>
  </si>
  <si>
    <t>Санаажигүүр</t>
  </si>
  <si>
    <t>MV-013579</t>
  </si>
  <si>
    <t>2038.04.21</t>
  </si>
  <si>
    <t>Местранспортэшн</t>
  </si>
  <si>
    <t>MV-007005</t>
  </si>
  <si>
    <t>Шавартын ам-1</t>
  </si>
  <si>
    <t>2002.05.30</t>
  </si>
  <si>
    <t>2032.05.30</t>
  </si>
  <si>
    <t>Билэг-Орд</t>
  </si>
  <si>
    <t>XV-015395</t>
  </si>
  <si>
    <t>Зээг уул</t>
  </si>
  <si>
    <t>Хэмжээлшгүй-Од</t>
  </si>
  <si>
    <t>XV-015335</t>
  </si>
  <si>
    <t>Голденсаве</t>
  </si>
  <si>
    <t>MV-010347</t>
  </si>
  <si>
    <t>Тосон гол</t>
  </si>
  <si>
    <t>2035.08.26</t>
  </si>
  <si>
    <t>XV-013167</t>
  </si>
  <si>
    <t>Сэрвэн уул</t>
  </si>
  <si>
    <t>Жэй Ти Ти</t>
  </si>
  <si>
    <t>MV-014377</t>
  </si>
  <si>
    <t>Юниверсалминерал эксплорейшн</t>
  </si>
  <si>
    <t>XV-005381</t>
  </si>
  <si>
    <t>Хөндлөн уул</t>
  </si>
  <si>
    <t>Тонхил</t>
  </si>
  <si>
    <t>2003.02.04</t>
  </si>
  <si>
    <t>2015.02.09</t>
  </si>
  <si>
    <t>XV-012966</t>
  </si>
  <si>
    <t>Баруун хөндлөн</t>
  </si>
  <si>
    <t>XV-015559</t>
  </si>
  <si>
    <t>Чантуугийн хөндий</t>
  </si>
  <si>
    <t>Улз гол</t>
  </si>
  <si>
    <t>Цагаан Чулуут</t>
  </si>
  <si>
    <t>Түшээговь</t>
  </si>
  <si>
    <t>XV-010520</t>
  </si>
  <si>
    <t>Зүүн дэнж</t>
  </si>
  <si>
    <t>Эхдэлхий шинтай</t>
  </si>
  <si>
    <t>XV-012713</t>
  </si>
  <si>
    <t>Доод нарийн гол</t>
  </si>
  <si>
    <t>2016.09.14</t>
  </si>
  <si>
    <t>Шударга-Андууд</t>
  </si>
  <si>
    <t>MV-001937</t>
  </si>
  <si>
    <t>Илжигтэйн ам</t>
  </si>
  <si>
    <t>1999.11.15</t>
  </si>
  <si>
    <t>2029.11.15</t>
  </si>
  <si>
    <t>Дэрбумба</t>
  </si>
  <si>
    <t>MV-011702</t>
  </si>
  <si>
    <t>Алаг толгой-1</t>
  </si>
  <si>
    <t>2036.04.24</t>
  </si>
  <si>
    <t>Тогоотолгой</t>
  </si>
  <si>
    <t>XV-014508</t>
  </si>
  <si>
    <t>2008.12.04</t>
  </si>
  <si>
    <t>2014.12.04</t>
  </si>
  <si>
    <t>Скэйнтгоулд</t>
  </si>
  <si>
    <t>XV-015502</t>
  </si>
  <si>
    <t>Баян-уул</t>
  </si>
  <si>
    <t>XV-015455</t>
  </si>
  <si>
    <t>Төмөрт</t>
  </si>
  <si>
    <t>Чингис-Уул</t>
  </si>
  <si>
    <t>XV-014671</t>
  </si>
  <si>
    <t>Налуу</t>
  </si>
  <si>
    <t>Мегамайнз монголия</t>
  </si>
  <si>
    <t>XV-014639</t>
  </si>
  <si>
    <t>Сонгинот</t>
  </si>
  <si>
    <t>2009.03.16</t>
  </si>
  <si>
    <t>XV-014643</t>
  </si>
  <si>
    <t>XV-014082</t>
  </si>
  <si>
    <t>Зүүнбүрэн, Цагааннуур</t>
  </si>
  <si>
    <t>XV-014750</t>
  </si>
  <si>
    <t>XV-015052</t>
  </si>
  <si>
    <t>Оргих</t>
  </si>
  <si>
    <t>Баян-Өнжүүл, Бүрэн</t>
  </si>
  <si>
    <t>Лайм-Инвест</t>
  </si>
  <si>
    <t>MV-009470</t>
  </si>
  <si>
    <t>Хөтөл шохой-1</t>
  </si>
  <si>
    <t>2005.03.18</t>
  </si>
  <si>
    <t>2035.03.18</t>
  </si>
  <si>
    <t>ОТХ</t>
  </si>
  <si>
    <t>XV-012926</t>
  </si>
  <si>
    <t>Тэвш-2</t>
  </si>
  <si>
    <t>2007.11.12</t>
  </si>
  <si>
    <t>2016.11.12</t>
  </si>
  <si>
    <t>XV-012927</t>
  </si>
  <si>
    <t>Уэлт-Эксплорэйшн</t>
  </si>
  <si>
    <t>XV-012703</t>
  </si>
  <si>
    <t>2007.09.12</t>
  </si>
  <si>
    <t>2016.09.12</t>
  </si>
  <si>
    <t>Трежур-Эксплорэйшн</t>
  </si>
  <si>
    <t>XV-012704</t>
  </si>
  <si>
    <t>Гандан шил</t>
  </si>
  <si>
    <t>Дорнын гэгээн үүл энержи</t>
  </si>
  <si>
    <t>XV-014122</t>
  </si>
  <si>
    <t>Борзон-2</t>
  </si>
  <si>
    <t>Мөнхмайнинг</t>
  </si>
  <si>
    <t>MV-007374</t>
  </si>
  <si>
    <t>Нарийн өлөнт</t>
  </si>
  <si>
    <t>Чулуут-Интернэшнл</t>
  </si>
  <si>
    <t>MV-006506</t>
  </si>
  <si>
    <t>Жонш толгой</t>
  </si>
  <si>
    <t>MV-012214</t>
  </si>
  <si>
    <t>XV-014270</t>
  </si>
  <si>
    <t>MV-016834</t>
  </si>
  <si>
    <t>2011.05.18</t>
  </si>
  <si>
    <t>2041.05.18</t>
  </si>
  <si>
    <t>MV-017371</t>
  </si>
  <si>
    <t>Орхонтуул-4</t>
  </si>
  <si>
    <t>2043.08.21</t>
  </si>
  <si>
    <t>XV-017372</t>
  </si>
  <si>
    <t>2004.01.16</t>
  </si>
  <si>
    <t>2013.01.16</t>
  </si>
  <si>
    <t>Звездаметрика</t>
  </si>
  <si>
    <t>XV-014349</t>
  </si>
  <si>
    <t>Доод халгат</t>
  </si>
  <si>
    <t>XV-014426</t>
  </si>
  <si>
    <t>БОУО</t>
  </si>
  <si>
    <t>XV-015426</t>
  </si>
  <si>
    <t>Дашинчилэн</t>
  </si>
  <si>
    <t>2010.01.21</t>
  </si>
  <si>
    <t>2016.01.21</t>
  </si>
  <si>
    <t>Занадукоппэр монголиа</t>
  </si>
  <si>
    <t>XV-013670</t>
  </si>
  <si>
    <t>Холбоо</t>
  </si>
  <si>
    <t>Бугат, Сэлэнгэ</t>
  </si>
  <si>
    <t>Монголиан Лантаноиде Корпораци</t>
  </si>
  <si>
    <t>XV-010794</t>
  </si>
  <si>
    <t>MV-000201</t>
  </si>
  <si>
    <t>1995.05.22</t>
  </si>
  <si>
    <t>2025.05.22</t>
  </si>
  <si>
    <t>MV-007978</t>
  </si>
  <si>
    <t>XV-014487</t>
  </si>
  <si>
    <t>Хужиртын адаг</t>
  </si>
  <si>
    <t>XV-014488</t>
  </si>
  <si>
    <t>Сүмбэрхунтан</t>
  </si>
  <si>
    <t>MV-001125</t>
  </si>
  <si>
    <t>Нуурын</t>
  </si>
  <si>
    <t>MV-004332</t>
  </si>
  <si>
    <t>Найрамдал орд</t>
  </si>
  <si>
    <t>2002.04.25</t>
  </si>
  <si>
    <t>2032.04.25</t>
  </si>
  <si>
    <t>Эс Эм Ай</t>
  </si>
  <si>
    <t>MV-002366</t>
  </si>
  <si>
    <t>Сайхан уул</t>
  </si>
  <si>
    <t>2000.06.09</t>
  </si>
  <si>
    <t>2030.06.09</t>
  </si>
  <si>
    <t>MV-011985</t>
  </si>
  <si>
    <t>2036.09.05</t>
  </si>
  <si>
    <t>XV-013436</t>
  </si>
  <si>
    <t>Бор хоолой</t>
  </si>
  <si>
    <t>Зө-Юүе</t>
  </si>
  <si>
    <t>MV-010085</t>
  </si>
  <si>
    <t>Хар төмөртэй</t>
  </si>
  <si>
    <t>2005.06.29</t>
  </si>
  <si>
    <t>2035.06.29</t>
  </si>
  <si>
    <t>Түмэн-Ивээл</t>
  </si>
  <si>
    <t>XV-009934</t>
  </si>
  <si>
    <t>2014.06.03</t>
  </si>
  <si>
    <t>MV-015580</t>
  </si>
  <si>
    <t>2010.04.19</t>
  </si>
  <si>
    <t>2040.04.19</t>
  </si>
  <si>
    <t>Зостресорсиз</t>
  </si>
  <si>
    <t>XV-004251</t>
  </si>
  <si>
    <t>Зост уул</t>
  </si>
  <si>
    <t>Тосонцэнгэл</t>
  </si>
  <si>
    <t>2002.04.08</t>
  </si>
  <si>
    <t>XV-007410</t>
  </si>
  <si>
    <t>Өвөр зост</t>
  </si>
  <si>
    <t>2004.05.10</t>
  </si>
  <si>
    <t>Гоал тоавард майнинг</t>
  </si>
  <si>
    <t>MV-010488</t>
  </si>
  <si>
    <t>2035.09.20</t>
  </si>
  <si>
    <t>Билэгхөтөл</t>
  </si>
  <si>
    <t>MV-013263</t>
  </si>
  <si>
    <t>Билэг хөтөл</t>
  </si>
  <si>
    <t>АШБ</t>
  </si>
  <si>
    <t>MV-006784</t>
  </si>
  <si>
    <t>Баржин</t>
  </si>
  <si>
    <t>2004.01.26</t>
  </si>
  <si>
    <t>2034.01.26</t>
  </si>
  <si>
    <t>Соён-Од</t>
  </si>
  <si>
    <t>XV-014729</t>
  </si>
  <si>
    <t>Өндөр наран</t>
  </si>
  <si>
    <t>2009.02.13</t>
  </si>
  <si>
    <t>Цэцэнс майнинг энержи</t>
  </si>
  <si>
    <t>XV-007155</t>
  </si>
  <si>
    <t>Зүүн гол толгой-Эрдэнэт</t>
  </si>
  <si>
    <t>2004.03.29</t>
  </si>
  <si>
    <t>2016.03.29</t>
  </si>
  <si>
    <t>XV-014834</t>
  </si>
  <si>
    <t>Дагай</t>
  </si>
  <si>
    <t>2009.04.03</t>
  </si>
  <si>
    <t>2015.04.03</t>
  </si>
  <si>
    <t>XV-015146</t>
  </si>
  <si>
    <t>Дагай-2</t>
  </si>
  <si>
    <t>Гурванзагал, Дашбалбар</t>
  </si>
  <si>
    <t>2009.09.18</t>
  </si>
  <si>
    <t>2015.09.18</t>
  </si>
  <si>
    <t>XV-014835</t>
  </si>
  <si>
    <t>Дагай-1</t>
  </si>
  <si>
    <t>MV-017188</t>
  </si>
  <si>
    <t>2042.10.17</t>
  </si>
  <si>
    <t>MV-017187</t>
  </si>
  <si>
    <t>Монгол-Ойл шэйл</t>
  </si>
  <si>
    <t>XV-015298</t>
  </si>
  <si>
    <t>Зүүн чулуут</t>
  </si>
  <si>
    <t>MV-000011</t>
  </si>
  <si>
    <t>Эрдэнэтийн овоо</t>
  </si>
  <si>
    <t>Баян-Өндөр, Жаргалант</t>
  </si>
  <si>
    <t>1996.04.06</t>
  </si>
  <si>
    <t>2026.04.06</t>
  </si>
  <si>
    <t>XV-002606</t>
  </si>
  <si>
    <t>Баруун-Эрдэнэт-5</t>
  </si>
  <si>
    <t>Орхон, Баян-Өндөр, Жаргалант</t>
  </si>
  <si>
    <t>2000.09.15</t>
  </si>
  <si>
    <t>XV-002607</t>
  </si>
  <si>
    <t>Баруун-Эрдэнэт-6</t>
  </si>
  <si>
    <t>XV-002604</t>
  </si>
  <si>
    <t>Баруун-Эрдэнэт-2</t>
  </si>
  <si>
    <t>Бугат, Орхон, Сэлэнгэ, Баян-Өндөр</t>
  </si>
  <si>
    <t>XV-002605</t>
  </si>
  <si>
    <t>Баруун-Эрдэнэт-1</t>
  </si>
  <si>
    <t>Бугат, Булган, Орхон</t>
  </si>
  <si>
    <t>XV-002602</t>
  </si>
  <si>
    <t>Баруун-Эрдэнэт-4</t>
  </si>
  <si>
    <t>Харангасүмбэр</t>
  </si>
  <si>
    <t>XV-014568</t>
  </si>
  <si>
    <t>Байгалийн үнэт чулуу</t>
  </si>
  <si>
    <t>XV-013087</t>
  </si>
  <si>
    <t>Майнерел</t>
  </si>
  <si>
    <t>XV-014633</t>
  </si>
  <si>
    <t>Чойл уул</t>
  </si>
  <si>
    <t>XV-014675</t>
  </si>
  <si>
    <t>Хурант уул</t>
  </si>
  <si>
    <t>Си Эй Эм</t>
  </si>
  <si>
    <t>XV-011133</t>
  </si>
  <si>
    <t>Буурал уул-2</t>
  </si>
  <si>
    <t>2015.01.18</t>
  </si>
  <si>
    <t>XV-011130</t>
  </si>
  <si>
    <t>Салхит уул-3</t>
  </si>
  <si>
    <t>XV-011128</t>
  </si>
  <si>
    <t>Салхит уул-1</t>
  </si>
  <si>
    <t>XV-011131</t>
  </si>
  <si>
    <t>Буурал уул-3</t>
  </si>
  <si>
    <t>XV-011127</t>
  </si>
  <si>
    <t>Илчитхурдаст</t>
  </si>
  <si>
    <t>XV-016761</t>
  </si>
  <si>
    <t>Онгон уул</t>
  </si>
  <si>
    <t>2009.12.02</t>
  </si>
  <si>
    <t>2015.12.02</t>
  </si>
  <si>
    <t>Төгрөгнуурын энержи</t>
  </si>
  <si>
    <t>MV-000228</t>
  </si>
  <si>
    <t>Тахилтын нүүрс</t>
  </si>
  <si>
    <t>1995.06.27</t>
  </si>
  <si>
    <t>2025.06.27</t>
  </si>
  <si>
    <t>MV-013533</t>
  </si>
  <si>
    <t>Тахилт-1</t>
  </si>
  <si>
    <t>MV-013553</t>
  </si>
  <si>
    <t>Тахилтын нүүрсний орд</t>
  </si>
  <si>
    <t>MV-015429</t>
  </si>
  <si>
    <t>Тахилт-2</t>
  </si>
  <si>
    <t>2040.01.22</t>
  </si>
  <si>
    <t>Хонгорын орд</t>
  </si>
  <si>
    <t>MV-016980</t>
  </si>
  <si>
    <t>Саарлын хөтөл</t>
  </si>
  <si>
    <t>2002.10.18</t>
  </si>
  <si>
    <t>2032.10.18</t>
  </si>
  <si>
    <t>MV-016981</t>
  </si>
  <si>
    <t>2001.04.18</t>
  </si>
  <si>
    <t>2031.04.18</t>
  </si>
  <si>
    <t>MV-016982</t>
  </si>
  <si>
    <t>2002.09.02</t>
  </si>
  <si>
    <t>2032.09.02</t>
  </si>
  <si>
    <t>Шивээ-Овоо</t>
  </si>
  <si>
    <t>MV-000901</t>
  </si>
  <si>
    <t>Айбекслэнд монголиа</t>
  </si>
  <si>
    <t>XV-013615</t>
  </si>
  <si>
    <t>Хөндлөн</t>
  </si>
  <si>
    <t>XV-014523</t>
  </si>
  <si>
    <t>Жирмийн худаг</t>
  </si>
  <si>
    <t>XV-014745</t>
  </si>
  <si>
    <t>Улаан хушууны шанд</t>
  </si>
  <si>
    <t>XV-014876</t>
  </si>
  <si>
    <t>Амтгайн тойрон</t>
  </si>
  <si>
    <t>2009.04.27</t>
  </si>
  <si>
    <t>2015.04.27</t>
  </si>
  <si>
    <t>XV-014877</t>
  </si>
  <si>
    <t>Энгэр сухайтын тал</t>
  </si>
  <si>
    <t>XV-014396</t>
  </si>
  <si>
    <t>Хүрэнцав</t>
  </si>
  <si>
    <t>Хатанбулаг, Манлай, Ханбогд</t>
  </si>
  <si>
    <t>XV-015167</t>
  </si>
  <si>
    <t>Баяннуур</t>
  </si>
  <si>
    <t>Мандах, Хатанбулаг, Манлай, Ханбогд</t>
  </si>
  <si>
    <t>2009.09.30</t>
  </si>
  <si>
    <t>2015.09.30</t>
  </si>
  <si>
    <t>XV-014602</t>
  </si>
  <si>
    <t>Баян шандын худаг</t>
  </si>
  <si>
    <t>Жи Би Эм Ди</t>
  </si>
  <si>
    <t>XV-015063</t>
  </si>
  <si>
    <t>Заагийн хөндий</t>
  </si>
  <si>
    <t>2009.08.12</t>
  </si>
  <si>
    <t>Болорлаа</t>
  </si>
  <si>
    <t>XV-014895</t>
  </si>
  <si>
    <t>Тослог</t>
  </si>
  <si>
    <t>ВЖВМ</t>
  </si>
  <si>
    <t>XV-013192</t>
  </si>
  <si>
    <t>Си Эй Жи И Эн</t>
  </si>
  <si>
    <t>MV-005770</t>
  </si>
  <si>
    <t>Эргэн усны худаг</t>
  </si>
  <si>
    <t>Хайрхандулаан</t>
  </si>
  <si>
    <t>2003.05.16</t>
  </si>
  <si>
    <t>2033.05.16</t>
  </si>
  <si>
    <t>МН ба ахас</t>
  </si>
  <si>
    <t>XV-012731</t>
  </si>
  <si>
    <t>Баяннүүргэстэй</t>
  </si>
  <si>
    <t>MV-013276</t>
  </si>
  <si>
    <t>Хар чулуут</t>
  </si>
  <si>
    <t>Хэрлэн-Импекс</t>
  </si>
  <si>
    <t>MV-013223</t>
  </si>
  <si>
    <t>Өмнөд алтат</t>
  </si>
  <si>
    <t>2038.02.01</t>
  </si>
  <si>
    <t>Түмэнцацал</t>
  </si>
  <si>
    <t>MV-016920</t>
  </si>
  <si>
    <t>Бор-Өндөр уул</t>
  </si>
  <si>
    <t>XV-011519</t>
  </si>
  <si>
    <t>2006.03.22</t>
  </si>
  <si>
    <t>2015.03.22</t>
  </si>
  <si>
    <t>XV-011536</t>
  </si>
  <si>
    <t>MV-012619</t>
  </si>
  <si>
    <t>Хавтгай-1</t>
  </si>
  <si>
    <t>2037.08.03</t>
  </si>
  <si>
    <t>Эгшиглэнт-Уул</t>
  </si>
  <si>
    <t>XV-013211</t>
  </si>
  <si>
    <t>XV-014031</t>
  </si>
  <si>
    <t>Хартан овоо</t>
  </si>
  <si>
    <t>Өргөн, Баяндэлгэр</t>
  </si>
  <si>
    <t>ДНЦ</t>
  </si>
  <si>
    <t>XV-015481</t>
  </si>
  <si>
    <t>Кенже</t>
  </si>
  <si>
    <t>MV-000995</t>
  </si>
  <si>
    <t>1998.02.20</t>
  </si>
  <si>
    <t>2028.02.20</t>
  </si>
  <si>
    <t>MV-011594</t>
  </si>
  <si>
    <t>Алаг тогоо</t>
  </si>
  <si>
    <t>MV-011593</t>
  </si>
  <si>
    <t>4-р давхрага</t>
  </si>
  <si>
    <t>Зууны төгөл</t>
  </si>
  <si>
    <t>XV-013903</t>
  </si>
  <si>
    <t>Могойт</t>
  </si>
  <si>
    <t>2008.07.21</t>
  </si>
  <si>
    <t>Авдрантхайрхан</t>
  </si>
  <si>
    <t>MV-005485</t>
  </si>
  <si>
    <t>Хэмчигголд</t>
  </si>
  <si>
    <t>XV-013101</t>
  </si>
  <si>
    <t>Хо толгой</t>
  </si>
  <si>
    <t>2016.12.26</t>
  </si>
  <si>
    <t>XV-015427</t>
  </si>
  <si>
    <t>Дэл хар</t>
  </si>
  <si>
    <t>Завхан, Наранбулаг</t>
  </si>
  <si>
    <t>Топлаки</t>
  </si>
  <si>
    <t>XV-011330</t>
  </si>
  <si>
    <t>Бага тээг</t>
  </si>
  <si>
    <t>Идэрголд</t>
  </si>
  <si>
    <t>MV-017392</t>
  </si>
  <si>
    <t>Урт дэл</t>
  </si>
  <si>
    <t>2043.09.30</t>
  </si>
  <si>
    <t>Өнжин-Уул</t>
  </si>
  <si>
    <t>XV-013781</t>
  </si>
  <si>
    <t>2008.06.03</t>
  </si>
  <si>
    <t>Лут чулуу</t>
  </si>
  <si>
    <t>MV-010206</t>
  </si>
  <si>
    <t>Баргилт овоо-1</t>
  </si>
  <si>
    <t>MV-010207</t>
  </si>
  <si>
    <t>Баргилтын овоо-1</t>
  </si>
  <si>
    <t>Урдхутлаг уул</t>
  </si>
  <si>
    <t>XV-012400</t>
  </si>
  <si>
    <t>Урт хутлаг уул</t>
  </si>
  <si>
    <t>Завхан, Увс</t>
  </si>
  <si>
    <t>Тэс, Зүүнхангай</t>
  </si>
  <si>
    <t>Дорнод содиум сульфат</t>
  </si>
  <si>
    <t>XV-015397</t>
  </si>
  <si>
    <t>Баруун шавар</t>
  </si>
  <si>
    <t>Мөнхговийн эрдэнэ</t>
  </si>
  <si>
    <t>MV-016976</t>
  </si>
  <si>
    <t>Хуурай нуга</t>
  </si>
  <si>
    <t>2011.02.08</t>
  </si>
  <si>
    <t>2041.02.08</t>
  </si>
  <si>
    <t>Ийстернроуд</t>
  </si>
  <si>
    <t>MV-017338</t>
  </si>
  <si>
    <t>Баянцогт уул</t>
  </si>
  <si>
    <t>2013.06.25</t>
  </si>
  <si>
    <t>2043.06.25</t>
  </si>
  <si>
    <t>ЭСТО</t>
  </si>
  <si>
    <t>MV-016880</t>
  </si>
  <si>
    <t>Морин толгой-1</t>
  </si>
  <si>
    <t>2011.07.10</t>
  </si>
  <si>
    <t>2041.07.10</t>
  </si>
  <si>
    <t>Си Жи Си Эм</t>
  </si>
  <si>
    <t>XV-017024</t>
  </si>
  <si>
    <t>Шивээгийн гозгор</t>
  </si>
  <si>
    <t>XV-013938</t>
  </si>
  <si>
    <t>Мэжиктийм</t>
  </si>
  <si>
    <t>XV-007149</t>
  </si>
  <si>
    <t>Олон овоотын талбай</t>
  </si>
  <si>
    <t>2004.03.26</t>
  </si>
  <si>
    <t>2014.03.30</t>
  </si>
  <si>
    <t>ШТН</t>
  </si>
  <si>
    <t>MV-007257</t>
  </si>
  <si>
    <t>2004.04.12</t>
  </si>
  <si>
    <t>2034.04.12</t>
  </si>
  <si>
    <t>Билэгтзурвас</t>
  </si>
  <si>
    <t>XV-011684</t>
  </si>
  <si>
    <t>MV-013403</t>
  </si>
  <si>
    <t>2038.03.21</t>
  </si>
  <si>
    <t>MV-011668</t>
  </si>
  <si>
    <t>Бичигт</t>
  </si>
  <si>
    <t>Майнтөмөр</t>
  </si>
  <si>
    <t>XV-013428</t>
  </si>
  <si>
    <t>Могойтын ар</t>
  </si>
  <si>
    <t>Эрдэнэминас</t>
  </si>
  <si>
    <t>XV-007974</t>
  </si>
  <si>
    <t>Хатавчийн өндөр уул</t>
  </si>
  <si>
    <t>Эм Эм Эс Эс</t>
  </si>
  <si>
    <t>XV-013708</t>
  </si>
  <si>
    <t>Цогтын сүм</t>
  </si>
  <si>
    <t>Бэрхийн нурамт</t>
  </si>
  <si>
    <t>MV-016867</t>
  </si>
  <si>
    <t>Ховдцемент</t>
  </si>
  <si>
    <t>MV-016795</t>
  </si>
  <si>
    <t>ЭБНЭ</t>
  </si>
  <si>
    <t>MV-004537</t>
  </si>
  <si>
    <t>2002.06.13</t>
  </si>
  <si>
    <t>2032.06.13</t>
  </si>
  <si>
    <t>Жавхлант-Орд</t>
  </si>
  <si>
    <t>MV-016952</t>
  </si>
  <si>
    <t>Зангат уул-1</t>
  </si>
  <si>
    <t>2011.11.18</t>
  </si>
  <si>
    <t>2041.11.18</t>
  </si>
  <si>
    <t>Лонглайн</t>
  </si>
  <si>
    <t>XV-013518</t>
  </si>
  <si>
    <t>Уртын гол</t>
  </si>
  <si>
    <t>Галаксимайнинг монголиа</t>
  </si>
  <si>
    <t>XV-008525</t>
  </si>
  <si>
    <t>Хутаг уул</t>
  </si>
  <si>
    <t>Хонг-Конг</t>
  </si>
  <si>
    <t>ОАЭ</t>
  </si>
  <si>
    <t>XV-013834</t>
  </si>
  <si>
    <t>Орой уул</t>
  </si>
  <si>
    <t>Буянт, Толбо</t>
  </si>
  <si>
    <t>XV-013835</t>
  </si>
  <si>
    <t>Дэлүүн, Толбо</t>
  </si>
  <si>
    <t>XV-013744</t>
  </si>
  <si>
    <t>XV-013833</t>
  </si>
  <si>
    <t>Цагаан чулуут уул</t>
  </si>
  <si>
    <t>XV-015498</t>
  </si>
  <si>
    <t>Вартбург</t>
  </si>
  <si>
    <t>XV-014766</t>
  </si>
  <si>
    <t>Цагд-Уул</t>
  </si>
  <si>
    <t>XV-008120</t>
  </si>
  <si>
    <t>Мөрөн-2</t>
  </si>
  <si>
    <t>2004.08.05</t>
  </si>
  <si>
    <t>XV-011990</t>
  </si>
  <si>
    <t>MV-013875</t>
  </si>
  <si>
    <t>2008.07.10</t>
  </si>
  <si>
    <t>2038.07.10</t>
  </si>
  <si>
    <t>XV-016654</t>
  </si>
  <si>
    <t>MV-017131</t>
  </si>
  <si>
    <t>Номт</t>
  </si>
  <si>
    <t>2012.09.12</t>
  </si>
  <si>
    <t>2042.09.12</t>
  </si>
  <si>
    <t>XV-016943</t>
  </si>
  <si>
    <t>Толгодын тал</t>
  </si>
  <si>
    <t>2013.10.16</t>
  </si>
  <si>
    <t>Прешиусмаунтин</t>
  </si>
  <si>
    <t>MV-016838</t>
  </si>
  <si>
    <t>Цагаан хяр</t>
  </si>
  <si>
    <t>Босстон-Интернэшнл</t>
  </si>
  <si>
    <t>XV-013831</t>
  </si>
  <si>
    <t>Цахиртолгой</t>
  </si>
  <si>
    <t>XV-014779</t>
  </si>
  <si>
    <t>Ухаа дэл</t>
  </si>
  <si>
    <t>XV-013946</t>
  </si>
  <si>
    <t>Судалт</t>
  </si>
  <si>
    <t>Форс констракшн</t>
  </si>
  <si>
    <t>XV-010910</t>
  </si>
  <si>
    <t>Олгой цагаан</t>
  </si>
  <si>
    <t>2014.12.09</t>
  </si>
  <si>
    <t>Ханшанд</t>
  </si>
  <si>
    <t>XV-009846</t>
  </si>
  <si>
    <t>Бат</t>
  </si>
  <si>
    <t>Тогосчүлтэм</t>
  </si>
  <si>
    <t>XV-013068</t>
  </si>
  <si>
    <t>MV-016844</t>
  </si>
  <si>
    <t>Очирнэүлэ</t>
  </si>
  <si>
    <t>XV-013637</t>
  </si>
  <si>
    <t>2008.05.02</t>
  </si>
  <si>
    <t>XV-014248</t>
  </si>
  <si>
    <t>Хөх-ам</t>
  </si>
  <si>
    <t>2008.10.07</t>
  </si>
  <si>
    <t>2014.10.07</t>
  </si>
  <si>
    <t>Мөнхболор эрдэнэ</t>
  </si>
  <si>
    <t>MV-017041</t>
  </si>
  <si>
    <t>Шийрийн хөндий</t>
  </si>
  <si>
    <t>2012.05.28</t>
  </si>
  <si>
    <t>2042.05.28</t>
  </si>
  <si>
    <t>Ди Зэт энд Ай</t>
  </si>
  <si>
    <t>Толгойт гол</t>
  </si>
  <si>
    <t>MV-000784</t>
  </si>
  <si>
    <t>Нарийны алтны шороон орд</t>
  </si>
  <si>
    <t>1998.08.11</t>
  </si>
  <si>
    <t>2028.08.11</t>
  </si>
  <si>
    <t>Итгэлтхүлэг</t>
  </si>
  <si>
    <t>Харганы ам</t>
  </si>
  <si>
    <t>XV-013793</t>
  </si>
  <si>
    <t>Нийлэхийн гозгор</t>
  </si>
  <si>
    <t>XV-014042</t>
  </si>
  <si>
    <t>171-р км</t>
  </si>
  <si>
    <t>XV-015521</t>
  </si>
  <si>
    <t>Шовгор Уул</t>
  </si>
  <si>
    <t>Карьерферрум</t>
  </si>
  <si>
    <t>XV-017282</t>
  </si>
  <si>
    <t>Бугат, Улаанхус</t>
  </si>
  <si>
    <t>XV-017283</t>
  </si>
  <si>
    <t>Бугат, Өлгий, Сагсай</t>
  </si>
  <si>
    <t>XV-017284</t>
  </si>
  <si>
    <t>Хөх шаргачин</t>
  </si>
  <si>
    <t>XV-010183</t>
  </si>
  <si>
    <t>XV-012625</t>
  </si>
  <si>
    <t>Гүрэн</t>
  </si>
  <si>
    <t>MV-016827</t>
  </si>
  <si>
    <t>Ухаа бэл-3</t>
  </si>
  <si>
    <t>2011.05.04</t>
  </si>
  <si>
    <t>2041.05.04</t>
  </si>
  <si>
    <t>Хэйвүүд монголиа</t>
  </si>
  <si>
    <t>XV-015204</t>
  </si>
  <si>
    <t>Бургастайн шивээ</t>
  </si>
  <si>
    <t>Ди Жи Эф Эл</t>
  </si>
  <si>
    <t>XV-013755</t>
  </si>
  <si>
    <t>2008.05.28</t>
  </si>
  <si>
    <t>2014.05.28</t>
  </si>
  <si>
    <t>MV-016935</t>
  </si>
  <si>
    <t>2011.10.10</t>
  </si>
  <si>
    <t>2041.10.10</t>
  </si>
  <si>
    <t>Си Жи Би И Эм</t>
  </si>
  <si>
    <t>XV-011615</t>
  </si>
  <si>
    <t>Хөх толгой-1</t>
  </si>
  <si>
    <t>XV-011694</t>
  </si>
  <si>
    <t>Дүүрэн</t>
  </si>
  <si>
    <t>XV-012114</t>
  </si>
  <si>
    <t>Ар цахилдаг</t>
  </si>
  <si>
    <t>XV-014883</t>
  </si>
  <si>
    <t>Хулантай уул</t>
  </si>
  <si>
    <t>Эх үрсийн жаргалан</t>
  </si>
  <si>
    <t>XV-016858</t>
  </si>
  <si>
    <t>Зүүн шарын ус</t>
  </si>
  <si>
    <t>2014.07.09</t>
  </si>
  <si>
    <t>Ариунхайрхан</t>
  </si>
  <si>
    <t>MV-016877</t>
  </si>
  <si>
    <t>Мөнгөн-Уул</t>
  </si>
  <si>
    <t>Хишиг-Өндөр</t>
  </si>
  <si>
    <t>XV-016878</t>
  </si>
  <si>
    <t>2013.08.31</t>
  </si>
  <si>
    <t>Нийслэлтрейд</t>
  </si>
  <si>
    <t>XV-013090</t>
  </si>
  <si>
    <t>Гүн</t>
  </si>
  <si>
    <t>XV-013092</t>
  </si>
  <si>
    <t>XV-013091</t>
  </si>
  <si>
    <t>Дангийн овоо</t>
  </si>
  <si>
    <t>Мандах, Сайхандулаан</t>
  </si>
  <si>
    <t>ЖЭИМ</t>
  </si>
  <si>
    <t>XV-016713</t>
  </si>
  <si>
    <t>Бүргэд</t>
  </si>
  <si>
    <t>2007.06.11</t>
  </si>
  <si>
    <t>2016.06.11</t>
  </si>
  <si>
    <t>Төмөрмөрөн</t>
  </si>
  <si>
    <t>XV-016712</t>
  </si>
  <si>
    <t>Тал</t>
  </si>
  <si>
    <t>Сэврэй</t>
  </si>
  <si>
    <t>Ихдорно номун</t>
  </si>
  <si>
    <t>XV-014167</t>
  </si>
  <si>
    <t>Хар хөндий</t>
  </si>
  <si>
    <t>2008.09.17</t>
  </si>
  <si>
    <t>Талстбурхант</t>
  </si>
  <si>
    <t>XV-013975</t>
  </si>
  <si>
    <t>2008.08.07</t>
  </si>
  <si>
    <t>2014.08.07</t>
  </si>
  <si>
    <t>XV-014393</t>
  </si>
  <si>
    <t>Хүрэн дэл</t>
  </si>
  <si>
    <t>XV-014392</t>
  </si>
  <si>
    <t>MV-016988</t>
  </si>
  <si>
    <t>Баруун цагаан дэл</t>
  </si>
  <si>
    <t>MV-016989</t>
  </si>
  <si>
    <t>Бөгт-ирээдүй</t>
  </si>
  <si>
    <t>XV-013950</t>
  </si>
  <si>
    <t>Их өлөнт-2</t>
  </si>
  <si>
    <t>Ричдаймонд</t>
  </si>
  <si>
    <t>XV-014703</t>
  </si>
  <si>
    <t>Тэмээн чулуу</t>
  </si>
  <si>
    <t>2009.01.28</t>
  </si>
  <si>
    <t>2015.01.28</t>
  </si>
  <si>
    <t>Собттрейд</t>
  </si>
  <si>
    <t>XV-006967</t>
  </si>
  <si>
    <t>Гал баян</t>
  </si>
  <si>
    <t>2004.02.18</t>
  </si>
  <si>
    <t>2013.02.18</t>
  </si>
  <si>
    <t>MV-011124</t>
  </si>
  <si>
    <t>Ар баян</t>
  </si>
  <si>
    <t>2006.01.17</t>
  </si>
  <si>
    <t>2036.01.17</t>
  </si>
  <si>
    <t>XV-015477</t>
  </si>
  <si>
    <t>Эрээн толгой</t>
  </si>
  <si>
    <t>2007.10.26</t>
  </si>
  <si>
    <t>2016.10.26</t>
  </si>
  <si>
    <t>XV-012943</t>
  </si>
  <si>
    <t>Хонгор уул</t>
  </si>
  <si>
    <t>Жинст</t>
  </si>
  <si>
    <t>2007.11.14</t>
  </si>
  <si>
    <t>2016.11.14</t>
  </si>
  <si>
    <t>Виржиний Арлууд, Сингапур</t>
  </si>
  <si>
    <t>MV-016950</t>
  </si>
  <si>
    <t>Саран Уул</t>
  </si>
  <si>
    <t>2011.11.16</t>
  </si>
  <si>
    <t>2041.11.16</t>
  </si>
  <si>
    <t>XV-016951</t>
  </si>
  <si>
    <t>Саран</t>
  </si>
  <si>
    <t>Царилхад</t>
  </si>
  <si>
    <t>MV-015601</t>
  </si>
  <si>
    <t>2010.06.18</t>
  </si>
  <si>
    <t>2040.06.18</t>
  </si>
  <si>
    <t>Айраг-Индмин</t>
  </si>
  <si>
    <t>XV-014208</t>
  </si>
  <si>
    <t>2008.09.25</t>
  </si>
  <si>
    <t>2014.09.25</t>
  </si>
  <si>
    <t>MV-016936</t>
  </si>
  <si>
    <t>Дадизи юиан</t>
  </si>
  <si>
    <t>MV-000399</t>
  </si>
  <si>
    <t>MV-009817</t>
  </si>
  <si>
    <t>Бурхантын хөндий</t>
  </si>
  <si>
    <t>2035.05.18</t>
  </si>
  <si>
    <t>XV-013961</t>
  </si>
  <si>
    <t>XV-014955</t>
  </si>
  <si>
    <t>MV-015449</t>
  </si>
  <si>
    <t>2040.02.02</t>
  </si>
  <si>
    <t>MV-000723</t>
  </si>
  <si>
    <t>Төмөртийн-Овоо</t>
  </si>
  <si>
    <t>Цайр</t>
  </si>
  <si>
    <t>1997.08.13</t>
  </si>
  <si>
    <t>2027.08.13</t>
  </si>
  <si>
    <t>XV-009766</t>
  </si>
  <si>
    <t>Төмөртийн овоо-2</t>
  </si>
  <si>
    <t>XV-013733</t>
  </si>
  <si>
    <t>Цогт толгой</t>
  </si>
  <si>
    <t>Баяннөмрөг уул</t>
  </si>
  <si>
    <t>XV-007762</t>
  </si>
  <si>
    <t>Урт</t>
  </si>
  <si>
    <t>2004.06.24</t>
  </si>
  <si>
    <t>2013.06.24</t>
  </si>
  <si>
    <t>Мөнгөнгүрэн</t>
  </si>
  <si>
    <t>XV-010669</t>
  </si>
  <si>
    <t>2014.10.20</t>
  </si>
  <si>
    <t>Юнайтедминералс</t>
  </si>
  <si>
    <t>XV-013827</t>
  </si>
  <si>
    <t>Бумбат уул</t>
  </si>
  <si>
    <t>Тройгоби</t>
  </si>
  <si>
    <t>XV-012707</t>
  </si>
  <si>
    <t>Суврага</t>
  </si>
  <si>
    <t>XV-012778</t>
  </si>
  <si>
    <t>Шар толгой-1</t>
  </si>
  <si>
    <t>2007.10.05</t>
  </si>
  <si>
    <t>2016.10.05</t>
  </si>
  <si>
    <t>XV-013247</t>
  </si>
  <si>
    <t>Ар нуур</t>
  </si>
  <si>
    <t>XV-015366</t>
  </si>
  <si>
    <t>Дорнод, Сүхбаатар</t>
  </si>
  <si>
    <t>Булган, Сүхбаатар</t>
  </si>
  <si>
    <t>СДДГ</t>
  </si>
  <si>
    <t>XV-014871</t>
  </si>
  <si>
    <t>Өлзийт толгой</t>
  </si>
  <si>
    <t>2009.04.23</t>
  </si>
  <si>
    <t>2015.04.23</t>
  </si>
  <si>
    <t>XV-014381</t>
  </si>
  <si>
    <t>Халзан хошуу</t>
  </si>
  <si>
    <t>Ти Эн энд Юу</t>
  </si>
  <si>
    <t>MV-017210</t>
  </si>
  <si>
    <t>2012.05.22</t>
  </si>
  <si>
    <t>2042.05.22</t>
  </si>
  <si>
    <t>MV-017032</t>
  </si>
  <si>
    <t>Си Эф Си групп</t>
  </si>
  <si>
    <t>MV-012756</t>
  </si>
  <si>
    <t>2037.09.27</t>
  </si>
  <si>
    <t>Вояжер Минерал Ресурсес</t>
  </si>
  <si>
    <t>XV-012521</t>
  </si>
  <si>
    <t>Далтын өвөр</t>
  </si>
  <si>
    <t>Эрдэнэс Манлай Майнинг Ресурс</t>
  </si>
  <si>
    <t>XV-015098</t>
  </si>
  <si>
    <t>2015.09.03</t>
  </si>
  <si>
    <t>И Жи Си</t>
  </si>
  <si>
    <t>XV-013808</t>
  </si>
  <si>
    <t>Хүдэр-2</t>
  </si>
  <si>
    <t>Си Си Эм</t>
  </si>
  <si>
    <t>XV-011257</t>
  </si>
  <si>
    <t>Хайрхантрейд</t>
  </si>
  <si>
    <t>XV-010758</t>
  </si>
  <si>
    <t>2005.11.03</t>
  </si>
  <si>
    <t>2014.11.03</t>
  </si>
  <si>
    <t>Зууннайман суврага</t>
  </si>
  <si>
    <t>MV-010061</t>
  </si>
  <si>
    <t>Шүдэн уул</t>
  </si>
  <si>
    <t>2005.06.27</t>
  </si>
  <si>
    <t>2035.06.27</t>
  </si>
  <si>
    <t>Шаширтрейд</t>
  </si>
  <si>
    <t>MV-010258</t>
  </si>
  <si>
    <t>Өлзийт ухаа</t>
  </si>
  <si>
    <t>2005.08.03</t>
  </si>
  <si>
    <t>2035.08.03</t>
  </si>
  <si>
    <t>Их ундрах талст</t>
  </si>
  <si>
    <t>MV-016964</t>
  </si>
  <si>
    <t>Сүхбаатар уул уурхай</t>
  </si>
  <si>
    <t>MV-017197</t>
  </si>
  <si>
    <t>Хөх өндөр</t>
  </si>
  <si>
    <t>2012.10.24</t>
  </si>
  <si>
    <t>2042.10.24</t>
  </si>
  <si>
    <t>Төгс-Эхлэл</t>
  </si>
  <si>
    <t>MV-012700</t>
  </si>
  <si>
    <t>2037.09.11</t>
  </si>
  <si>
    <t>Резевоирмоли монголиа</t>
  </si>
  <si>
    <t>MV-009975</t>
  </si>
  <si>
    <t>Арын нуур</t>
  </si>
  <si>
    <t>Өнгөт металл</t>
  </si>
  <si>
    <t>MV-010889</t>
  </si>
  <si>
    <t>Арын нуур-1</t>
  </si>
  <si>
    <t>2005.12.05</t>
  </si>
  <si>
    <t>2035.12.05</t>
  </si>
  <si>
    <t>MV-013470</t>
  </si>
  <si>
    <t>Баруун цогт</t>
  </si>
  <si>
    <t>2008.04.04</t>
  </si>
  <si>
    <t>2038.04.04</t>
  </si>
  <si>
    <t>Чулуунцаг</t>
  </si>
  <si>
    <t>XV-013719</t>
  </si>
  <si>
    <t>Шинэ-Эрдэс</t>
  </si>
  <si>
    <t>MV-006620</t>
  </si>
  <si>
    <t>2003.12.05</t>
  </si>
  <si>
    <t>2033.12.05</t>
  </si>
  <si>
    <t>XV-007373</t>
  </si>
  <si>
    <t>MV-010989</t>
  </si>
  <si>
    <t>Зангиат толгой</t>
  </si>
  <si>
    <t>Шинь Шинь</t>
  </si>
  <si>
    <t>MV-000247</t>
  </si>
  <si>
    <t>Улаан</t>
  </si>
  <si>
    <t>Баяндун, Дашбалбар</t>
  </si>
  <si>
    <t>1997.05.20</t>
  </si>
  <si>
    <t>2027.05.20</t>
  </si>
  <si>
    <t>MV-006098</t>
  </si>
  <si>
    <t>Бүргэд толгой</t>
  </si>
  <si>
    <t>2003.07.28</t>
  </si>
  <si>
    <t>2033.07.28</t>
  </si>
  <si>
    <t>XV-008757</t>
  </si>
  <si>
    <t>Бумбат-5</t>
  </si>
  <si>
    <t>2004.11.15</t>
  </si>
  <si>
    <t>2013.11.15</t>
  </si>
  <si>
    <t>XV-017150</t>
  </si>
  <si>
    <t>Бумбат-4</t>
  </si>
  <si>
    <t>XV-017154</t>
  </si>
  <si>
    <t>Бумбат-1</t>
  </si>
  <si>
    <t>MV-017156</t>
  </si>
  <si>
    <t>Бумбат-188</t>
  </si>
  <si>
    <t>2034.07.06</t>
  </si>
  <si>
    <t>MV-017157</t>
  </si>
  <si>
    <t>Бумбат-197</t>
  </si>
  <si>
    <t>MV-017158</t>
  </si>
  <si>
    <t>Бумбат 115</t>
  </si>
  <si>
    <t>2003.11.11</t>
  </si>
  <si>
    <t>2033.11.11</t>
  </si>
  <si>
    <t>MV-017159</t>
  </si>
  <si>
    <t>Бумбат 56</t>
  </si>
  <si>
    <t>MV-017147</t>
  </si>
  <si>
    <t>Баг хайлаастын амны эх</t>
  </si>
  <si>
    <t>1999.07.30</t>
  </si>
  <si>
    <t>2029.07.30</t>
  </si>
  <si>
    <t>XV-017152</t>
  </si>
  <si>
    <t>MV-017160</t>
  </si>
  <si>
    <t>XV-017149</t>
  </si>
  <si>
    <t>Бумбат-7</t>
  </si>
  <si>
    <t>XV-017153</t>
  </si>
  <si>
    <t>Бумбат-3</t>
  </si>
  <si>
    <t>XV-017151</t>
  </si>
  <si>
    <t>Бумбат-6</t>
  </si>
  <si>
    <t>XV-017199</t>
  </si>
  <si>
    <t>MV-017198</t>
  </si>
  <si>
    <t>2012.11.02</t>
  </si>
  <si>
    <t>2042.11.02</t>
  </si>
  <si>
    <t>Өгөөжбаян хангай</t>
  </si>
  <si>
    <t>MV-009623</t>
  </si>
  <si>
    <t>Ар тамсаг-1-2-2</t>
  </si>
  <si>
    <t>XV-010778</t>
  </si>
  <si>
    <t>Цоохор морьт</t>
  </si>
  <si>
    <t>Орхонтуул, Заамар</t>
  </si>
  <si>
    <t>2005.11.08</t>
  </si>
  <si>
    <t>2014.11.08</t>
  </si>
  <si>
    <t>Алтандорнод монгол</t>
  </si>
  <si>
    <t>MV-000200</t>
  </si>
  <si>
    <t>Баруун шанд</t>
  </si>
  <si>
    <t>MV-000447</t>
  </si>
  <si>
    <t>1995.07.31</t>
  </si>
  <si>
    <t>2025.07.31</t>
  </si>
  <si>
    <t>MV-000704</t>
  </si>
  <si>
    <t>Туул голын дэнж</t>
  </si>
  <si>
    <t>1997.07.21</t>
  </si>
  <si>
    <t>2027.07.21</t>
  </si>
  <si>
    <t>MV-000181</t>
  </si>
  <si>
    <t>Туул голын зүүн дэнжийн 1-3</t>
  </si>
  <si>
    <t>1996.04.24</t>
  </si>
  <si>
    <t>2026.04.24</t>
  </si>
  <si>
    <t>MV-000213</t>
  </si>
  <si>
    <t>1997.01.06</t>
  </si>
  <si>
    <t>2027.01.06</t>
  </si>
  <si>
    <t>MV-000323</t>
  </si>
  <si>
    <t>Туулын полигоны зүүн дэнж</t>
  </si>
  <si>
    <t>MV-000005</t>
  </si>
  <si>
    <t>Баянголын дэнж</t>
  </si>
  <si>
    <t>1997.03.06</t>
  </si>
  <si>
    <t>2027.03.06</t>
  </si>
  <si>
    <t>MV-000129</t>
  </si>
  <si>
    <t>Ар наймган хөндий доод хэсэг</t>
  </si>
  <si>
    <t>1996.07.24</t>
  </si>
  <si>
    <t>2026.07.24</t>
  </si>
  <si>
    <t>MV-000290</t>
  </si>
  <si>
    <t>Баянголын гольдрол</t>
  </si>
  <si>
    <t>MV-000296</t>
  </si>
  <si>
    <t>Хайлааст</t>
  </si>
  <si>
    <t>1995.10.14</t>
  </si>
  <si>
    <t>2025.10.14</t>
  </si>
  <si>
    <t>MV-001134</t>
  </si>
  <si>
    <t>1998.04.21</t>
  </si>
  <si>
    <t>2028.04.21</t>
  </si>
  <si>
    <t>MV-001410</t>
  </si>
  <si>
    <t>Өлзийт тээл</t>
  </si>
  <si>
    <t>1998.11.27</t>
  </si>
  <si>
    <t>2028.02.09</t>
  </si>
  <si>
    <t>MV-000782</t>
  </si>
  <si>
    <t>1997.10.28</t>
  </si>
  <si>
    <t>2027.10.28</t>
  </si>
  <si>
    <t>MV-004174</t>
  </si>
  <si>
    <t>Өлийн голын адаг</t>
  </si>
  <si>
    <t>2002.02.27</t>
  </si>
  <si>
    <t>2032.02.27</t>
  </si>
  <si>
    <t>MV-003803</t>
  </si>
  <si>
    <t>Халзангийн ам</t>
  </si>
  <si>
    <t>2001.11.05</t>
  </si>
  <si>
    <t>2031.11.05</t>
  </si>
  <si>
    <t>XV-003828</t>
  </si>
  <si>
    <t>Доргонот, Улаан ухаа</t>
  </si>
  <si>
    <t>2001.11.15</t>
  </si>
  <si>
    <t>2014.11.15</t>
  </si>
  <si>
    <t>MV-005028</t>
  </si>
  <si>
    <t>Ар наймганы дунд хэсэг</t>
  </si>
  <si>
    <t>2002.10.23</t>
  </si>
  <si>
    <t>2032.10.23</t>
  </si>
  <si>
    <t>MV-004412</t>
  </si>
  <si>
    <t>Ар наймган</t>
  </si>
  <si>
    <t>2002.05.15</t>
  </si>
  <si>
    <t>2032.05.15</t>
  </si>
  <si>
    <t>MV-004780</t>
  </si>
  <si>
    <t>Бодонтын ам</t>
  </si>
  <si>
    <t>2002.08.26</t>
  </si>
  <si>
    <t>2032.08.26</t>
  </si>
  <si>
    <t>MV-004839</t>
  </si>
  <si>
    <t>2002.09.03</t>
  </si>
  <si>
    <t>2032.09.03</t>
  </si>
  <si>
    <t>MV-004411</t>
  </si>
  <si>
    <t>MV-004822</t>
  </si>
  <si>
    <t>Гүүтийн ам</t>
  </si>
  <si>
    <t>MV-005778</t>
  </si>
  <si>
    <t>Туулынбаруун дэнж</t>
  </si>
  <si>
    <t>2003.05.19</t>
  </si>
  <si>
    <t>2033.05.19</t>
  </si>
  <si>
    <t>MV-005961</t>
  </si>
  <si>
    <t>2003.06.20</t>
  </si>
  <si>
    <t>2033.06.20</t>
  </si>
  <si>
    <t>MV-005092</t>
  </si>
  <si>
    <t>Баян-Овоот уул</t>
  </si>
  <si>
    <t>2002.11.08</t>
  </si>
  <si>
    <t>2032.11.08</t>
  </si>
  <si>
    <t>XV-009698</t>
  </si>
  <si>
    <t>Хөх сүмийн ам</t>
  </si>
  <si>
    <t>Түвшрүүлэх, Хотонт</t>
  </si>
  <si>
    <t>2015.05.02</t>
  </si>
  <si>
    <t>XV-008953</t>
  </si>
  <si>
    <t>Халзан давааны ам</t>
  </si>
  <si>
    <t>MV-010431</t>
  </si>
  <si>
    <t>Тохойрол-88</t>
  </si>
  <si>
    <t>XV-011447</t>
  </si>
  <si>
    <t>Сумт</t>
  </si>
  <si>
    <t>2006.02.24</t>
  </si>
  <si>
    <t>XV-011448</t>
  </si>
  <si>
    <t>Хадааст</t>
  </si>
  <si>
    <t>XV-011939</t>
  </si>
  <si>
    <t>Тунгалагийн хөтөл</t>
  </si>
  <si>
    <t>Дарви, Чандмань</t>
  </si>
  <si>
    <t>2006.08.25</t>
  </si>
  <si>
    <t>2012.08.25</t>
  </si>
  <si>
    <t>XV-011938</t>
  </si>
  <si>
    <t>Бумбатын алаг</t>
  </si>
  <si>
    <t>XV-012051</t>
  </si>
  <si>
    <t>2012.09.25</t>
  </si>
  <si>
    <t>XV-012050</t>
  </si>
  <si>
    <t>Тунгалагийн хутал</t>
  </si>
  <si>
    <t>MV-012004</t>
  </si>
  <si>
    <t>Өлийн гол-1</t>
  </si>
  <si>
    <t>MV-012439</t>
  </si>
  <si>
    <t>2007.05.07</t>
  </si>
  <si>
    <t>2037.05.07</t>
  </si>
  <si>
    <t>XV-012517</t>
  </si>
  <si>
    <t>Хэвгийн нуруу</t>
  </si>
  <si>
    <t>Хүрээмарал</t>
  </si>
  <si>
    <t>2013.06.26</t>
  </si>
  <si>
    <t>MV-013786</t>
  </si>
  <si>
    <t>Сөөг</t>
  </si>
  <si>
    <t>2038.06.09</t>
  </si>
  <si>
    <t>MV-013787</t>
  </si>
  <si>
    <t>XV-007558</t>
  </si>
  <si>
    <t>Бэлчир уул</t>
  </si>
  <si>
    <t>Улаан-Уул</t>
  </si>
  <si>
    <t>XV-007557</t>
  </si>
  <si>
    <t>Үхэрт гол</t>
  </si>
  <si>
    <t>XV-017134</t>
  </si>
  <si>
    <t>Галтын ам</t>
  </si>
  <si>
    <t>2002.10.07</t>
  </si>
  <si>
    <t>XV-017135</t>
  </si>
  <si>
    <t>Цагаан цахир уул-2</t>
  </si>
  <si>
    <t>XV-017137</t>
  </si>
  <si>
    <t>2001.11.16</t>
  </si>
  <si>
    <t>XV-017138</t>
  </si>
  <si>
    <t>Хар сүүл</t>
  </si>
  <si>
    <t>Баацагаан, Бөмбөгөр</t>
  </si>
  <si>
    <t>2007.07.03</t>
  </si>
  <si>
    <t>2013.07.03</t>
  </si>
  <si>
    <t>XV-017141</t>
  </si>
  <si>
    <t>XV-017142</t>
  </si>
  <si>
    <t>Бор худаг</t>
  </si>
  <si>
    <t>MV-017146</t>
  </si>
  <si>
    <t>XV-017139</t>
  </si>
  <si>
    <t>Цахир худаг</t>
  </si>
  <si>
    <t>2013.08.03</t>
  </si>
  <si>
    <t>XV-017136</t>
  </si>
  <si>
    <t>Эргэн ус</t>
  </si>
  <si>
    <t>2014.02.09</t>
  </si>
  <si>
    <t>XV-017140</t>
  </si>
  <si>
    <t>Намагт</t>
  </si>
  <si>
    <t>2007.06.27</t>
  </si>
  <si>
    <t>2013.06.27</t>
  </si>
  <si>
    <t>XV-010342</t>
  </si>
  <si>
    <t>Тохойрол-58</t>
  </si>
  <si>
    <t>2012.08.26</t>
  </si>
  <si>
    <t>XV-006219</t>
  </si>
  <si>
    <t>2008.08.21</t>
  </si>
  <si>
    <t>Эмэмарай</t>
  </si>
  <si>
    <t>MV-005679</t>
  </si>
  <si>
    <t>Манжийн худаг-2</t>
  </si>
  <si>
    <t>2003.04.25</t>
  </si>
  <si>
    <t>2033.04.25</t>
  </si>
  <si>
    <t>XV-015140</t>
  </si>
  <si>
    <t>Ангархай ам</t>
  </si>
  <si>
    <t>MV-017084</t>
  </si>
  <si>
    <t>Спейшлмайнз</t>
  </si>
  <si>
    <t>MV-006720</t>
  </si>
  <si>
    <t>2003.12.29</t>
  </si>
  <si>
    <t>2033.12.29</t>
  </si>
  <si>
    <t>MV-006907</t>
  </si>
  <si>
    <t>2004.02.05</t>
  </si>
  <si>
    <t>2034.02.05</t>
  </si>
  <si>
    <t>Шашир-Оргил</t>
  </si>
  <si>
    <t>MV-016940</t>
  </si>
  <si>
    <t>2011.10.26</t>
  </si>
  <si>
    <t>2041.10.26</t>
  </si>
  <si>
    <t>Эрдэнэдалай коул</t>
  </si>
  <si>
    <t>XV-010958</t>
  </si>
  <si>
    <t>Номгон улаан овоо</t>
  </si>
  <si>
    <t>Адаацаг, Эрдэнэдалай</t>
  </si>
  <si>
    <t>XV-010960</t>
  </si>
  <si>
    <t>Чунноров</t>
  </si>
  <si>
    <t>XV-014444</t>
  </si>
  <si>
    <t>2008.11.24</t>
  </si>
  <si>
    <t>Хөхжонш</t>
  </si>
  <si>
    <t>MV-016968</t>
  </si>
  <si>
    <t>Самартай-1</t>
  </si>
  <si>
    <t>2007.02.15</t>
  </si>
  <si>
    <t>2037.02.15</t>
  </si>
  <si>
    <t>Түгжхайрхан</t>
  </si>
  <si>
    <t>MV-015065</t>
  </si>
  <si>
    <t>Өлтийн дэнж</t>
  </si>
  <si>
    <t>2039.08.12</t>
  </si>
  <si>
    <t>Голденгоблет</t>
  </si>
  <si>
    <t>XV-014859</t>
  </si>
  <si>
    <t>Баян-ус</t>
  </si>
  <si>
    <t>Баянтүмэн, Матад</t>
  </si>
  <si>
    <t>XV-014531</t>
  </si>
  <si>
    <t>Шаварт нуур-2</t>
  </si>
  <si>
    <t>XV-014858</t>
  </si>
  <si>
    <t>Урт цагаан</t>
  </si>
  <si>
    <t>Хүчжэнкай</t>
  </si>
  <si>
    <t>XV-012737</t>
  </si>
  <si>
    <t>Урт-2</t>
  </si>
  <si>
    <t>2007.09.25</t>
  </si>
  <si>
    <t>2016.09.25</t>
  </si>
  <si>
    <t>XV-014649</t>
  </si>
  <si>
    <t>Цагаан гол</t>
  </si>
  <si>
    <t>Халиун, Цээл</t>
  </si>
  <si>
    <t>XV-014648</t>
  </si>
  <si>
    <t>Баяжат</t>
  </si>
  <si>
    <t>XV-011178</t>
  </si>
  <si>
    <t>Шариг уул</t>
  </si>
  <si>
    <t>Эф Жи Пи Эм</t>
  </si>
  <si>
    <t>XV-012829</t>
  </si>
  <si>
    <t>Шар хад</t>
  </si>
  <si>
    <t>MV-014532</t>
  </si>
  <si>
    <t>Эн Эм И Эс</t>
  </si>
  <si>
    <t>XV-013113</t>
  </si>
  <si>
    <t>Хараат-2</t>
  </si>
  <si>
    <t>XV-013012</t>
  </si>
  <si>
    <t>Хараат-1</t>
  </si>
  <si>
    <t>2007.11.29</t>
  </si>
  <si>
    <t>2013.11.29</t>
  </si>
  <si>
    <t>XV-013027</t>
  </si>
  <si>
    <t>Буянт уул</t>
  </si>
  <si>
    <t>Эм Жи Си Кэй</t>
  </si>
  <si>
    <t>XV-013110</t>
  </si>
  <si>
    <t>Номгон-3</t>
  </si>
  <si>
    <t>Нонферрос металл майнин</t>
  </si>
  <si>
    <t>XV-008856</t>
  </si>
  <si>
    <t>Өгөөмөр толгой</t>
  </si>
  <si>
    <t>2013.12.08</t>
  </si>
  <si>
    <t>XV-009122</t>
  </si>
  <si>
    <t>Шохойт-3</t>
  </si>
  <si>
    <t>MV-017373</t>
  </si>
  <si>
    <t>Салхитын бор толгой</t>
  </si>
  <si>
    <t>2013.08.23</t>
  </si>
  <si>
    <t>2043.08.23</t>
  </si>
  <si>
    <t>Орхонтуулын хүдэр</t>
  </si>
  <si>
    <t>XV-011947</t>
  </si>
  <si>
    <t>2015.08.29</t>
  </si>
  <si>
    <t>Баяраам</t>
  </si>
  <si>
    <t>XV-006501</t>
  </si>
  <si>
    <t>Хэцүү уул</t>
  </si>
  <si>
    <t>Булган, Мандал-Овоо, Ханхонгор</t>
  </si>
  <si>
    <t>2012.10.31</t>
  </si>
  <si>
    <t>XV-006970</t>
  </si>
  <si>
    <t>Ихрийн ам</t>
  </si>
  <si>
    <t>XV-014655</t>
  </si>
  <si>
    <t>2009.01.19</t>
  </si>
  <si>
    <t>Өмний их тал</t>
  </si>
  <si>
    <t>XV-013625</t>
  </si>
  <si>
    <t>XV-013735</t>
  </si>
  <si>
    <t>Өлгий, Өмнөговь, Мянгад</t>
  </si>
  <si>
    <t>MV-013357</t>
  </si>
  <si>
    <t>Баянголын дэнж-6</t>
  </si>
  <si>
    <t>MV-017020</t>
  </si>
  <si>
    <t>MV-001668</t>
  </si>
  <si>
    <t>1998.01.23</t>
  </si>
  <si>
    <t>2028.01.23</t>
  </si>
  <si>
    <t>Бат-Алт төв</t>
  </si>
  <si>
    <t>Энержикантри майнинг</t>
  </si>
  <si>
    <t>XV-014714</t>
  </si>
  <si>
    <t>Баянцагаан 1</t>
  </si>
  <si>
    <t>2009.02.03</t>
  </si>
  <si>
    <t>2015.02.03</t>
  </si>
  <si>
    <t>XV-014656</t>
  </si>
  <si>
    <t>Жирэглэхгэрэл</t>
  </si>
  <si>
    <t>XV-012886</t>
  </si>
  <si>
    <t>Сайхан дэлгэр трейд</t>
  </si>
  <si>
    <t>XV-014210</t>
  </si>
  <si>
    <t>Бажуу толгой</t>
  </si>
  <si>
    <t>Экилешия</t>
  </si>
  <si>
    <t>MV-014111</t>
  </si>
  <si>
    <t>2008.09.05</t>
  </si>
  <si>
    <t>2038.09.05</t>
  </si>
  <si>
    <t>Улаанбухнууд</t>
  </si>
  <si>
    <t>XV-015208</t>
  </si>
  <si>
    <t>Баруун</t>
  </si>
  <si>
    <t>Дарханшар бүрд</t>
  </si>
  <si>
    <t>MV-012549</t>
  </si>
  <si>
    <t>Сайхан-3</t>
  </si>
  <si>
    <t>Эс И Эм Си</t>
  </si>
  <si>
    <t>XV-014863</t>
  </si>
  <si>
    <t>Сайенс-Элементс</t>
  </si>
  <si>
    <t>XV-015445</t>
  </si>
  <si>
    <t>Улаанбулаг</t>
  </si>
  <si>
    <t>Мөнхийн эрчит рашаан</t>
  </si>
  <si>
    <t>XV-014938</t>
  </si>
  <si>
    <t>Далай булаг</t>
  </si>
  <si>
    <t>MV-017169</t>
  </si>
  <si>
    <t>Шатдаг занар</t>
  </si>
  <si>
    <t>Вестернресурс</t>
  </si>
  <si>
    <t>XV-008477</t>
  </si>
  <si>
    <t>Хүүшийн ам</t>
  </si>
  <si>
    <t>2013.09.27</t>
  </si>
  <si>
    <t>XV-012057</t>
  </si>
  <si>
    <t>Хавцгайтын ам</t>
  </si>
  <si>
    <t>2015.09.25</t>
  </si>
  <si>
    <t>Грандмонтана майнинг</t>
  </si>
  <si>
    <t>XV-009503</t>
  </si>
  <si>
    <t>2005.03.25</t>
  </si>
  <si>
    <t>XV-014692</t>
  </si>
  <si>
    <t>Өлзийт хошуу</t>
  </si>
  <si>
    <t>Богд</t>
  </si>
  <si>
    <t>Эм Си И Эм Си</t>
  </si>
  <si>
    <t>XV-011346</t>
  </si>
  <si>
    <t>Нарийн хэрс уул</t>
  </si>
  <si>
    <t>Миллениумдиггерс</t>
  </si>
  <si>
    <t>XV-014432</t>
  </si>
  <si>
    <t>Сөдтэй</t>
  </si>
  <si>
    <t>Баян айраг эксплорэйшн</t>
  </si>
  <si>
    <t>XV-013019</t>
  </si>
  <si>
    <t>Баруун-Бортолгой-1</t>
  </si>
  <si>
    <t>Дөрвөлжин, Завханмандал, Эрдэнэхайрхан</t>
  </si>
  <si>
    <t>2003.01.16</t>
  </si>
  <si>
    <t>2015.01.16</t>
  </si>
  <si>
    <t>MV-013409</t>
  </si>
  <si>
    <t>МБРИК</t>
  </si>
  <si>
    <t>XV-012560</t>
  </si>
  <si>
    <t>Уурхайн зүүн хэсэг</t>
  </si>
  <si>
    <t>2007.07.19</t>
  </si>
  <si>
    <t>2013.07.19</t>
  </si>
  <si>
    <t>MV-014483</t>
  </si>
  <si>
    <t>Өнгөт-Оюу</t>
  </si>
  <si>
    <t>XV-007162</t>
  </si>
  <si>
    <t>2013.03.29</t>
  </si>
  <si>
    <t>Найнфон нэнюань</t>
  </si>
  <si>
    <t>XV-012599</t>
  </si>
  <si>
    <t>XV-015053</t>
  </si>
  <si>
    <t>Харлаг</t>
  </si>
  <si>
    <t>XV-015054</t>
  </si>
  <si>
    <t>Шавагтайн</t>
  </si>
  <si>
    <t>Заяатүвшин</t>
  </si>
  <si>
    <t>MV-005008</t>
  </si>
  <si>
    <t>2001.04.27</t>
  </si>
  <si>
    <t>2031.04.27</t>
  </si>
  <si>
    <t>Монсөнөд</t>
  </si>
  <si>
    <t>MV-003187</t>
  </si>
  <si>
    <t>Бурхант уул</t>
  </si>
  <si>
    <t>2001.04.17</t>
  </si>
  <si>
    <t>2030.04.17</t>
  </si>
  <si>
    <t>XV-010880</t>
  </si>
  <si>
    <t>Шийр</t>
  </si>
  <si>
    <t>Жимэнг</t>
  </si>
  <si>
    <t>MV-001581</t>
  </si>
  <si>
    <t>Цагаан-Элгэн</t>
  </si>
  <si>
    <t>1999.05.17</t>
  </si>
  <si>
    <t>2029.05.17</t>
  </si>
  <si>
    <t>Гэрэлт-Орд</t>
  </si>
  <si>
    <t>MV-007194</t>
  </si>
  <si>
    <t>1998.04.13</t>
  </si>
  <si>
    <t>2028.04.13</t>
  </si>
  <si>
    <t>Ди Эс Эн Кэй</t>
  </si>
  <si>
    <t>XV-013702</t>
  </si>
  <si>
    <t>Гурван овоо</t>
  </si>
  <si>
    <t>Хүрэнбэлчир</t>
  </si>
  <si>
    <t>XV-013393</t>
  </si>
  <si>
    <t>Зэст толгой</t>
  </si>
  <si>
    <t>MV-013456</t>
  </si>
  <si>
    <t>Баянхурай</t>
  </si>
  <si>
    <t>XV-013519</t>
  </si>
  <si>
    <t>Эрдэнэжас</t>
  </si>
  <si>
    <t>XV-004787</t>
  </si>
  <si>
    <t>Их салаа</t>
  </si>
  <si>
    <t>Адаацаг, Эрдэнэдалай, Бүрэн</t>
  </si>
  <si>
    <t>2002.08.28</t>
  </si>
  <si>
    <t>2015.08.27</t>
  </si>
  <si>
    <t>XV-006668</t>
  </si>
  <si>
    <t>2003.12.18</t>
  </si>
  <si>
    <t>2015.12.18</t>
  </si>
  <si>
    <t>XV-007973</t>
  </si>
  <si>
    <t>Зараагийн тал</t>
  </si>
  <si>
    <t>XV-009311</t>
  </si>
  <si>
    <t>Хагийн тал</t>
  </si>
  <si>
    <t>2014.02.17</t>
  </si>
  <si>
    <t>XV-009392</t>
  </si>
  <si>
    <t>Харуул овоо</t>
  </si>
  <si>
    <t>2014.03.09</t>
  </si>
  <si>
    <t>XV-012391</t>
  </si>
  <si>
    <t>Харуул овоо-2</t>
  </si>
  <si>
    <t>XV-012394</t>
  </si>
  <si>
    <t>Харуул овоо-5</t>
  </si>
  <si>
    <t>XV-012392</t>
  </si>
  <si>
    <t>Харуул овоо-3</t>
  </si>
  <si>
    <t>Кеналхап</t>
  </si>
  <si>
    <t>XV-014700</t>
  </si>
  <si>
    <t>Цагаан нуур</t>
  </si>
  <si>
    <t>XV-014724</t>
  </si>
  <si>
    <t>Цөнхөл</t>
  </si>
  <si>
    <t>MV-017119</t>
  </si>
  <si>
    <t>Барматгарам</t>
  </si>
  <si>
    <t>XV-012122</t>
  </si>
  <si>
    <t>Рэмет</t>
  </si>
  <si>
    <t>MV-014937</t>
  </si>
  <si>
    <t>Баян төмөртэй</t>
  </si>
  <si>
    <t>2008.01.04</t>
  </si>
  <si>
    <t>2038.01.04</t>
  </si>
  <si>
    <t>Баянрич</t>
  </si>
  <si>
    <t>XV-014634</t>
  </si>
  <si>
    <t>Өөшийн хоолой-1</t>
  </si>
  <si>
    <t>Жиу куанг инвестмент лимитед</t>
  </si>
  <si>
    <t>Жэсмон</t>
  </si>
  <si>
    <t>XV-014150</t>
  </si>
  <si>
    <t>Зүүн эргийн ам</t>
  </si>
  <si>
    <t>2008.09.11</t>
  </si>
  <si>
    <t>2014.09.11</t>
  </si>
  <si>
    <t>РЕМАР</t>
  </si>
  <si>
    <t>MV-010225</t>
  </si>
  <si>
    <t>Хүдрийн биет-12</t>
  </si>
  <si>
    <t>Нутгийн хаш</t>
  </si>
  <si>
    <t>MV-009115</t>
  </si>
  <si>
    <t>2005.01.10</t>
  </si>
  <si>
    <t>2035.01.10</t>
  </si>
  <si>
    <t>XV-013138</t>
  </si>
  <si>
    <t>Яргайт</t>
  </si>
  <si>
    <t>2014.01.04</t>
  </si>
  <si>
    <t>XV-016909</t>
  </si>
  <si>
    <t>Эм Жи Ти Жи</t>
  </si>
  <si>
    <t>XV-014026</t>
  </si>
  <si>
    <t>Арбулаг, Бүрэнтогтох</t>
  </si>
  <si>
    <t>2008.08.18</t>
  </si>
  <si>
    <t>2014.08.18</t>
  </si>
  <si>
    <t>XV-014027</t>
  </si>
  <si>
    <t>XV-014024</t>
  </si>
  <si>
    <t>Зүүн хүрэн чулуут</t>
  </si>
  <si>
    <t>Цэнхэрбуйр</t>
  </si>
  <si>
    <t>XV-009907</t>
  </si>
  <si>
    <t>Өрмөгтэй</t>
  </si>
  <si>
    <t>2005.05.30</t>
  </si>
  <si>
    <t>2014.05.30</t>
  </si>
  <si>
    <t>Шаргалболор</t>
  </si>
  <si>
    <t>MV-015633</t>
  </si>
  <si>
    <t>2010.07.23</t>
  </si>
  <si>
    <t>2040.07.23</t>
  </si>
  <si>
    <t>MV-012085</t>
  </si>
  <si>
    <t>Мөнгөн өндөр</t>
  </si>
  <si>
    <t>MV-017090</t>
  </si>
  <si>
    <t>Даажийн булаг</t>
  </si>
  <si>
    <t>Ховор металл</t>
  </si>
  <si>
    <t>2012.08.01</t>
  </si>
  <si>
    <t>2042.08.01</t>
  </si>
  <si>
    <t>MV-016821</t>
  </si>
  <si>
    <t>Билүүт уул</t>
  </si>
  <si>
    <t>2011.04.28</t>
  </si>
  <si>
    <t>2041.04.28</t>
  </si>
  <si>
    <t>Өнөржонш</t>
  </si>
  <si>
    <t>XV-013977</t>
  </si>
  <si>
    <t>MV-016708</t>
  </si>
  <si>
    <t>Юм-Агаа</t>
  </si>
  <si>
    <t>XV-013837</t>
  </si>
  <si>
    <t>Орлогын гол</t>
  </si>
  <si>
    <t>MV-016965</t>
  </si>
  <si>
    <t>2011.12.08</t>
  </si>
  <si>
    <t>2041.12.08</t>
  </si>
  <si>
    <t>MV-016998</t>
  </si>
  <si>
    <t>Модот-Уул</t>
  </si>
  <si>
    <t>XV-011005</t>
  </si>
  <si>
    <t>Модот</t>
  </si>
  <si>
    <t>Хувьбилэгт</t>
  </si>
  <si>
    <t>XV-008718</t>
  </si>
  <si>
    <t>Салхит-2</t>
  </si>
  <si>
    <t>2014.09.15</t>
  </si>
  <si>
    <t>Хүннүстийл</t>
  </si>
  <si>
    <t>MV-017017</t>
  </si>
  <si>
    <t>Хустай</t>
  </si>
  <si>
    <t>2012.04.03</t>
  </si>
  <si>
    <t>2042.04.03</t>
  </si>
  <si>
    <t>MV-016861</t>
  </si>
  <si>
    <t>Банзат хайрхан</t>
  </si>
  <si>
    <t>Шимтогтуун</t>
  </si>
  <si>
    <t>XV-016856</t>
  </si>
  <si>
    <t>Могойт худаг</t>
  </si>
  <si>
    <t>Жунгөтекуан</t>
  </si>
  <si>
    <t>XV-016853</t>
  </si>
  <si>
    <t>Тойром</t>
  </si>
  <si>
    <t>Уянхайрхан</t>
  </si>
  <si>
    <t>XV-014005</t>
  </si>
  <si>
    <t>Эж-Эрдэнэ</t>
  </si>
  <si>
    <t>XV-011163</t>
  </si>
  <si>
    <t>Дэрст хонхор</t>
  </si>
  <si>
    <t>Бату майнинг монгол</t>
  </si>
  <si>
    <t>XV-008039</t>
  </si>
  <si>
    <t>Биндэр-7</t>
  </si>
  <si>
    <t>2004.08.03</t>
  </si>
  <si>
    <t>XV-008030</t>
  </si>
  <si>
    <t>XV-008037</t>
  </si>
  <si>
    <t>Батширээт-2</t>
  </si>
  <si>
    <t>Батширээт, Өмнөдэлгэр</t>
  </si>
  <si>
    <t>XV-008514</t>
  </si>
  <si>
    <t>2013.10.04</t>
  </si>
  <si>
    <t>XV-008517</t>
  </si>
  <si>
    <t>Эрдэнэцагаан-1</t>
  </si>
  <si>
    <t>XV-008036</t>
  </si>
  <si>
    <t>Өмнөдэлгэр-9</t>
  </si>
  <si>
    <t>XV-008511</t>
  </si>
  <si>
    <t>Батширээт-4</t>
  </si>
  <si>
    <t>XV-008033</t>
  </si>
  <si>
    <t>Өмнөдэлгэр-3</t>
  </si>
  <si>
    <t>XV-008038</t>
  </si>
  <si>
    <t>Батширээт-3</t>
  </si>
  <si>
    <t>XV-008513</t>
  </si>
  <si>
    <t>Эрдэнэцагаан-6</t>
  </si>
  <si>
    <t>XV-009091</t>
  </si>
  <si>
    <t>Өмнөдэлгэр-5</t>
  </si>
  <si>
    <t>2014.01.05</t>
  </si>
  <si>
    <t>XV-014322</t>
  </si>
  <si>
    <t>2008.10.20</t>
  </si>
  <si>
    <t>XV-012368</t>
  </si>
  <si>
    <t>МЕМ</t>
  </si>
  <si>
    <t>XV-014554</t>
  </si>
  <si>
    <t>Тост</t>
  </si>
  <si>
    <t>Цэцэн-Уул</t>
  </si>
  <si>
    <t>XV-014560</t>
  </si>
  <si>
    <t>2008.12.09</t>
  </si>
  <si>
    <t>Эрдэнэставан толгой</t>
  </si>
  <si>
    <t>MV-011943</t>
  </si>
  <si>
    <t>MV-011953</t>
  </si>
  <si>
    <t>MV-011955</t>
  </si>
  <si>
    <t>Шар тээг</t>
  </si>
  <si>
    <t>MV-011954</t>
  </si>
  <si>
    <t>Бор тээг-1</t>
  </si>
  <si>
    <t>Ханхонгор, Цогтцэций</t>
  </si>
  <si>
    <t>MV-011956</t>
  </si>
  <si>
    <t>Таван толгой-1</t>
  </si>
  <si>
    <t>MV-016881</t>
  </si>
  <si>
    <t>MV-016882</t>
  </si>
  <si>
    <t>MV-016883</t>
  </si>
  <si>
    <t>Си Эм Си Эм</t>
  </si>
  <si>
    <t>Жунгуокианефажан</t>
  </si>
  <si>
    <t>XV-013385</t>
  </si>
  <si>
    <t>Мөнгөннавч</t>
  </si>
  <si>
    <t>XV-012317</t>
  </si>
  <si>
    <t>Дожир уул</t>
  </si>
  <si>
    <t>Гокбулган уул</t>
  </si>
  <si>
    <t>MV-016855</t>
  </si>
  <si>
    <t>Зөөлөн чулуу</t>
  </si>
  <si>
    <t>XV-012951</t>
  </si>
  <si>
    <t>Зүүн авдрант</t>
  </si>
  <si>
    <t>Баяндэлгэр, Эрдэнэ</t>
  </si>
  <si>
    <t>Навчит айрон майнинг</t>
  </si>
  <si>
    <t>MV-017394</t>
  </si>
  <si>
    <t>Төгс</t>
  </si>
  <si>
    <t>2013.10.03</t>
  </si>
  <si>
    <t>2043.10.03</t>
  </si>
  <si>
    <t>Төв ази интернэшнл</t>
  </si>
  <si>
    <t>XV-012913</t>
  </si>
  <si>
    <t>Хүрийн булан</t>
  </si>
  <si>
    <t>2007.11.05</t>
  </si>
  <si>
    <t>2016.11.05</t>
  </si>
  <si>
    <t>Жюдекуане</t>
  </si>
  <si>
    <t>XV-008317</t>
  </si>
  <si>
    <t>2004.09.07</t>
  </si>
  <si>
    <t>2016.09.07</t>
  </si>
  <si>
    <t>MV-017419</t>
  </si>
  <si>
    <t>Цахир шандын уул</t>
  </si>
  <si>
    <t>2043.11.15</t>
  </si>
  <si>
    <t>Хусмод</t>
  </si>
  <si>
    <t>XV-012576</t>
  </si>
  <si>
    <t>Хус мод</t>
  </si>
  <si>
    <t>Элбэг-орд</t>
  </si>
  <si>
    <t>XV-014145</t>
  </si>
  <si>
    <t>Улаан сайр</t>
  </si>
  <si>
    <t>Эм Ди Эф И</t>
  </si>
  <si>
    <t>MV-017442</t>
  </si>
  <si>
    <t>Цагаан-Өндөр</t>
  </si>
  <si>
    <t>2043.12.19</t>
  </si>
  <si>
    <t>MV-017384</t>
  </si>
  <si>
    <t>2013.09.16</t>
  </si>
  <si>
    <t>2043.09.16</t>
  </si>
  <si>
    <t>MV-016930</t>
  </si>
  <si>
    <t>Монголчех металл</t>
  </si>
  <si>
    <t>MV-001105</t>
  </si>
  <si>
    <t>Чулуут цагаанм дэл</t>
  </si>
  <si>
    <t>1998.04.07</t>
  </si>
  <si>
    <t>2028.04.07</t>
  </si>
  <si>
    <t>MV-003284</t>
  </si>
  <si>
    <t>Чулуут цагаан дэл</t>
  </si>
  <si>
    <t>2001.05.11</t>
  </si>
  <si>
    <t>2031.05.11</t>
  </si>
  <si>
    <t>MV-008633</t>
  </si>
  <si>
    <t>2004.10.21</t>
  </si>
  <si>
    <t>2034.10.21</t>
  </si>
  <si>
    <t>Умардбаян</t>
  </si>
  <si>
    <t>MV-017232</t>
  </si>
  <si>
    <t>Улаан-Үүд</t>
  </si>
  <si>
    <t>2012.12.13</t>
  </si>
  <si>
    <t>2042.12.13</t>
  </si>
  <si>
    <t>Алтан эрдэнийн орд</t>
  </si>
  <si>
    <t>MV-016937</t>
  </si>
  <si>
    <t>Цэнхэрмандал-1</t>
  </si>
  <si>
    <t>2011.10.18</t>
  </si>
  <si>
    <t>2041.10.18</t>
  </si>
  <si>
    <t>Ашигт-Эрдэс</t>
  </si>
  <si>
    <t>XV-009565</t>
  </si>
  <si>
    <t>Баянхайрхан, Сонгино, Зүүнхангай</t>
  </si>
  <si>
    <t>2005.04.05</t>
  </si>
  <si>
    <t>2014.04.05</t>
  </si>
  <si>
    <t>Жи Би Лийз</t>
  </si>
  <si>
    <t>MV-011894</t>
  </si>
  <si>
    <t>Их ажир</t>
  </si>
  <si>
    <t>2035.08.21</t>
  </si>
  <si>
    <t>XV-013157</t>
  </si>
  <si>
    <t>Соронзон</t>
  </si>
  <si>
    <t>Кайлонкуонеэ</t>
  </si>
  <si>
    <t>XV-006700</t>
  </si>
  <si>
    <t>MV-016922</t>
  </si>
  <si>
    <t>Модунресурсэс</t>
  </si>
  <si>
    <t>MV-017349</t>
  </si>
  <si>
    <t>Архуст, Баян, Баянжаргалан</t>
  </si>
  <si>
    <t>2013.07.09</t>
  </si>
  <si>
    <t>2043.07.09</t>
  </si>
  <si>
    <t>Тавин-Эх</t>
  </si>
  <si>
    <t>MV-010714</t>
  </si>
  <si>
    <t>2035.10.24</t>
  </si>
  <si>
    <t>Вай Ий Эн Эф Юу</t>
  </si>
  <si>
    <t>XV-012940</t>
  </si>
  <si>
    <t>Цагаан энгэр</t>
  </si>
  <si>
    <t>XV-012941</t>
  </si>
  <si>
    <t>Цагаан толгод</t>
  </si>
  <si>
    <t>Мөнххайрхан</t>
  </si>
  <si>
    <t>Шимдэлэг</t>
  </si>
  <si>
    <t>XV-014060</t>
  </si>
  <si>
    <t>Уул жас</t>
  </si>
  <si>
    <t>Шимзориг</t>
  </si>
  <si>
    <t>XV-014068</t>
  </si>
  <si>
    <t>Сайн гашуун</t>
  </si>
  <si>
    <t>Хүрзэт</t>
  </si>
  <si>
    <t>XV-008542</t>
  </si>
  <si>
    <t>Цахирын хоолой</t>
  </si>
  <si>
    <t>Баян-Өндөр, Бүрд</t>
  </si>
  <si>
    <t>Гаррисон-Ази</t>
  </si>
  <si>
    <t>MV-003202</t>
  </si>
  <si>
    <t>MV-006703</t>
  </si>
  <si>
    <t>Хөх Өндөр</t>
  </si>
  <si>
    <t>MV-010664</t>
  </si>
  <si>
    <t>Өлзийт-2</t>
  </si>
  <si>
    <t>MV-015169</t>
  </si>
  <si>
    <t>2039.09.30</t>
  </si>
  <si>
    <t>XV-013839</t>
  </si>
  <si>
    <t>Энгэр ухаа</t>
  </si>
  <si>
    <t>MV-003040</t>
  </si>
  <si>
    <t>Үхэр чулуутын толгой</t>
  </si>
  <si>
    <t>2001.03.08</t>
  </si>
  <si>
    <t>2031.03.08</t>
  </si>
  <si>
    <t>MV-004663</t>
  </si>
  <si>
    <t>Онгон-Улаан уул</t>
  </si>
  <si>
    <t>2002.07.19</t>
  </si>
  <si>
    <t>2032.07.19</t>
  </si>
  <si>
    <t>XV-012210</t>
  </si>
  <si>
    <t>Их онгон</t>
  </si>
  <si>
    <t>XV-014539</t>
  </si>
  <si>
    <t>Эвэнтплэннэр</t>
  </si>
  <si>
    <t>XV-011206</t>
  </si>
  <si>
    <t>Баян-Өнжүүл, Баянцагаан</t>
  </si>
  <si>
    <t>Талын шигтгээ</t>
  </si>
  <si>
    <t>MV-017013</t>
  </si>
  <si>
    <t>Баянжаргалан, Өндөршил</t>
  </si>
  <si>
    <t>2012.03.12</t>
  </si>
  <si>
    <t>2042.03.12</t>
  </si>
  <si>
    <t xml:space="preserve">Монголиан Жемстонес индустри </t>
  </si>
  <si>
    <t>MV-011657</t>
  </si>
  <si>
    <t>Шавар царам</t>
  </si>
  <si>
    <t>Анар</t>
  </si>
  <si>
    <t>1997.04.03</t>
  </si>
  <si>
    <t>2027.04.03</t>
  </si>
  <si>
    <t>Полиметпотала</t>
  </si>
  <si>
    <t>Азийн эрдэнэ</t>
  </si>
  <si>
    <t>MV-000224</t>
  </si>
  <si>
    <t>Шохой цагаан булаг</t>
  </si>
  <si>
    <t>1996.02.29</t>
  </si>
  <si>
    <t>2026.02.28</t>
  </si>
  <si>
    <t>Мөнхийн улаан уул</t>
  </si>
  <si>
    <t>XV-013005</t>
  </si>
  <si>
    <t>2007.11.27</t>
  </si>
  <si>
    <t>2016.11.27</t>
  </si>
  <si>
    <t>Эхлэл-Ургац</t>
  </si>
  <si>
    <t>XV-009177</t>
  </si>
  <si>
    <t>Илгэн булаг</t>
  </si>
  <si>
    <t>2005.01.21</t>
  </si>
  <si>
    <t>2014.01.21</t>
  </si>
  <si>
    <t>XV-014216</t>
  </si>
  <si>
    <t>Цавчир</t>
  </si>
  <si>
    <t>XV-014371</t>
  </si>
  <si>
    <t>Замын улаан</t>
  </si>
  <si>
    <t>2008.10.29</t>
  </si>
  <si>
    <t>2014.10.29</t>
  </si>
  <si>
    <t>Мөнх алтан суврага</t>
  </si>
  <si>
    <t>XV-015392</t>
  </si>
  <si>
    <t>Сайн менежмент</t>
  </si>
  <si>
    <t>XV-013217</t>
  </si>
  <si>
    <t>Бамбар-2</t>
  </si>
  <si>
    <t>2014.01.30</t>
  </si>
  <si>
    <t>Грийнбокс</t>
  </si>
  <si>
    <t>XV-013878</t>
  </si>
  <si>
    <t>Хөөвөр</t>
  </si>
  <si>
    <t>2008.07.16</t>
  </si>
  <si>
    <t>2014.07.16</t>
  </si>
  <si>
    <t>Күнлүн</t>
  </si>
  <si>
    <t>MV-009192</t>
  </si>
  <si>
    <t>Налайх гол-1</t>
  </si>
  <si>
    <t>2005.01.24</t>
  </si>
  <si>
    <t>2035.01.24</t>
  </si>
  <si>
    <t>Гобикоул энд энержи</t>
  </si>
  <si>
    <t>MV-000905</t>
  </si>
  <si>
    <t>XV-009538</t>
  </si>
  <si>
    <t>Морин дэл</t>
  </si>
  <si>
    <t>XV-011340</t>
  </si>
  <si>
    <t>Адаг</t>
  </si>
  <si>
    <t>XV-011342</t>
  </si>
  <si>
    <t>MV-011965</t>
  </si>
  <si>
    <t>MV-012728</t>
  </si>
  <si>
    <t>2007.09.21</t>
  </si>
  <si>
    <t>2037.09.21</t>
  </si>
  <si>
    <t>MV-014217</t>
  </si>
  <si>
    <t>MV-017438</t>
  </si>
  <si>
    <t>2013.12.13</t>
  </si>
  <si>
    <t>2043.12.13</t>
  </si>
  <si>
    <t>XV-016744</t>
  </si>
  <si>
    <t>MV-017060</t>
  </si>
  <si>
    <t>Хотгор зүүн</t>
  </si>
  <si>
    <t>2012.06.04</t>
  </si>
  <si>
    <t>2042.06.04</t>
  </si>
  <si>
    <t>XV-016749</t>
  </si>
  <si>
    <t>Байц</t>
  </si>
  <si>
    <t>XV-017058</t>
  </si>
  <si>
    <t>MV-017061</t>
  </si>
  <si>
    <t>Хотгор баруун</t>
  </si>
  <si>
    <t>MV-017062</t>
  </si>
  <si>
    <t>MV-017057</t>
  </si>
  <si>
    <t>Алкалли метал монголиа</t>
  </si>
  <si>
    <t>MV-017303</t>
  </si>
  <si>
    <t>XV-012685</t>
  </si>
  <si>
    <t>Литий</t>
  </si>
  <si>
    <t>2013.04.18</t>
  </si>
  <si>
    <t>2043.04.18</t>
  </si>
  <si>
    <t>2007.09.06</t>
  </si>
  <si>
    <t>2015.09.06</t>
  </si>
  <si>
    <t>Эхмөрөн</t>
  </si>
  <si>
    <t>XV-008629</t>
  </si>
  <si>
    <t>Бэлтэсийн гол</t>
  </si>
  <si>
    <t>2004.10.25</t>
  </si>
  <si>
    <t>2013.10.25</t>
  </si>
  <si>
    <t>XV-008630</t>
  </si>
  <si>
    <t>Өвөр мараат гол</t>
  </si>
  <si>
    <t>XV-008628</t>
  </si>
  <si>
    <t>Дөшийн гол</t>
  </si>
  <si>
    <t>Алаг-Эрдэнэ, Ренчинлхүмбэ</t>
  </si>
  <si>
    <t>Стар ложестик ресурс</t>
  </si>
  <si>
    <t>MV-017286</t>
  </si>
  <si>
    <t>Хүдэрболд</t>
  </si>
  <si>
    <t>MV-010811</t>
  </si>
  <si>
    <t>Би Эл Би Эс</t>
  </si>
  <si>
    <t>XV-009304</t>
  </si>
  <si>
    <t>Өнжүүл</t>
  </si>
  <si>
    <t>XV-012835</t>
  </si>
  <si>
    <t>Луншонтяньли</t>
  </si>
  <si>
    <t>MV-009776</t>
  </si>
  <si>
    <t>Налайхын нүүрсний орд</t>
  </si>
  <si>
    <t>ТБЭС</t>
  </si>
  <si>
    <t>XV-015338</t>
  </si>
  <si>
    <t>Аргалын уул</t>
  </si>
  <si>
    <t>Өндөрбаян цогт</t>
  </si>
  <si>
    <t>MV-011055</t>
  </si>
  <si>
    <t>MV-015334</t>
  </si>
  <si>
    <t>Шар хүрээ</t>
  </si>
  <si>
    <t>MV-015643</t>
  </si>
  <si>
    <t>2010.08.27</t>
  </si>
  <si>
    <t>2040.08.27</t>
  </si>
  <si>
    <t>MV-017259</t>
  </si>
  <si>
    <t>2013.02.15</t>
  </si>
  <si>
    <t>2043.02.15</t>
  </si>
  <si>
    <t>Ханхангамж</t>
  </si>
  <si>
    <t>XV-015443</t>
  </si>
  <si>
    <t>Цахирын жас</t>
  </si>
  <si>
    <t>Дэлгэрцогт, Дэрэн</t>
  </si>
  <si>
    <t>Сауд гоби коэл транс</t>
  </si>
  <si>
    <t>XV-011187</t>
  </si>
  <si>
    <t>Гашуу толгой-1</t>
  </si>
  <si>
    <t>XV-005820</t>
  </si>
  <si>
    <t>2014.10.30</t>
  </si>
  <si>
    <t>MV-017038</t>
  </si>
  <si>
    <t>Адамасмайнинг</t>
  </si>
  <si>
    <t>XV-005183</t>
  </si>
  <si>
    <t>2002.12.05</t>
  </si>
  <si>
    <t>2011.12.05</t>
  </si>
  <si>
    <t>XV-005240</t>
  </si>
  <si>
    <t>Тугалагтайн нуруу</t>
  </si>
  <si>
    <t>Жаргалтхаан, Мөрөн</t>
  </si>
  <si>
    <t>2002.12.24</t>
  </si>
  <si>
    <t>2011.12.24</t>
  </si>
  <si>
    <t>XV-006325</t>
  </si>
  <si>
    <t>Хавцгайн дэл</t>
  </si>
  <si>
    <t>2003.09.17</t>
  </si>
  <si>
    <t>2012.09.17</t>
  </si>
  <si>
    <t>Өсөн</t>
  </si>
  <si>
    <t>MV-005692</t>
  </si>
  <si>
    <t>2003.04.28</t>
  </si>
  <si>
    <t>2033.04.28</t>
  </si>
  <si>
    <t>Эй Эл Жи Ти</t>
  </si>
  <si>
    <t>MV-013766</t>
  </si>
  <si>
    <t>2038.06.02</t>
  </si>
  <si>
    <t>Ти Жи Вай</t>
  </si>
  <si>
    <t>XV-016788</t>
  </si>
  <si>
    <t>MV-017018</t>
  </si>
  <si>
    <t>2012.04.06</t>
  </si>
  <si>
    <t>2042.04.06</t>
  </si>
  <si>
    <t>MV-005147</t>
  </si>
  <si>
    <t>Нэргүй хөндий</t>
  </si>
  <si>
    <t>Резевоиртунгс</t>
  </si>
  <si>
    <t>XV-011076</t>
  </si>
  <si>
    <t>Онгон хайрхан</t>
  </si>
  <si>
    <t>2006.01.09</t>
  </si>
  <si>
    <t>2015.01.09</t>
  </si>
  <si>
    <t>MV-013308</t>
  </si>
  <si>
    <t>Онгон хайрхан-1</t>
  </si>
  <si>
    <t>XV-013255</t>
  </si>
  <si>
    <t>Алмазгрупп</t>
  </si>
  <si>
    <t>MV-002391</t>
  </si>
  <si>
    <t>Хошуу уулын уурхайн дээд</t>
  </si>
  <si>
    <t>2000.06.19</t>
  </si>
  <si>
    <t>2030.06.19</t>
  </si>
  <si>
    <t>Мөнхлевра</t>
  </si>
  <si>
    <t>XV-017179</t>
  </si>
  <si>
    <t>Хар дэл</t>
  </si>
  <si>
    <t>XV-016969</t>
  </si>
  <si>
    <t>Тэнүүн-1</t>
  </si>
  <si>
    <t>XV-014423</t>
  </si>
  <si>
    <t>Баяндалай, Ноён, Сэврэй</t>
  </si>
  <si>
    <t>Шприй</t>
  </si>
  <si>
    <t>XV-015451</t>
  </si>
  <si>
    <t>Геоканон төв</t>
  </si>
  <si>
    <t>XV-015149</t>
  </si>
  <si>
    <t>Дулаан</t>
  </si>
  <si>
    <t>2009.09.21</t>
  </si>
  <si>
    <t>2015.09.21</t>
  </si>
  <si>
    <t>Гүннүтулга</t>
  </si>
  <si>
    <t>XV-013503</t>
  </si>
  <si>
    <t>Эн Би Эм Юу</t>
  </si>
  <si>
    <t>XV-015564</t>
  </si>
  <si>
    <t>2013.12.29</t>
  </si>
  <si>
    <t>Мон-Элс</t>
  </si>
  <si>
    <t>MV-000883</t>
  </si>
  <si>
    <t>Элстэйн гол</t>
  </si>
  <si>
    <t>Минжит булган гол</t>
  </si>
  <si>
    <t>MV-000806</t>
  </si>
  <si>
    <t>Цагаан толгойн урд арын</t>
  </si>
  <si>
    <t>1997.11.15</t>
  </si>
  <si>
    <t>2027.11.15</t>
  </si>
  <si>
    <t>MV-013882</t>
  </si>
  <si>
    <t>2008.07.17</t>
  </si>
  <si>
    <t>2038.07.17</t>
  </si>
  <si>
    <t>XV-008294</t>
  </si>
  <si>
    <t>Шивээговь-1</t>
  </si>
  <si>
    <t>Говьсүмбэр, Дорноговь</t>
  </si>
  <si>
    <t>Сүмбэр, Шивээговь, Даланжаргалан</t>
  </si>
  <si>
    <t>2004.09.03</t>
  </si>
  <si>
    <t>XV-008296</t>
  </si>
  <si>
    <t>Хүрэн дух</t>
  </si>
  <si>
    <t>XV-008297</t>
  </si>
  <si>
    <t>XV-008829</t>
  </si>
  <si>
    <t>Шивээ-2</t>
  </si>
  <si>
    <t>XV-008830</t>
  </si>
  <si>
    <t>Шивээ-1</t>
  </si>
  <si>
    <t>XV-013250</t>
  </si>
  <si>
    <t>XV-013251</t>
  </si>
  <si>
    <t>Шивээговь, Даланжаргалан</t>
  </si>
  <si>
    <t>Ихтүмэн бээр</t>
  </si>
  <si>
    <t>XV-014148</t>
  </si>
  <si>
    <t>Төгөл</t>
  </si>
  <si>
    <t>Эверминерал</t>
  </si>
  <si>
    <t>XV-015073</t>
  </si>
  <si>
    <t>Улзын гол</t>
  </si>
  <si>
    <t>Дорнод, Хэнтий</t>
  </si>
  <si>
    <t>Баян-Уул, Дадал</t>
  </si>
  <si>
    <t>2009.08.18</t>
  </si>
  <si>
    <t>2015.08.18</t>
  </si>
  <si>
    <t>ЖАСКО</t>
  </si>
  <si>
    <t>XV-015079</t>
  </si>
  <si>
    <t>Дэрст хотгор</t>
  </si>
  <si>
    <t>2009.08.21</t>
  </si>
  <si>
    <t>2015.08.21</t>
  </si>
  <si>
    <t>Говьманхан</t>
  </si>
  <si>
    <t>MV-001830</t>
  </si>
  <si>
    <t>Баруун шохойн хажуу</t>
  </si>
  <si>
    <t>1999.08.31</t>
  </si>
  <si>
    <t>2029.08.31</t>
  </si>
  <si>
    <t>Арвинжонш</t>
  </si>
  <si>
    <t>MV-016709</t>
  </si>
  <si>
    <t>Мөргөцөг-2</t>
  </si>
  <si>
    <t>Атлантиктрейд</t>
  </si>
  <si>
    <t>MV-017076</t>
  </si>
  <si>
    <t>2012.07.17</t>
  </si>
  <si>
    <t>2042.07.17</t>
  </si>
  <si>
    <t>Хүдрэнт</t>
  </si>
  <si>
    <t>MV-017256</t>
  </si>
  <si>
    <t>Хонгор-3</t>
  </si>
  <si>
    <t>2013.01.29</t>
  </si>
  <si>
    <t>2043.01.29</t>
  </si>
  <si>
    <t>Жүтайюуан</t>
  </si>
  <si>
    <t>MV-017097</t>
  </si>
  <si>
    <t>2012.08.08</t>
  </si>
  <si>
    <t>2042.08.08</t>
  </si>
  <si>
    <t>Силикат</t>
  </si>
  <si>
    <t>MV-014949</t>
  </si>
  <si>
    <t>Фокусметал майнинг</t>
  </si>
  <si>
    <t>XV-010444</t>
  </si>
  <si>
    <t>Худаг байшинт</t>
  </si>
  <si>
    <t>2003.04.16</t>
  </si>
  <si>
    <t>2015.02.28</t>
  </si>
  <si>
    <t>XV-012141</t>
  </si>
  <si>
    <t>Захцаг уул</t>
  </si>
  <si>
    <t>MV-012263</t>
  </si>
  <si>
    <t>2006.11.30</t>
  </si>
  <si>
    <t>2036.11.30</t>
  </si>
  <si>
    <t>MV-015152</t>
  </si>
  <si>
    <t>Гялалзах-Эрдэнэс</t>
  </si>
  <si>
    <t>XV-014977</t>
  </si>
  <si>
    <t>Дархан-Элс</t>
  </si>
  <si>
    <t>MV-009469</t>
  </si>
  <si>
    <t>Хараагийн хөндий</t>
  </si>
  <si>
    <t>Эж улаан хатуу</t>
  </si>
  <si>
    <t>MV-016994</t>
  </si>
  <si>
    <t>Улаан хажуу</t>
  </si>
  <si>
    <t>2012.01.16</t>
  </si>
  <si>
    <t>2042.01.16</t>
  </si>
  <si>
    <t>MV-016995</t>
  </si>
  <si>
    <t>Арцат цүнхэг</t>
  </si>
  <si>
    <t>Венера-Алтай</t>
  </si>
  <si>
    <t>XV-012177</t>
  </si>
  <si>
    <t>2006.11.08</t>
  </si>
  <si>
    <t>2015.11.08</t>
  </si>
  <si>
    <t>Нүүдэлчин айрон ресорс</t>
  </si>
  <si>
    <t>XV-011707</t>
  </si>
  <si>
    <t>Өлзийт овоо</t>
  </si>
  <si>
    <t>Анканг шиншин</t>
  </si>
  <si>
    <t>MV-010508</t>
  </si>
  <si>
    <t>Хадагтайн хөндий</t>
  </si>
  <si>
    <t>Жаргалтхаан, Цэнхэрмандал</t>
  </si>
  <si>
    <t>2035.09.22</t>
  </si>
  <si>
    <t>Баян-Уянга</t>
  </si>
  <si>
    <t>XV-013575</t>
  </si>
  <si>
    <t>Өлт-2</t>
  </si>
  <si>
    <t>Мөнх ням хайрхан</t>
  </si>
  <si>
    <t>MV-005877</t>
  </si>
  <si>
    <t>Сонгино, Зүүнхангай</t>
  </si>
  <si>
    <t>Чингисийн хар алт</t>
  </si>
  <si>
    <t>MV-012435</t>
  </si>
  <si>
    <t>Алагтолгод-1</t>
  </si>
  <si>
    <t>2007.05.01</t>
  </si>
  <si>
    <t>2037.05.01</t>
  </si>
  <si>
    <t>MV-012515</t>
  </si>
  <si>
    <t>Баруун далан</t>
  </si>
  <si>
    <t>2037.06.26</t>
  </si>
  <si>
    <t>MV-000362</t>
  </si>
  <si>
    <t>Өлтийн бүлэг</t>
  </si>
  <si>
    <t>MV-007104</t>
  </si>
  <si>
    <t>Мод махар</t>
  </si>
  <si>
    <t>2004.03.19</t>
  </si>
  <si>
    <t>2034.03.19</t>
  </si>
  <si>
    <t>MV-016700</t>
  </si>
  <si>
    <t>Өвөр бүрэгтэй</t>
  </si>
  <si>
    <t>Хуалян</t>
  </si>
  <si>
    <t>MV-004508</t>
  </si>
  <si>
    <t>Налайхын зүүн жигүүр</t>
  </si>
  <si>
    <t>2002.06.06</t>
  </si>
  <si>
    <t>2032.06.06</t>
  </si>
  <si>
    <t>Мазунайсарууд</t>
  </si>
  <si>
    <t>XV-013568</t>
  </si>
  <si>
    <t>Бага өлт</t>
  </si>
  <si>
    <t>Топазстоне майнинг</t>
  </si>
  <si>
    <t>XV-012100</t>
  </si>
  <si>
    <t>Модот-2</t>
  </si>
  <si>
    <t>2006.10.11</t>
  </si>
  <si>
    <t>XV-012720</t>
  </si>
  <si>
    <t>Залаа</t>
  </si>
  <si>
    <t>XV-014132</t>
  </si>
  <si>
    <t>XV-014108</t>
  </si>
  <si>
    <t>Хонгор-1</t>
  </si>
  <si>
    <t>Эм Си Ти Ти</t>
  </si>
  <si>
    <t>MV-012162</t>
  </si>
  <si>
    <t>Яст</t>
  </si>
  <si>
    <t>2006.11.02</t>
  </si>
  <si>
    <t>2036.11.02</t>
  </si>
  <si>
    <t>MV-012605</t>
  </si>
  <si>
    <t>2037.08.01</t>
  </si>
  <si>
    <t>Бужгар-Орд</t>
  </si>
  <si>
    <t>MV-015119</t>
  </si>
  <si>
    <t>Нэргүй толгой</t>
  </si>
  <si>
    <t>2009.09.09</t>
  </si>
  <si>
    <t>2039.09.09</t>
  </si>
  <si>
    <t>Антрацит</t>
  </si>
  <si>
    <t>MV-004773</t>
  </si>
  <si>
    <t>Галт</t>
  </si>
  <si>
    <t>2002.08.21</t>
  </si>
  <si>
    <t>2032.08.21</t>
  </si>
  <si>
    <t>Спот констракшн</t>
  </si>
  <si>
    <t>MV-004852</t>
  </si>
  <si>
    <t>Зүүн өргөн</t>
  </si>
  <si>
    <t>2002.09.06</t>
  </si>
  <si>
    <t>2032.09.05</t>
  </si>
  <si>
    <t>Скорпионсервис</t>
  </si>
  <si>
    <t>MV-003220</t>
  </si>
  <si>
    <t>2001.04.26</t>
  </si>
  <si>
    <t>2031.04.26</t>
  </si>
  <si>
    <t>MV-010319</t>
  </si>
  <si>
    <t>2005.08.19</t>
  </si>
  <si>
    <t>2035.08.19</t>
  </si>
  <si>
    <t>MV-011981</t>
  </si>
  <si>
    <t>Миний тоонот</t>
  </si>
  <si>
    <t>XV-013712</t>
  </si>
  <si>
    <t>MV-017337</t>
  </si>
  <si>
    <t>MV-011855</t>
  </si>
  <si>
    <t>Баруун цагаан дэл 175</t>
  </si>
  <si>
    <t>2006.07.06</t>
  </si>
  <si>
    <t>2036.07.06</t>
  </si>
  <si>
    <t>Кристалтитер</t>
  </si>
  <si>
    <t>XV-013825</t>
  </si>
  <si>
    <t>Хөх тооройт</t>
  </si>
  <si>
    <t>Гурванталст</t>
  </si>
  <si>
    <t>XV-015368</t>
  </si>
  <si>
    <t>Овоот булгийн овоо</t>
  </si>
  <si>
    <t>Баянхутаг, Галшар</t>
  </si>
  <si>
    <t>Ургахморин элс</t>
  </si>
  <si>
    <t>MV-016862</t>
  </si>
  <si>
    <t>Морин даваа</t>
  </si>
  <si>
    <t>Бумбатын гол</t>
  </si>
  <si>
    <t>XV-013824</t>
  </si>
  <si>
    <t>Элcтэй</t>
  </si>
  <si>
    <t>Миншингэрэлт од</t>
  </si>
  <si>
    <t>MV-017059</t>
  </si>
  <si>
    <t>Ихторгон жим</t>
  </si>
  <si>
    <t>XV-012224</t>
  </si>
  <si>
    <t>Санчуан шаньруй</t>
  </si>
  <si>
    <t>XV-012727</t>
  </si>
  <si>
    <t>Коолбродерс интернешнл</t>
  </si>
  <si>
    <t>XV-014535</t>
  </si>
  <si>
    <t>Дулаан уул</t>
  </si>
  <si>
    <t>Өвөрхангай, Өмнөговь</t>
  </si>
  <si>
    <t>Төгрөг, Мандал-Овоо</t>
  </si>
  <si>
    <t>Бенефитворлд энержи</t>
  </si>
  <si>
    <t>XV-014931</t>
  </si>
  <si>
    <t>Олон булаг</t>
  </si>
  <si>
    <t>Булган, Үенч</t>
  </si>
  <si>
    <t>Умардын говь</t>
  </si>
  <si>
    <t>XV-015526</t>
  </si>
  <si>
    <t>Ханан ширээт</t>
  </si>
  <si>
    <t>Цагаанхайрхан, Цагаанчулуут</t>
  </si>
  <si>
    <t>2010.03.12</t>
  </si>
  <si>
    <t>2016.03.12</t>
  </si>
  <si>
    <t>Анирдэлхий</t>
  </si>
  <si>
    <t>XV-014028</t>
  </si>
  <si>
    <t>Хадаасан</t>
  </si>
  <si>
    <t>Есөнбулаг, Тайшир, Халиун</t>
  </si>
  <si>
    <t>2016.03.27</t>
  </si>
  <si>
    <t>Централ эшиа майнинг</t>
  </si>
  <si>
    <t>XV-005372</t>
  </si>
  <si>
    <t>Улаан чулууны нуруу</t>
  </si>
  <si>
    <t>2012.02.04</t>
  </si>
  <si>
    <t>Алтан шагай групп</t>
  </si>
  <si>
    <t>MV-000169</t>
  </si>
  <si>
    <t>Дунд өлөнт</t>
  </si>
  <si>
    <t>XV-015248</t>
  </si>
  <si>
    <t>Сэвхүүн булаг</t>
  </si>
  <si>
    <t>2015.11.09</t>
  </si>
  <si>
    <t>Шим-Аминаа</t>
  </si>
  <si>
    <t>XV-017177</t>
  </si>
  <si>
    <t>Бат-Адар</t>
  </si>
  <si>
    <t>MV-010489</t>
  </si>
  <si>
    <t>Блегравиямайнинг</t>
  </si>
  <si>
    <t>XV-015372</t>
  </si>
  <si>
    <t>2009.12.22</t>
  </si>
  <si>
    <t>2015.12.22</t>
  </si>
  <si>
    <t>ЛМО майнинг</t>
  </si>
  <si>
    <t>MV-005040</t>
  </si>
  <si>
    <t>Шандын ам</t>
  </si>
  <si>
    <t>2002.10.25</t>
  </si>
  <si>
    <t>2032.10.25</t>
  </si>
  <si>
    <t>Кэтэймайнинг</t>
  </si>
  <si>
    <t>XV-013743</t>
  </si>
  <si>
    <t>Даахийн гол</t>
  </si>
  <si>
    <t>Монгол керамик</t>
  </si>
  <si>
    <t>MV-000085</t>
  </si>
  <si>
    <t>Элэгний булаг</t>
  </si>
  <si>
    <t>1996.06.29</t>
  </si>
  <si>
    <t>2026.06.29</t>
  </si>
  <si>
    <t>MV-000873</t>
  </si>
  <si>
    <t>Өргөнцагаан нуур</t>
  </si>
  <si>
    <t>MV-012229</t>
  </si>
  <si>
    <t>Тэнгэс гол</t>
  </si>
  <si>
    <t>2036.11.22</t>
  </si>
  <si>
    <t>Хэнтий аймаг дахь Шүүхийн Шийдвэр Биелүүлэх Алба</t>
  </si>
  <si>
    <t>XV-012830</t>
  </si>
  <si>
    <t>Сондуулт</t>
  </si>
  <si>
    <t>MV-015406</t>
  </si>
  <si>
    <t>2010.01.11</t>
  </si>
  <si>
    <t>2040.01.11</t>
  </si>
  <si>
    <t>MV-015450</t>
  </si>
  <si>
    <t>2040.02.01</t>
  </si>
  <si>
    <t>Иххаан чулуу</t>
  </si>
  <si>
    <t>XV-015162</t>
  </si>
  <si>
    <t>2009.09.25</t>
  </si>
  <si>
    <t>Дорнодметал</t>
  </si>
  <si>
    <t>XV-015211</t>
  </si>
  <si>
    <t>Ар хаалгат</t>
  </si>
  <si>
    <t>2009.10.22</t>
  </si>
  <si>
    <t>2015.10.22</t>
  </si>
  <si>
    <t>XV-015236</t>
  </si>
  <si>
    <t>Өрөмт</t>
  </si>
  <si>
    <t>Олон-Овоот гоулд</t>
  </si>
  <si>
    <t>MV-005464</t>
  </si>
  <si>
    <t>Овоот-1</t>
  </si>
  <si>
    <t>2003.03.06</t>
  </si>
  <si>
    <t>2033.03.06</t>
  </si>
  <si>
    <t>XV-015278</t>
  </si>
  <si>
    <t>Өлгий уул-1</t>
  </si>
  <si>
    <t>Булган, Мандал-Овоо, Ханхонгор, Цогт-Овоо</t>
  </si>
  <si>
    <t>MV-015283</t>
  </si>
  <si>
    <t>Бороодон</t>
  </si>
  <si>
    <t>2039.07.20</t>
  </si>
  <si>
    <t>MV-015274</t>
  </si>
  <si>
    <t>2036.01.24</t>
  </si>
  <si>
    <t>MV-015273</t>
  </si>
  <si>
    <t>Олон овоот</t>
  </si>
  <si>
    <t>MV-015275</t>
  </si>
  <si>
    <t>Гоёот улаан</t>
  </si>
  <si>
    <t>2038.05.07</t>
  </si>
  <si>
    <t>XV-015277</t>
  </si>
  <si>
    <t>Хүрмэн толгой</t>
  </si>
  <si>
    <t>2003.11.24</t>
  </si>
  <si>
    <t>2015.11.24</t>
  </si>
  <si>
    <t>XV-015279</t>
  </si>
  <si>
    <t>Баруун-Овоо</t>
  </si>
  <si>
    <t>2013.10.05</t>
  </si>
  <si>
    <t>XV-015281</t>
  </si>
  <si>
    <t>Авдрант-1</t>
  </si>
  <si>
    <t>2014.05.11</t>
  </si>
  <si>
    <t>MV-015282</t>
  </si>
  <si>
    <t>Мөргөцөг уул</t>
  </si>
  <si>
    <t>XV-015284</t>
  </si>
  <si>
    <t>2012.05.11</t>
  </si>
  <si>
    <t>XV-015276</t>
  </si>
  <si>
    <t>Хоромт</t>
  </si>
  <si>
    <t>XV-015280</t>
  </si>
  <si>
    <t>Баян Ширээ Уул</t>
  </si>
  <si>
    <t>Луус, Хулд</t>
  </si>
  <si>
    <t>MV-016759</t>
  </si>
  <si>
    <t>Хоримт</t>
  </si>
  <si>
    <t>2011.01.11</t>
  </si>
  <si>
    <t>2041.01.11</t>
  </si>
  <si>
    <t>XV-016777</t>
  </si>
  <si>
    <t>MV-017172</t>
  </si>
  <si>
    <t>Ньюмандшир</t>
  </si>
  <si>
    <t>XV-015148</t>
  </si>
  <si>
    <t>Эм Зэт Эй Кэй</t>
  </si>
  <si>
    <t>XV-004947</t>
  </si>
  <si>
    <t>Төмөртолгой Х-1</t>
  </si>
  <si>
    <t>2014.09.21</t>
  </si>
  <si>
    <t>XV-010567</t>
  </si>
  <si>
    <t>Төмөртолгой Х-3</t>
  </si>
  <si>
    <t>Топ маунтайн</t>
  </si>
  <si>
    <t>XV-013877</t>
  </si>
  <si>
    <t>Намуун</t>
  </si>
  <si>
    <t>2014.07.10</t>
  </si>
  <si>
    <t>Геомин шпат</t>
  </si>
  <si>
    <t>XV-012093</t>
  </si>
  <si>
    <t>Дэвтээрийн гол</t>
  </si>
  <si>
    <t>2015.10.09</t>
  </si>
  <si>
    <t>УУНК</t>
  </si>
  <si>
    <t>XV-015190</t>
  </si>
  <si>
    <t>Буянтын ар</t>
  </si>
  <si>
    <t>Би Эс Ти Эс</t>
  </si>
  <si>
    <t>XV-014071</t>
  </si>
  <si>
    <t>Жоншт</t>
  </si>
  <si>
    <t>2008.08.29</t>
  </si>
  <si>
    <t>2013.08.29</t>
  </si>
  <si>
    <t>Айронвалли</t>
  </si>
  <si>
    <t>XV-013959</t>
  </si>
  <si>
    <t>Хайрханы нуруу</t>
  </si>
  <si>
    <t>XV-012148</t>
  </si>
  <si>
    <t>Зүүн сайр</t>
  </si>
  <si>
    <t>XV-014126</t>
  </si>
  <si>
    <t>Өлзийт, Цогт-Овоо, Цогтцэций</t>
  </si>
  <si>
    <t>XV-013998</t>
  </si>
  <si>
    <t>MV-016806</t>
  </si>
  <si>
    <t>2011.04.07</t>
  </si>
  <si>
    <t>2041.04.07</t>
  </si>
  <si>
    <t>MV-017007</t>
  </si>
  <si>
    <t>Хүрээ дэл-1</t>
  </si>
  <si>
    <t>2012.02.15</t>
  </si>
  <si>
    <t>2042.02.15</t>
  </si>
  <si>
    <t>Алтанхөндий</t>
  </si>
  <si>
    <t>MV-014686</t>
  </si>
  <si>
    <t>Хуурай</t>
  </si>
  <si>
    <t>2002.10.01</t>
  </si>
  <si>
    <t>Жи Ди Би Эн</t>
  </si>
  <si>
    <t>XV-012762</t>
  </si>
  <si>
    <t>Аараг хөндий</t>
  </si>
  <si>
    <t>2016.10.03</t>
  </si>
  <si>
    <t>XV-015404</t>
  </si>
  <si>
    <t>Хар тогоо</t>
  </si>
  <si>
    <t>2016.01.11</t>
  </si>
  <si>
    <t>Алтайхангай бүрд</t>
  </si>
  <si>
    <t>MV-006505</t>
  </si>
  <si>
    <t>Сайхан гол</t>
  </si>
  <si>
    <t>Ньюмон ривер</t>
  </si>
  <si>
    <t>XV-011200</t>
  </si>
  <si>
    <t>Тоглойн худаг</t>
  </si>
  <si>
    <t>Дөрвөлжин, Ургамал</t>
  </si>
  <si>
    <t>АЛТЕК</t>
  </si>
  <si>
    <t>XV-013302</t>
  </si>
  <si>
    <t>2008.02.25</t>
  </si>
  <si>
    <t>Жаньюань</t>
  </si>
  <si>
    <t>XV-012946</t>
  </si>
  <si>
    <t>БТМГ</t>
  </si>
  <si>
    <t>XV-014007</t>
  </si>
  <si>
    <t>Цагаан гозгор-3</t>
  </si>
  <si>
    <t>MV-016876</t>
  </si>
  <si>
    <t>Хар мөрөн Монгол</t>
  </si>
  <si>
    <t>XV-009463</t>
  </si>
  <si>
    <t>MV-017402</t>
  </si>
  <si>
    <t>Эрдэнэ толгой</t>
  </si>
  <si>
    <t>Төмөр, Холимог металл</t>
  </si>
  <si>
    <t>XV-017403</t>
  </si>
  <si>
    <t>Гоулден эссэнс монголиа</t>
  </si>
  <si>
    <t>Ноён, Сэврэй</t>
  </si>
  <si>
    <t>XV-016970</t>
  </si>
  <si>
    <t>Монменежмент</t>
  </si>
  <si>
    <t>XV-012511</t>
  </si>
  <si>
    <t>Хелиосголд</t>
  </si>
  <si>
    <t>MV-016957</t>
  </si>
  <si>
    <t>Баянголын доод хэсэг</t>
  </si>
  <si>
    <t>2011.11.24</t>
  </si>
  <si>
    <t>2041.11.24</t>
  </si>
  <si>
    <t>Эй Ар Ай Эй</t>
  </si>
  <si>
    <t>MV-010278</t>
  </si>
  <si>
    <t>2005.08.11</t>
  </si>
  <si>
    <t>2035.08.11</t>
  </si>
  <si>
    <t>Түвшингарав</t>
  </si>
  <si>
    <t>MV-011874</t>
  </si>
  <si>
    <t>Ямаат-1</t>
  </si>
  <si>
    <t>MV-011873</t>
  </si>
  <si>
    <t>Би Эйч Эм</t>
  </si>
  <si>
    <t>MV-015331</t>
  </si>
  <si>
    <t>Авдартолгой</t>
  </si>
  <si>
    <t>MV-015635</t>
  </si>
  <si>
    <t>2010.08.11</t>
  </si>
  <si>
    <t>2040.08.11</t>
  </si>
  <si>
    <t>Хангихүдэр</t>
  </si>
  <si>
    <t>XV-013960</t>
  </si>
  <si>
    <t>Агар уул</t>
  </si>
  <si>
    <t>MV-014828</t>
  </si>
  <si>
    <t>Агар-уул</t>
  </si>
  <si>
    <t>2009.04.01</t>
  </si>
  <si>
    <t>2039.04.01</t>
  </si>
  <si>
    <t>MV-011864</t>
  </si>
  <si>
    <t>Улаан хус</t>
  </si>
  <si>
    <t>2006.07.17</t>
  </si>
  <si>
    <t>2036.07.17</t>
  </si>
  <si>
    <t>Өү Икс Өү</t>
  </si>
  <si>
    <t>XV-012598</t>
  </si>
  <si>
    <t>Баян өндөр инвест</t>
  </si>
  <si>
    <t>MV-017274</t>
  </si>
  <si>
    <t>2004.02.03</t>
  </si>
  <si>
    <t>2034.02.03</t>
  </si>
  <si>
    <t>Гэр хороолол барилгажилт</t>
  </si>
  <si>
    <t>MV-017275</t>
  </si>
  <si>
    <t>Эргийн ус</t>
  </si>
  <si>
    <t>Гялтгануур</t>
  </si>
  <si>
    <t>2006.03.21</t>
  </si>
  <si>
    <t>2036.03.21</t>
  </si>
  <si>
    <t>Дасайн-Уул</t>
  </si>
  <si>
    <t>MV-011915</t>
  </si>
  <si>
    <t>Сайхан гашуун</t>
  </si>
  <si>
    <t>Ситисүлжээ</t>
  </si>
  <si>
    <t>MV-013635</t>
  </si>
  <si>
    <t>Цагаан алтан гүүр</t>
  </si>
  <si>
    <t>XV-014713</t>
  </si>
  <si>
    <t>Майхан улаан уул-3</t>
  </si>
  <si>
    <t>Булнайнтүшиг</t>
  </si>
  <si>
    <t>XV-013647</t>
  </si>
  <si>
    <t>Баянхангай, Лүн</t>
  </si>
  <si>
    <t>Голденгоби майнинг</t>
  </si>
  <si>
    <t>XV-013476</t>
  </si>
  <si>
    <t>Баруун цохио</t>
  </si>
  <si>
    <t>XV-014490</t>
  </si>
  <si>
    <t>Нарийн худгийн хөндий</t>
  </si>
  <si>
    <t>XV-014049</t>
  </si>
  <si>
    <t>Хүрээ-2</t>
  </si>
  <si>
    <t>XV-015147</t>
  </si>
  <si>
    <t>Тэнүүн-2</t>
  </si>
  <si>
    <t>XV-014289</t>
  </si>
  <si>
    <t>Хавцалын худагийн хөндий</t>
  </si>
  <si>
    <t>2008.10.16</t>
  </si>
  <si>
    <t>2014.10.16</t>
  </si>
  <si>
    <t>Дримлэйнд</t>
  </si>
  <si>
    <t>MV-014196</t>
  </si>
  <si>
    <t>Бураат</t>
  </si>
  <si>
    <t>2038.09.23</t>
  </si>
  <si>
    <t>Би Жи Эм Би</t>
  </si>
  <si>
    <t>XV-015064</t>
  </si>
  <si>
    <t>MV-015620</t>
  </si>
  <si>
    <t>2010.07.14</t>
  </si>
  <si>
    <t>2040.07.14</t>
  </si>
  <si>
    <t>XV-015621</t>
  </si>
  <si>
    <t>Буд-Ундрам</t>
  </si>
  <si>
    <t>MV-016711</t>
  </si>
  <si>
    <t>Нарийн гол гоулд</t>
  </si>
  <si>
    <t>MV-006364</t>
  </si>
  <si>
    <t>Нарийн гол</t>
  </si>
  <si>
    <t>2003.09.30</t>
  </si>
  <si>
    <t>2033.09.30</t>
  </si>
  <si>
    <t>MV-007700</t>
  </si>
  <si>
    <t>MV-005518</t>
  </si>
  <si>
    <t>2003.03.15</t>
  </si>
  <si>
    <t>2033.03.15</t>
  </si>
  <si>
    <t>MV-011027</t>
  </si>
  <si>
    <t>Улаан уулын орд</t>
  </si>
  <si>
    <t>MV-011863</t>
  </si>
  <si>
    <t>Ховд гол</t>
  </si>
  <si>
    <t>Стамина</t>
  </si>
  <si>
    <t>XV-015422</t>
  </si>
  <si>
    <t>Эрдэнийн ундрага хайрхан</t>
  </si>
  <si>
    <t>XV-015039</t>
  </si>
  <si>
    <t>2015.07.30</t>
  </si>
  <si>
    <t>XV-016731</t>
  </si>
  <si>
    <t>XV-015337</t>
  </si>
  <si>
    <t>Бигэр, Дэлгэр, Есөнбулаг</t>
  </si>
  <si>
    <t>MV-017117</t>
  </si>
  <si>
    <t>XV-015637</t>
  </si>
  <si>
    <t>MV-015636</t>
  </si>
  <si>
    <t>2010.08.13</t>
  </si>
  <si>
    <t>2040.08.13</t>
  </si>
  <si>
    <t>Вестернминэкс</t>
  </si>
  <si>
    <t>XV-015061</t>
  </si>
  <si>
    <t>Очирын булаг</t>
  </si>
  <si>
    <t>Шижиргоулд</t>
  </si>
  <si>
    <t>MV-002392</t>
  </si>
  <si>
    <t>Хошуу уулын уурхайн доод хэсэг</t>
  </si>
  <si>
    <t>Их хүрэн толгой</t>
  </si>
  <si>
    <t>XV-013618</t>
  </si>
  <si>
    <t>Хөх үзүүр-2</t>
  </si>
  <si>
    <t>XV-017022</t>
  </si>
  <si>
    <t>Хөх үзүүр-1</t>
  </si>
  <si>
    <t>Чандмань-Эрхүүд</t>
  </si>
  <si>
    <t>MV-016719</t>
  </si>
  <si>
    <t>Бүс толгой-1</t>
  </si>
  <si>
    <t>2009.06.29</t>
  </si>
  <si>
    <t>2039.06.29</t>
  </si>
  <si>
    <t>Эрдэнэдорно</t>
  </si>
  <si>
    <t>MV-014147</t>
  </si>
  <si>
    <t>Баруун уртын баруун дээд хэсэг</t>
  </si>
  <si>
    <t>2038.09.11</t>
  </si>
  <si>
    <t>MV-017120</t>
  </si>
  <si>
    <t>Дарцагт</t>
  </si>
  <si>
    <t>MV-017028</t>
  </si>
  <si>
    <t>Би Ди Би Эл</t>
  </si>
  <si>
    <t>XV-009116</t>
  </si>
  <si>
    <t>Эргэн усны худаг-2</t>
  </si>
  <si>
    <t>XV-013581</t>
  </si>
  <si>
    <t>Уртын ам</t>
  </si>
  <si>
    <t>XV-013600</t>
  </si>
  <si>
    <t>Замт уул</t>
  </si>
  <si>
    <t>XV-013879</t>
  </si>
  <si>
    <t>XV-013880</t>
  </si>
  <si>
    <t>Хонхор</t>
  </si>
  <si>
    <t>Нарийнтээл, Хайрхандулаан</t>
  </si>
  <si>
    <t>Идеалсистемс</t>
  </si>
  <si>
    <t>XV-014137</t>
  </si>
  <si>
    <t>Голден стрийм интернэйшнл</t>
  </si>
  <si>
    <t>XV-015166</t>
  </si>
  <si>
    <t>Алтанширээ, Их хэт</t>
  </si>
  <si>
    <t>Цастхангай</t>
  </si>
  <si>
    <t>XV-015013</t>
  </si>
  <si>
    <t>2009.07.21</t>
  </si>
  <si>
    <t>2015.07.21</t>
  </si>
  <si>
    <t>Вайлинк</t>
  </si>
  <si>
    <t>XV-015117</t>
  </si>
  <si>
    <t>Улаан өндөр</t>
  </si>
  <si>
    <t>2009.09.08</t>
  </si>
  <si>
    <t>2015.09.08</t>
  </si>
  <si>
    <t>Мэняшиёоу</t>
  </si>
  <si>
    <t>XV-015317</t>
  </si>
  <si>
    <t>Зүүн нэмэлт</t>
  </si>
  <si>
    <t>XV-015318</t>
  </si>
  <si>
    <t>Баруун нэмэлт</t>
  </si>
  <si>
    <t>Ханхонгор, Цогт-Овоо</t>
  </si>
  <si>
    <t>XV-015068</t>
  </si>
  <si>
    <t>Баруун урд</t>
  </si>
  <si>
    <t>2009.08.14</t>
  </si>
  <si>
    <t>2015.08.14</t>
  </si>
  <si>
    <t>XV-015069</t>
  </si>
  <si>
    <t>Баруун хойд</t>
  </si>
  <si>
    <t>XV-015074</t>
  </si>
  <si>
    <t>Баруун хэсэг</t>
  </si>
  <si>
    <t>2015.08.20</t>
  </si>
  <si>
    <t>XV-015070</t>
  </si>
  <si>
    <t>Зүүн урд</t>
  </si>
  <si>
    <t>Централ эйшиан цемент</t>
  </si>
  <si>
    <t>XV-015129</t>
  </si>
  <si>
    <t>Бүүвэй</t>
  </si>
  <si>
    <t>MV-016897</t>
  </si>
  <si>
    <t>Бүүвэйт</t>
  </si>
  <si>
    <t>2011.08.03</t>
  </si>
  <si>
    <t>2041.08.03</t>
  </si>
  <si>
    <t>Боролзой</t>
  </si>
  <si>
    <t>XV-012743</t>
  </si>
  <si>
    <t>Цавчиргийн хэт</t>
  </si>
  <si>
    <t>Туншан шиандон</t>
  </si>
  <si>
    <t>XV-014091</t>
  </si>
  <si>
    <t>Гоулд-Оптивелл</t>
  </si>
  <si>
    <t>MV-012395</t>
  </si>
  <si>
    <t>Хөл цайдам</t>
  </si>
  <si>
    <t>2007.03.27</t>
  </si>
  <si>
    <t>2037.03.27</t>
  </si>
  <si>
    <t>Дун-Юань</t>
  </si>
  <si>
    <t>MV-009852</t>
  </si>
  <si>
    <t>Мөнгө, Төмөр, Хар тугалга</t>
  </si>
  <si>
    <t>MV-015032</t>
  </si>
  <si>
    <t>2039.07.28</t>
  </si>
  <si>
    <t>MV-015033</t>
  </si>
  <si>
    <t>Хар толгой-1</t>
  </si>
  <si>
    <t>XV-014510</t>
  </si>
  <si>
    <t>Хуримт-1</t>
  </si>
  <si>
    <t>Цагаан-Уул, Цэцэрлэг</t>
  </si>
  <si>
    <t>XV-014637</t>
  </si>
  <si>
    <t>MV-017098</t>
  </si>
  <si>
    <t>XV-010368</t>
  </si>
  <si>
    <t>Чандмань-Өндөр</t>
  </si>
  <si>
    <t>Люксембург</t>
  </si>
  <si>
    <t>XV-013526</t>
  </si>
  <si>
    <t>MV-013527</t>
  </si>
  <si>
    <t>Таян нуур</t>
  </si>
  <si>
    <t>MV-015377</t>
  </si>
  <si>
    <t>Таяннуур-1</t>
  </si>
  <si>
    <t>И Си Эм</t>
  </si>
  <si>
    <t>XV-005597</t>
  </si>
  <si>
    <t>Эрдэнэцогт-2</t>
  </si>
  <si>
    <t>MV-017078</t>
  </si>
  <si>
    <t>Санчуан ривар</t>
  </si>
  <si>
    <t>XV-015044</t>
  </si>
  <si>
    <t>Сухайт уул</t>
  </si>
  <si>
    <t>XV-014440</t>
  </si>
  <si>
    <t>2008.11.21</t>
  </si>
  <si>
    <t>2014.11.21</t>
  </si>
  <si>
    <t>Орчлон-Орд</t>
  </si>
  <si>
    <t>XV-012881</t>
  </si>
  <si>
    <t>Толгойт-Уул</t>
  </si>
  <si>
    <t>XV-012939</t>
  </si>
  <si>
    <t>Их саран</t>
  </si>
  <si>
    <t>XV-013336</t>
  </si>
  <si>
    <t>Отгон</t>
  </si>
  <si>
    <t>XV-013388</t>
  </si>
  <si>
    <t>Улаан богоч уул</t>
  </si>
  <si>
    <t>XV-013443</t>
  </si>
  <si>
    <t>XV-013517</t>
  </si>
  <si>
    <t>Хуст</t>
  </si>
  <si>
    <t>XV-013474</t>
  </si>
  <si>
    <t>XV-013979</t>
  </si>
  <si>
    <t>Баянгийн овоо-2</t>
  </si>
  <si>
    <t>XV-014348</t>
  </si>
  <si>
    <t>XV-014885</t>
  </si>
  <si>
    <t>Залаат толгой</t>
  </si>
  <si>
    <t>XV-014569</t>
  </si>
  <si>
    <t>Оюут толгой</t>
  </si>
  <si>
    <t>XV-014570</t>
  </si>
  <si>
    <t>XV-014274</t>
  </si>
  <si>
    <t>Баянгийн овоо</t>
  </si>
  <si>
    <t>XV-013978</t>
  </si>
  <si>
    <t>Баянгийн овоо-3</t>
  </si>
  <si>
    <t>XV-013980</t>
  </si>
  <si>
    <t>XV-015193</t>
  </si>
  <si>
    <t>XV-004282</t>
  </si>
  <si>
    <t>2002.04.18</t>
  </si>
  <si>
    <t>2013.12.25</t>
  </si>
  <si>
    <t>MV-017321</t>
  </si>
  <si>
    <t>2013.06.03</t>
  </si>
  <si>
    <t>2043.06.03</t>
  </si>
  <si>
    <t>Ачмандал</t>
  </si>
  <si>
    <t>XV-012347</t>
  </si>
  <si>
    <t>Цагаан даваа-1</t>
  </si>
  <si>
    <t>Буянзориг</t>
  </si>
  <si>
    <t>XV-012597</t>
  </si>
  <si>
    <t>Баянхаргана</t>
  </si>
  <si>
    <t>Олондавна</t>
  </si>
  <si>
    <t>MV-015640</t>
  </si>
  <si>
    <t>Эргэн</t>
  </si>
  <si>
    <t>2010.08.19</t>
  </si>
  <si>
    <t>2040.08.19</t>
  </si>
  <si>
    <t>Хандгайтгол</t>
  </si>
  <si>
    <t>XV-014491</t>
  </si>
  <si>
    <t>Баянголын эх хөндий</t>
  </si>
  <si>
    <t>Монрок</t>
  </si>
  <si>
    <t>MV-015091</t>
  </si>
  <si>
    <t>Доод золуу хар</t>
  </si>
  <si>
    <t>Цахирцагаан гол</t>
  </si>
  <si>
    <t>XV-012082</t>
  </si>
  <si>
    <t>Цэнхэр гол</t>
  </si>
  <si>
    <t>XV-013901</t>
  </si>
  <si>
    <t>Баргилтын овоо</t>
  </si>
  <si>
    <t>XV-014193</t>
  </si>
  <si>
    <t>Майхан</t>
  </si>
  <si>
    <t>XV-014235</t>
  </si>
  <si>
    <t>2017.01.04</t>
  </si>
  <si>
    <t>MV-017350</t>
  </si>
  <si>
    <t>Майхан толгой</t>
  </si>
  <si>
    <t>2013.07.05</t>
  </si>
  <si>
    <t>2043.07.05</t>
  </si>
  <si>
    <t>Шаргал маргад</t>
  </si>
  <si>
    <t>XV-015456</t>
  </si>
  <si>
    <t>Империал метал групп</t>
  </si>
  <si>
    <t>XV-012705</t>
  </si>
  <si>
    <t>Цооногтын шил</t>
  </si>
  <si>
    <t>Зунрун</t>
  </si>
  <si>
    <t>MV-010749</t>
  </si>
  <si>
    <t>Шувуутын адаг</t>
  </si>
  <si>
    <t>2005.10.31</t>
  </si>
  <si>
    <t>2035.10.31</t>
  </si>
  <si>
    <t>MV-001390</t>
  </si>
  <si>
    <t>Ихрийн хөндий</t>
  </si>
  <si>
    <t>1998.11.02</t>
  </si>
  <si>
    <t>2028.11.02</t>
  </si>
  <si>
    <t>Латераль</t>
  </si>
  <si>
    <t>XV-014319</t>
  </si>
  <si>
    <t>Харуул толгой</t>
  </si>
  <si>
    <t>Алтантойг</t>
  </si>
  <si>
    <t>XV-015272</t>
  </si>
  <si>
    <t>Хайрга</t>
  </si>
  <si>
    <t>Мөнхгүн од</t>
  </si>
  <si>
    <t>XV-015336</t>
  </si>
  <si>
    <t>Нүдэн</t>
  </si>
  <si>
    <t>Анаэль</t>
  </si>
  <si>
    <t>XV-012098</t>
  </si>
  <si>
    <t>Хашаатын хөндий</t>
  </si>
  <si>
    <t>Нарука</t>
  </si>
  <si>
    <t>XV-015440</t>
  </si>
  <si>
    <t>Гурван хайрхан</t>
  </si>
  <si>
    <t>Цаглашгүй гоулд</t>
  </si>
  <si>
    <t>MV-012125</t>
  </si>
  <si>
    <t>Барууны гол</t>
  </si>
  <si>
    <t>2036.10.24</t>
  </si>
  <si>
    <t>Жуншиүмэнгүгүожи</t>
  </si>
  <si>
    <t>XV-012882</t>
  </si>
  <si>
    <t>Хар толгод</t>
  </si>
  <si>
    <t>MV-011928</t>
  </si>
  <si>
    <t>Хужиханы худаг</t>
  </si>
  <si>
    <t>2036.08.21</t>
  </si>
  <si>
    <t>MV-017430</t>
  </si>
  <si>
    <t>Вольфрам, Тугалга</t>
  </si>
  <si>
    <t>2011.09.07</t>
  </si>
  <si>
    <t>2041.09.07</t>
  </si>
  <si>
    <t>Опэнпит</t>
  </si>
  <si>
    <t>XV-016804</t>
  </si>
  <si>
    <t>Урт хошуу</t>
  </si>
  <si>
    <t>XV-013220</t>
  </si>
  <si>
    <t>Сайн хөөвөр</t>
  </si>
  <si>
    <t>2008.01.31</t>
  </si>
  <si>
    <t>2014.01.31</t>
  </si>
  <si>
    <t>MV-016679</t>
  </si>
  <si>
    <t>2010.10.08</t>
  </si>
  <si>
    <t>2040.10.08</t>
  </si>
  <si>
    <t>Болдтөмөр ерөө гол</t>
  </si>
  <si>
    <t>MV-008888</t>
  </si>
  <si>
    <t>2004.12.09</t>
  </si>
  <si>
    <t>2034.12.09</t>
  </si>
  <si>
    <t>XV-012602</t>
  </si>
  <si>
    <t>XV-013814</t>
  </si>
  <si>
    <t>XV-014453</t>
  </si>
  <si>
    <t>Дулаанхаан</t>
  </si>
  <si>
    <t>Инфинитиспэйс</t>
  </si>
  <si>
    <t>MV-016947</t>
  </si>
  <si>
    <t>2011.11.10</t>
  </si>
  <si>
    <t>2041.11.10</t>
  </si>
  <si>
    <t>XV-016948</t>
  </si>
  <si>
    <t>Терралайн</t>
  </si>
  <si>
    <t>XV-012885</t>
  </si>
  <si>
    <t>XV-012937</t>
  </si>
  <si>
    <t>Баян-Уудам тал</t>
  </si>
  <si>
    <t>XV-004532</t>
  </si>
  <si>
    <t>Ганзагат</t>
  </si>
  <si>
    <t>2002.06.12</t>
  </si>
  <si>
    <t>2010.06.12</t>
  </si>
  <si>
    <t>MV-015535</t>
  </si>
  <si>
    <t>2010.03.25</t>
  </si>
  <si>
    <t>2040.03.25</t>
  </si>
  <si>
    <t>Мизү</t>
  </si>
  <si>
    <t>XV-013648</t>
  </si>
  <si>
    <t>XV-014088</t>
  </si>
  <si>
    <t>Цагаан-Өндөр уул</t>
  </si>
  <si>
    <t>MV-015040</t>
  </si>
  <si>
    <t>Хадан-Ус</t>
  </si>
  <si>
    <t>XV-014089</t>
  </si>
  <si>
    <t>Ханхас трейд</t>
  </si>
  <si>
    <t>MV-004386</t>
  </si>
  <si>
    <t>2002.05.09</t>
  </si>
  <si>
    <t>2032.05.09</t>
  </si>
  <si>
    <t>Гоби-Энтерпрайз</t>
  </si>
  <si>
    <t>XV-011833</t>
  </si>
  <si>
    <t>Өвөр худаг</t>
  </si>
  <si>
    <t>Баянтүмэн, Сэргэлэн</t>
  </si>
  <si>
    <t>2006.06.19</t>
  </si>
  <si>
    <t>2015.06.19</t>
  </si>
  <si>
    <t>XV-012995</t>
  </si>
  <si>
    <t>Хойт улаан</t>
  </si>
  <si>
    <t>XV-013328</t>
  </si>
  <si>
    <t>Сэнжитийн зүүн</t>
  </si>
  <si>
    <t>Нью эра голд</t>
  </si>
  <si>
    <t>XV-009497</t>
  </si>
  <si>
    <t>Нүдэн толгой</t>
  </si>
  <si>
    <t>XV-009058</t>
  </si>
  <si>
    <t>XV-009368</t>
  </si>
  <si>
    <t>Бумбайн худаг</t>
  </si>
  <si>
    <t>XV-014623</t>
  </si>
  <si>
    <t>Баян-Эрч</t>
  </si>
  <si>
    <t>MV-011123</t>
  </si>
  <si>
    <t>Өвөр баян</t>
  </si>
  <si>
    <t>Сонинхад</t>
  </si>
  <si>
    <t>XV-010800</t>
  </si>
  <si>
    <t>Сонин хад</t>
  </si>
  <si>
    <t>Аргалант, Баянцогт</t>
  </si>
  <si>
    <t>2015.09.17</t>
  </si>
  <si>
    <t>XV-012012</t>
  </si>
  <si>
    <t>Сонин хангай-1</t>
  </si>
  <si>
    <t>MV-017224</t>
  </si>
  <si>
    <t>Ньюгоулд майн</t>
  </si>
  <si>
    <t>XV-013764</t>
  </si>
  <si>
    <t>XV-013765</t>
  </si>
  <si>
    <t>Бор ухаа</t>
  </si>
  <si>
    <t>Баян-Өндөр хайрхан</t>
  </si>
  <si>
    <t>XV-014268</t>
  </si>
  <si>
    <t>Хөөвөр тал</t>
  </si>
  <si>
    <t>Есөнхаш эрдэнэ</t>
  </si>
  <si>
    <t>XV-015200</t>
  </si>
  <si>
    <t>Худагт</t>
  </si>
  <si>
    <t>Тэгшхан</t>
  </si>
  <si>
    <t>MV-001804</t>
  </si>
  <si>
    <t>1999.08.10</t>
  </si>
  <si>
    <t>2029.08.10</t>
  </si>
  <si>
    <t>АЭР зам</t>
  </si>
  <si>
    <t>XV-010544</t>
  </si>
  <si>
    <t>Сайхан дэвсэг</t>
  </si>
  <si>
    <t>Алтанцөгц, Бугат</t>
  </si>
  <si>
    <t>XV-014555</t>
  </si>
  <si>
    <t>Ямаан ус</t>
  </si>
  <si>
    <t>Идэрхайрхан</t>
  </si>
  <si>
    <t>MV-004658</t>
  </si>
  <si>
    <t>Цохиот толгой 2</t>
  </si>
  <si>
    <t>2002.07.10</t>
  </si>
  <si>
    <t>2032.07.10</t>
  </si>
  <si>
    <t>MV-004659</t>
  </si>
  <si>
    <t>Цохиот толгой 1</t>
  </si>
  <si>
    <t>Эф Жи Пи</t>
  </si>
  <si>
    <t>XV-017144</t>
  </si>
  <si>
    <t>Бургастайн гол-2</t>
  </si>
  <si>
    <t>2013.05.05</t>
  </si>
  <si>
    <t>Шижирхайрга</t>
  </si>
  <si>
    <t>MV-014910</t>
  </si>
  <si>
    <t>Дунд бөхөг-1</t>
  </si>
  <si>
    <t>MV-017412</t>
  </si>
  <si>
    <t>Дунд бөхөг</t>
  </si>
  <si>
    <t>XV-016993</t>
  </si>
  <si>
    <t>MV-017310</t>
  </si>
  <si>
    <t>Говийн хөгжил ресорс</t>
  </si>
  <si>
    <t>XV-017219</t>
  </si>
  <si>
    <t>Эрдэнийн олз</t>
  </si>
  <si>
    <t>MV-012297</t>
  </si>
  <si>
    <t>Хөхтий нуруу-3</t>
  </si>
  <si>
    <t>2006.12.20</t>
  </si>
  <si>
    <t>2036.12.20</t>
  </si>
  <si>
    <t>Баян-Эрдэс</t>
  </si>
  <si>
    <t>MV-000136</t>
  </si>
  <si>
    <t>1995.12.26</t>
  </si>
  <si>
    <t>2025.12.26</t>
  </si>
  <si>
    <t>MV-001438</t>
  </si>
  <si>
    <t>Салхит-Уул</t>
  </si>
  <si>
    <t>1999.03.10</t>
  </si>
  <si>
    <t>2029.03.10</t>
  </si>
  <si>
    <t>Хатантүшиг трейд</t>
  </si>
  <si>
    <t>MV-000396</t>
  </si>
  <si>
    <t>Шаазгайт, Жалга1,2</t>
  </si>
  <si>
    <t>1996.01.31</t>
  </si>
  <si>
    <t>2026.01.31</t>
  </si>
  <si>
    <t>Женри</t>
  </si>
  <si>
    <t>XV-013154</t>
  </si>
  <si>
    <t>Өндөр толгой-2</t>
  </si>
  <si>
    <t>2017.01.10</t>
  </si>
  <si>
    <t>Азиагоулд монголиа</t>
  </si>
  <si>
    <t>XV-012423</t>
  </si>
  <si>
    <t>Улаанхуд-1</t>
  </si>
  <si>
    <t>2002.03.15</t>
  </si>
  <si>
    <t>2014.03.15</t>
  </si>
  <si>
    <t>XV-014455</t>
  </si>
  <si>
    <t>Тэрэгт</t>
  </si>
  <si>
    <t>MV-017014</t>
  </si>
  <si>
    <t>Халбас уул</t>
  </si>
  <si>
    <t>MV-017043</t>
  </si>
  <si>
    <t>Товон уул-1</t>
  </si>
  <si>
    <t>Ай Эф соонс</t>
  </si>
  <si>
    <t>Зуун модны элс</t>
  </si>
  <si>
    <t>Дальняя земля</t>
  </si>
  <si>
    <t>MV-006101</t>
  </si>
  <si>
    <t>Чавганцын булаг</t>
  </si>
  <si>
    <t>Баян-Овоо, Бөмбөгөр</t>
  </si>
  <si>
    <t>2003.07.30</t>
  </si>
  <si>
    <t>2033.07.30</t>
  </si>
  <si>
    <t>Шижитайфэн</t>
  </si>
  <si>
    <t>XV-010971</t>
  </si>
  <si>
    <t>Өвөр цагаан</t>
  </si>
  <si>
    <t>Түмэн-Анур</t>
  </si>
  <si>
    <t>XV-014485</t>
  </si>
  <si>
    <t>Гашуун худаг</t>
  </si>
  <si>
    <t>Ханшашир</t>
  </si>
  <si>
    <t>MV-016819</t>
  </si>
  <si>
    <t>Дожир</t>
  </si>
  <si>
    <t>MV-017305</t>
  </si>
  <si>
    <t>2013.04.23</t>
  </si>
  <si>
    <t>2043.04.23</t>
  </si>
  <si>
    <t>Си Би Жи Эм</t>
  </si>
  <si>
    <t>XV-013699</t>
  </si>
  <si>
    <t>MV-017388</t>
  </si>
  <si>
    <t>2043.09.27</t>
  </si>
  <si>
    <t>Андын илч</t>
  </si>
  <si>
    <t>MV-012307</t>
  </si>
  <si>
    <t>Хөхтий нуруу-2</t>
  </si>
  <si>
    <t>2037.01.02</t>
  </si>
  <si>
    <t>Некстмайн</t>
  </si>
  <si>
    <t>XV-008488</t>
  </si>
  <si>
    <t>Булгийн цагаан толгой</t>
  </si>
  <si>
    <t>XV-010649</t>
  </si>
  <si>
    <t>Тугалгатай</t>
  </si>
  <si>
    <t>Ивээл-Өлзий</t>
  </si>
  <si>
    <t>MV-015219</t>
  </si>
  <si>
    <t>Ягаан худгийн ам</t>
  </si>
  <si>
    <t>Агальметолит</t>
  </si>
  <si>
    <t>2009.10.26</t>
  </si>
  <si>
    <t>2039.10.26</t>
  </si>
  <si>
    <t>Окслейгоулд</t>
  </si>
  <si>
    <t>XV-014154</t>
  </si>
  <si>
    <t>MV-000184</t>
  </si>
  <si>
    <t>Тосонгийн дэнж</t>
  </si>
  <si>
    <t>1996.04.22</t>
  </si>
  <si>
    <t>2026.04.22</t>
  </si>
  <si>
    <t>MV-000191</t>
  </si>
  <si>
    <t>Бүдүүн гол</t>
  </si>
  <si>
    <t>1996.05.23</t>
  </si>
  <si>
    <t>2026.05.23</t>
  </si>
  <si>
    <t>MV-000321</t>
  </si>
  <si>
    <t>Тосонгийн гольдрол</t>
  </si>
  <si>
    <t>1996.10.14</t>
  </si>
  <si>
    <t>2026.10.14</t>
  </si>
  <si>
    <t>Тод-Алмаз</t>
  </si>
  <si>
    <t>XV-015261</t>
  </si>
  <si>
    <t>Азияферрум</t>
  </si>
  <si>
    <t>XV-014073</t>
  </si>
  <si>
    <t>Тавгийн шар</t>
  </si>
  <si>
    <t>2014.08.29</t>
  </si>
  <si>
    <t>Сутайнтэргүүн</t>
  </si>
  <si>
    <t>XV-014552</t>
  </si>
  <si>
    <t>Элстэйн цагаан овоо</t>
  </si>
  <si>
    <t>XV-010407</t>
  </si>
  <si>
    <t>2005.09.06</t>
  </si>
  <si>
    <t>2014.09.06</t>
  </si>
  <si>
    <t>MV-013412</t>
  </si>
  <si>
    <t>Авдарант уул</t>
  </si>
  <si>
    <t>Уулсаран</t>
  </si>
  <si>
    <t>XV-004324</t>
  </si>
  <si>
    <t>Овоот хяр</t>
  </si>
  <si>
    <t>Их тохойрол</t>
  </si>
  <si>
    <t>MV-004121</t>
  </si>
  <si>
    <t>2002.02.01</t>
  </si>
  <si>
    <t>2032.02.01</t>
  </si>
  <si>
    <t>MV-007712</t>
  </si>
  <si>
    <t>Их Тохойрол</t>
  </si>
  <si>
    <t>MV-007713</t>
  </si>
  <si>
    <t>Их Тохойрол-1</t>
  </si>
  <si>
    <t>MV-017263</t>
  </si>
  <si>
    <t>Тойванамдүү чинео</t>
  </si>
  <si>
    <t>MV-017439</t>
  </si>
  <si>
    <t>2033.09.17</t>
  </si>
  <si>
    <t>Тэн Хун</t>
  </si>
  <si>
    <t>MV-000713</t>
  </si>
  <si>
    <t>Наран толгой</t>
  </si>
  <si>
    <t>1997.07.30</t>
  </si>
  <si>
    <t>2027.07.30</t>
  </si>
  <si>
    <t>Чинбөлай</t>
  </si>
  <si>
    <t>Гашуу толгой</t>
  </si>
  <si>
    <t>XV-013638</t>
  </si>
  <si>
    <t>Шивэртийн рашаан-2</t>
  </si>
  <si>
    <t>XV-014232</t>
  </si>
  <si>
    <t>Сайрын хөндий</t>
  </si>
  <si>
    <t>2008.10.01</t>
  </si>
  <si>
    <t>2014.10.01</t>
  </si>
  <si>
    <t>XV-014123</t>
  </si>
  <si>
    <t>2014.09.08</t>
  </si>
  <si>
    <t>XV-014446</t>
  </si>
  <si>
    <t>Хулжийн гол</t>
  </si>
  <si>
    <t>Архангай, Булган</t>
  </si>
  <si>
    <t>Хайрхан, Сайхан</t>
  </si>
  <si>
    <t>2008.11.25</t>
  </si>
  <si>
    <t>2014.11.25</t>
  </si>
  <si>
    <t>XV-014975</t>
  </si>
  <si>
    <t>Хотгор минералс</t>
  </si>
  <si>
    <t>MV-015631</t>
  </si>
  <si>
    <t>Дооданхар</t>
  </si>
  <si>
    <t>XV-009920</t>
  </si>
  <si>
    <t>Бууралстоун</t>
  </si>
  <si>
    <t>MV-014312</t>
  </si>
  <si>
    <t>2038.10.17</t>
  </si>
  <si>
    <t>Есөн цагаан гэр</t>
  </si>
  <si>
    <t>XV-013897</t>
  </si>
  <si>
    <t>Гүнбилэг гоулд</t>
  </si>
  <si>
    <t>MV-005707</t>
  </si>
  <si>
    <t>Харгана</t>
  </si>
  <si>
    <t>2003.05.05</t>
  </si>
  <si>
    <t>2033.05.05</t>
  </si>
  <si>
    <t>XV-011329</t>
  </si>
  <si>
    <t>XV-013826</t>
  </si>
  <si>
    <t>Тайширын хүдэр</t>
  </si>
  <si>
    <t>XV-009180</t>
  </si>
  <si>
    <t>Бор нуур</t>
  </si>
  <si>
    <t>Таванбаатар</t>
  </si>
  <si>
    <t>MV-003315</t>
  </si>
  <si>
    <t>2001.05.21</t>
  </si>
  <si>
    <t>2031.05.21</t>
  </si>
  <si>
    <t>Бадраллайн</t>
  </si>
  <si>
    <t>XV-016807</t>
  </si>
  <si>
    <t>Утаат минжүүр-2</t>
  </si>
  <si>
    <t>2013.05.10</t>
  </si>
  <si>
    <t>XV-016808</t>
  </si>
  <si>
    <t>Утаат минжүүр-А</t>
  </si>
  <si>
    <t>Эйч энд Эйч майнинг</t>
  </si>
  <si>
    <t>XV-015059</t>
  </si>
  <si>
    <t>Хүрэн булаг</t>
  </si>
  <si>
    <t>Зэрэглэхгэрэл</t>
  </si>
  <si>
    <t>XV-016763</t>
  </si>
  <si>
    <t>Эм Эн Си Ар Ай</t>
  </si>
  <si>
    <t>XV-011843</t>
  </si>
  <si>
    <t>Өвөрцагаан-1</t>
  </si>
  <si>
    <t>2006.06.29</t>
  </si>
  <si>
    <t>2015.06.29</t>
  </si>
  <si>
    <t>Эхдэлгэр мөрөн</t>
  </si>
  <si>
    <t>MV-014905</t>
  </si>
  <si>
    <t>Харз</t>
  </si>
  <si>
    <t>2009.05.15</t>
  </si>
  <si>
    <t>2039.05.15</t>
  </si>
  <si>
    <t>Эрэнскай</t>
  </si>
  <si>
    <t>XV-014982</t>
  </si>
  <si>
    <t>Эрдэнэтолгой-1</t>
  </si>
  <si>
    <t xml:space="preserve">Вүүдстар ресорсес интернэшнл </t>
  </si>
  <si>
    <t>XV-014873</t>
  </si>
  <si>
    <t>Тэргүүн баян сум</t>
  </si>
  <si>
    <t>Матад, Эрдэнэцагаан</t>
  </si>
  <si>
    <t>Лэндмонголиа</t>
  </si>
  <si>
    <t>XV-008641</t>
  </si>
  <si>
    <t>Бухт уул</t>
  </si>
  <si>
    <t>2004.10.27</t>
  </si>
  <si>
    <t>2013.10.27</t>
  </si>
  <si>
    <t>MV-014929</t>
  </si>
  <si>
    <t>2009.06.11</t>
  </si>
  <si>
    <t>Тод-Ундрага</t>
  </si>
  <si>
    <t>XV-014662</t>
  </si>
  <si>
    <t>Баянголын дэнж-1</t>
  </si>
  <si>
    <t>XV-014663</t>
  </si>
  <si>
    <t>XV-014661</t>
  </si>
  <si>
    <t>MV-014707</t>
  </si>
  <si>
    <t>2009.02.02</t>
  </si>
  <si>
    <t>2039.02.02</t>
  </si>
  <si>
    <t>MV-017304</t>
  </si>
  <si>
    <t>Гүнбилэг орд</t>
  </si>
  <si>
    <t>MV-013297</t>
  </si>
  <si>
    <t>Дэрсүү худаг</t>
  </si>
  <si>
    <t>2038.02.25</t>
  </si>
  <si>
    <t>Хулдцемент</t>
  </si>
  <si>
    <t>MV-017113</t>
  </si>
  <si>
    <t>Хэц толгой</t>
  </si>
  <si>
    <t>MV-016684</t>
  </si>
  <si>
    <t>Тарагт</t>
  </si>
  <si>
    <t>MV-016685</t>
  </si>
  <si>
    <t>Ньюголден кроун</t>
  </si>
  <si>
    <t>MV-011648</t>
  </si>
  <si>
    <t>Бугантай-1</t>
  </si>
  <si>
    <t>2036.04.06</t>
  </si>
  <si>
    <t>XV-012738</t>
  </si>
  <si>
    <t>XV-012739</t>
  </si>
  <si>
    <t>XV-012873</t>
  </si>
  <si>
    <t>Баашлай</t>
  </si>
  <si>
    <t>XV-016983</t>
  </si>
  <si>
    <t>Мандал ул</t>
  </si>
  <si>
    <t>Эрдэнэхайрхан, Яруу</t>
  </si>
  <si>
    <t>XV-016919</t>
  </si>
  <si>
    <t>Замбайн худаг</t>
  </si>
  <si>
    <t>Дөрвөлжин, Эрдэнэхайрхан</t>
  </si>
  <si>
    <t>Эпидот</t>
  </si>
  <si>
    <t>XV-010351</t>
  </si>
  <si>
    <t>Аман гол</t>
  </si>
  <si>
    <t>Эс Эйч Юу Ти</t>
  </si>
  <si>
    <t>XV-016674</t>
  </si>
  <si>
    <t>Батширээт-1</t>
  </si>
  <si>
    <t>Шинэтоосго</t>
  </si>
  <si>
    <t>MV-004591</t>
  </si>
  <si>
    <t>Найрамдал шаврын орд</t>
  </si>
  <si>
    <t>Би Си Эм Эм</t>
  </si>
  <si>
    <t>MV-017195</t>
  </si>
  <si>
    <t>Үнсгэнийн хөндий-1</t>
  </si>
  <si>
    <t>Нэйшнл инженеринг групп</t>
  </si>
  <si>
    <t>MV-017107</t>
  </si>
  <si>
    <t>Сумэру</t>
  </si>
  <si>
    <t>XV-014660</t>
  </si>
  <si>
    <t>2009.01.20</t>
  </si>
  <si>
    <t>Ам Tа Тү</t>
  </si>
  <si>
    <t>MV-004136</t>
  </si>
  <si>
    <t>Аралтхудаг</t>
  </si>
  <si>
    <t>2002.02.07</t>
  </si>
  <si>
    <t>2032.02.07</t>
  </si>
  <si>
    <t>XV-010653</t>
  </si>
  <si>
    <t>XV-011586</t>
  </si>
  <si>
    <t>Нүдэн усны худаг</t>
  </si>
  <si>
    <t>XV-011612</t>
  </si>
  <si>
    <t>Хуурай нуур</t>
  </si>
  <si>
    <t>XV-011587</t>
  </si>
  <si>
    <t>XV-011756</t>
  </si>
  <si>
    <t>Бага бэрх</t>
  </si>
  <si>
    <t>Өгийнуур, Хашаат, Гурванбулаг</t>
  </si>
  <si>
    <t>2015.05.12</t>
  </si>
  <si>
    <t>XV-012247</t>
  </si>
  <si>
    <t>Мэргэн уул</t>
  </si>
  <si>
    <t>XV-012053</t>
  </si>
  <si>
    <t>Цацаг уул</t>
  </si>
  <si>
    <t>XV-012055</t>
  </si>
  <si>
    <t>XV-012135</t>
  </si>
  <si>
    <t>Баяжих худаг</t>
  </si>
  <si>
    <t>XV-012248</t>
  </si>
  <si>
    <t>Бугат, Сагсай, Улаанхус</t>
  </si>
  <si>
    <t>XV-012514</t>
  </si>
  <si>
    <t>Цонгол уул</t>
  </si>
  <si>
    <t>Ерөө, Мандал</t>
  </si>
  <si>
    <t>XV-012532</t>
  </si>
  <si>
    <t>XV-015048</t>
  </si>
  <si>
    <t>Манант толгой</t>
  </si>
  <si>
    <t>2009.08.05</t>
  </si>
  <si>
    <t>2015.08.05</t>
  </si>
  <si>
    <t>Давстрейд</t>
  </si>
  <si>
    <t>MV-001269</t>
  </si>
  <si>
    <t>1998.06.25</t>
  </si>
  <si>
    <t>2028.06.25</t>
  </si>
  <si>
    <t>Батшил</t>
  </si>
  <si>
    <t>MV-016839</t>
  </si>
  <si>
    <t>Бөхөг-3</t>
  </si>
  <si>
    <t>Арвинхад</t>
  </si>
  <si>
    <t>MV-014125</t>
  </si>
  <si>
    <t>Дугуй-Уул</t>
  </si>
  <si>
    <t>XV-014320</t>
  </si>
  <si>
    <t>Баруун дэл</t>
  </si>
  <si>
    <t>MV-014935</t>
  </si>
  <si>
    <t>2039.06.17</t>
  </si>
  <si>
    <t>MV-017129</t>
  </si>
  <si>
    <t>Оюут улаан</t>
  </si>
  <si>
    <t>Эс Эн Даблью интернэшнл</t>
  </si>
  <si>
    <t>MV-010296</t>
  </si>
  <si>
    <t>Бургастайн-1</t>
  </si>
  <si>
    <t>2005.08.16</t>
  </si>
  <si>
    <t>2035.08.16</t>
  </si>
  <si>
    <t>Моручи</t>
  </si>
  <si>
    <t>MV-015646</t>
  </si>
  <si>
    <t>Шайзгайтын гол</t>
  </si>
  <si>
    <t>2010.07.15</t>
  </si>
  <si>
    <t>2040.07.15</t>
  </si>
  <si>
    <t>Резервоирмонголиа</t>
  </si>
  <si>
    <t>MV-016852</t>
  </si>
  <si>
    <t>Салхит бор толгой</t>
  </si>
  <si>
    <t>2011.06.21</t>
  </si>
  <si>
    <t>2041.06.21</t>
  </si>
  <si>
    <t>Улаанхэцийн шанд</t>
  </si>
  <si>
    <t>XV-014055</t>
  </si>
  <si>
    <t>Улаан хэц</t>
  </si>
  <si>
    <t>Баянмодот уул</t>
  </si>
  <si>
    <t>MV-003059</t>
  </si>
  <si>
    <t>Энхтунх орчлон</t>
  </si>
  <si>
    <t>XV-012600</t>
  </si>
  <si>
    <t>Хар сэрвэгэн</t>
  </si>
  <si>
    <t>Таст-Өлгий</t>
  </si>
  <si>
    <t>XV-008616</t>
  </si>
  <si>
    <t>Дорнодын талбай</t>
  </si>
  <si>
    <t>2013.10.21</t>
  </si>
  <si>
    <t>НУН</t>
  </si>
  <si>
    <t>MV-011350</t>
  </si>
  <si>
    <t>Сүүл толгой</t>
  </si>
  <si>
    <t>2036.02.13</t>
  </si>
  <si>
    <t>Монлайхад</t>
  </si>
  <si>
    <t>MV-015600</t>
  </si>
  <si>
    <t>Тасархай</t>
  </si>
  <si>
    <t>МГМК</t>
  </si>
  <si>
    <t>MV-017027</t>
  </si>
  <si>
    <t>2038.09.09</t>
  </si>
  <si>
    <t>Булгантайхар</t>
  </si>
  <si>
    <t>XV-015562</t>
  </si>
  <si>
    <t>Ананд</t>
  </si>
  <si>
    <t>Алтайлэнд рисорсэс</t>
  </si>
  <si>
    <t>XV-014861</t>
  </si>
  <si>
    <t>Жаран</t>
  </si>
  <si>
    <t>Эс Пи Жи</t>
  </si>
  <si>
    <t>XV-007240</t>
  </si>
  <si>
    <t>Хорт уул</t>
  </si>
  <si>
    <t>2013.04.12</t>
  </si>
  <si>
    <t>XV-017145</t>
  </si>
  <si>
    <t>Хорхойтын зааг</t>
  </si>
  <si>
    <t>XV-012377</t>
  </si>
  <si>
    <t>Ховилийн хоолой</t>
  </si>
  <si>
    <t>2003.02.05</t>
  </si>
  <si>
    <t>2015.04.01</t>
  </si>
  <si>
    <t>MV-012475</t>
  </si>
  <si>
    <t>Галбаян-1</t>
  </si>
  <si>
    <t>Эг-Арвай</t>
  </si>
  <si>
    <t>XV-013969</t>
  </si>
  <si>
    <t>Шавар</t>
  </si>
  <si>
    <t>Иннмо</t>
  </si>
  <si>
    <t>XV-015532</t>
  </si>
  <si>
    <t>Гашуун овоо</t>
  </si>
  <si>
    <t>MV-001414</t>
  </si>
  <si>
    <t>Хөшөөт гол</t>
  </si>
  <si>
    <t>1998.12.30</t>
  </si>
  <si>
    <t>2028.12.30</t>
  </si>
  <si>
    <t>MV-002913</t>
  </si>
  <si>
    <t>2001.01.26</t>
  </si>
  <si>
    <t>2031.01.26</t>
  </si>
  <si>
    <t>MV-001640</t>
  </si>
  <si>
    <t>Хөндлөнгийн хөтөл</t>
  </si>
  <si>
    <t>1999.05.25</t>
  </si>
  <si>
    <t>2029.05.25</t>
  </si>
  <si>
    <t>MV-004322</t>
  </si>
  <si>
    <t>Хөндлөнгийн гол</t>
  </si>
  <si>
    <t>MV-006525</t>
  </si>
  <si>
    <t>2003.11.07</t>
  </si>
  <si>
    <t>2033.11.07</t>
  </si>
  <si>
    <t>XV-011724</t>
  </si>
  <si>
    <t>XV-011515</t>
  </si>
  <si>
    <t>XV-011628</t>
  </si>
  <si>
    <t>Ганц мод</t>
  </si>
  <si>
    <t>XV-011719</t>
  </si>
  <si>
    <t>MV-011887</t>
  </si>
  <si>
    <t>Хөшөөт хөндлөн</t>
  </si>
  <si>
    <t>2006.08.14</t>
  </si>
  <si>
    <t>2036.08.14</t>
  </si>
  <si>
    <t>MV-011888</t>
  </si>
  <si>
    <t>Хамар даваа</t>
  </si>
  <si>
    <t>MV-011889</t>
  </si>
  <si>
    <t>MV-011890</t>
  </si>
  <si>
    <t>XV-012315</t>
  </si>
  <si>
    <t>Шар сайр</t>
  </si>
  <si>
    <t>XV-012126</t>
  </si>
  <si>
    <t>MV-015289</t>
  </si>
  <si>
    <t>XV-017277</t>
  </si>
  <si>
    <t>Хадат өндрийн өгөөж</t>
  </si>
  <si>
    <t>XV-014092</t>
  </si>
  <si>
    <t>Майхан цахир</t>
  </si>
  <si>
    <t>2008.09.02</t>
  </si>
  <si>
    <t>2014.09.02</t>
  </si>
  <si>
    <t>Шинэ уянга</t>
  </si>
  <si>
    <t>XV-014787</t>
  </si>
  <si>
    <t>Энгэр Ухаа</t>
  </si>
  <si>
    <t>MV-017192</t>
  </si>
  <si>
    <t>Эс Жи майнинг эрдэс</t>
  </si>
  <si>
    <t>MV-015436</t>
  </si>
  <si>
    <t>2010.01.25</t>
  </si>
  <si>
    <t>2040.01.25</t>
  </si>
  <si>
    <t>MV-017164</t>
  </si>
  <si>
    <t>Ухаа шар уул</t>
  </si>
  <si>
    <t>Ихговь энержи</t>
  </si>
  <si>
    <t>XV-014923</t>
  </si>
  <si>
    <t>Төхөм-4</t>
  </si>
  <si>
    <t>Мандах, Хатанбулаг, Хөвсгөл</t>
  </si>
  <si>
    <t>MV-017196</t>
  </si>
  <si>
    <t>Төхөм-3</t>
  </si>
  <si>
    <t>XV-014922</t>
  </si>
  <si>
    <t>2012.10.26</t>
  </si>
  <si>
    <t>2042.10.26</t>
  </si>
  <si>
    <t>Дөрвөнхүмүүн</t>
  </si>
  <si>
    <t>XV-017016</t>
  </si>
  <si>
    <t>Дойтын булаг</t>
  </si>
  <si>
    <t>2015.09.10</t>
  </si>
  <si>
    <t>БДАЛТ</t>
  </si>
  <si>
    <t>XV-015121</t>
  </si>
  <si>
    <t>Үнсгэний хөндий</t>
  </si>
  <si>
    <t>Уртхошуу</t>
  </si>
  <si>
    <t>MV-008085</t>
  </si>
  <si>
    <t>Өлөнтийн хяр</t>
  </si>
  <si>
    <t>2004.08.04</t>
  </si>
  <si>
    <t>2034.08.04</t>
  </si>
  <si>
    <t>XV-013147</t>
  </si>
  <si>
    <t>2017.01.07</t>
  </si>
  <si>
    <t>XV-014109</t>
  </si>
  <si>
    <t>Дарьганга, Онгон</t>
  </si>
  <si>
    <t>Минюу шиши</t>
  </si>
  <si>
    <t>XV-009402</t>
  </si>
  <si>
    <t>Алаг Өндөр</t>
  </si>
  <si>
    <t>MV-015122</t>
  </si>
  <si>
    <t>Алаг өндөр</t>
  </si>
  <si>
    <t>XV-015123</t>
  </si>
  <si>
    <t>XV-012383</t>
  </si>
  <si>
    <t>MV-017446</t>
  </si>
  <si>
    <t>2043.12.24</t>
  </si>
  <si>
    <t>Дарьгангын их тал</t>
  </si>
  <si>
    <t>XV-013624</t>
  </si>
  <si>
    <t>Баяжихын худаг</t>
  </si>
  <si>
    <t>MV-009357</t>
  </si>
  <si>
    <t>1998.07.28</t>
  </si>
  <si>
    <t>2028.07.28</t>
  </si>
  <si>
    <t>Өнгөтшүр</t>
  </si>
  <si>
    <t>XV-010529</t>
  </si>
  <si>
    <t>Хатгал</t>
  </si>
  <si>
    <t>Баянсүмбэр Богд</t>
  </si>
  <si>
    <t>MV-011914</t>
  </si>
  <si>
    <t>Бигэрхайрхан</t>
  </si>
  <si>
    <t>XV-014786</t>
  </si>
  <si>
    <t>Их толгодын ар</t>
  </si>
  <si>
    <t>XV-014788</t>
  </si>
  <si>
    <t>XV-017222</t>
  </si>
  <si>
    <t>Өвөр хөтөл</t>
  </si>
  <si>
    <t>Жи  Пи  Эф</t>
  </si>
  <si>
    <t>XV-012773</t>
  </si>
  <si>
    <t>Хайгуул-1</t>
  </si>
  <si>
    <t>Гурвансайхан, Дэрэн</t>
  </si>
  <si>
    <t>XV-012772</t>
  </si>
  <si>
    <t>MV-017368</t>
  </si>
  <si>
    <t>Зүүн</t>
  </si>
  <si>
    <t>Алт, Мөнгө</t>
  </si>
  <si>
    <t>2013.08.19</t>
  </si>
  <si>
    <t>2043.08.19</t>
  </si>
  <si>
    <t>XV-013210</t>
  </si>
  <si>
    <t>Далт</t>
  </si>
  <si>
    <t>MV-016923</t>
  </si>
  <si>
    <t>XV-016924</t>
  </si>
  <si>
    <t>Батсуурь констракшн</t>
  </si>
  <si>
    <t>XV-015201</t>
  </si>
  <si>
    <t>Дөрвөлжингийн ам</t>
  </si>
  <si>
    <t>Лүн, Угтаалцайдам</t>
  </si>
  <si>
    <t>Терратур</t>
  </si>
  <si>
    <t>XV-015220</t>
  </si>
  <si>
    <t>2015.10.27</t>
  </si>
  <si>
    <t>Мөнхийн жонш</t>
  </si>
  <si>
    <t>MV-012239</t>
  </si>
  <si>
    <t>Цант уул-1</t>
  </si>
  <si>
    <t>2026.11.22</t>
  </si>
  <si>
    <t>Шинэсансар</t>
  </si>
  <si>
    <t>MV-015170</t>
  </si>
  <si>
    <t>Ихэр худаг</t>
  </si>
  <si>
    <t>Хааны харгуй</t>
  </si>
  <si>
    <t>MV-016789</t>
  </si>
  <si>
    <t>Хуурай-1</t>
  </si>
  <si>
    <t>Эс Кэй Жи</t>
  </si>
  <si>
    <t>XV-013127</t>
  </si>
  <si>
    <t>Эм Ар Си Эм Жи Эл</t>
  </si>
  <si>
    <t>XV-009434</t>
  </si>
  <si>
    <t>Алтадын хонхор</t>
  </si>
  <si>
    <t>XV-009681</t>
  </si>
  <si>
    <t>XV-009340</t>
  </si>
  <si>
    <t>XV-009432</t>
  </si>
  <si>
    <t>Бага ажир</t>
  </si>
  <si>
    <t>XV-009433</t>
  </si>
  <si>
    <t>Бага ажир-1</t>
  </si>
  <si>
    <t>XV-010226</t>
  </si>
  <si>
    <t>MV-012512</t>
  </si>
  <si>
    <t>Шийр ам</t>
  </si>
  <si>
    <t>XV-013394</t>
  </si>
  <si>
    <t>Богд уул</t>
  </si>
  <si>
    <t>Боржигт</t>
  </si>
  <si>
    <t>MV-012118</t>
  </si>
  <si>
    <t>Хэцүү цав</t>
  </si>
  <si>
    <t>2036.10.18</t>
  </si>
  <si>
    <t>Грандхаски интернэшнл</t>
  </si>
  <si>
    <t>XV-013464</t>
  </si>
  <si>
    <t>2008.04.03</t>
  </si>
  <si>
    <t>2014.04.03</t>
  </si>
  <si>
    <t>Ловонко</t>
  </si>
  <si>
    <t>XV-009791</t>
  </si>
  <si>
    <t>Баруун далан-2</t>
  </si>
  <si>
    <t>XV-012798</t>
  </si>
  <si>
    <t>Минералплас</t>
  </si>
  <si>
    <t>MV-012592</t>
  </si>
  <si>
    <t>2007.07.31</t>
  </si>
  <si>
    <t>2037.07.31</t>
  </si>
  <si>
    <t>Жи Эн Ти Эл</t>
  </si>
  <si>
    <t>XV-014070</t>
  </si>
  <si>
    <t>Гургалдай</t>
  </si>
  <si>
    <t>Эм Ай Би Эм</t>
  </si>
  <si>
    <t>MV-017227</t>
  </si>
  <si>
    <t>Бүс толгой</t>
  </si>
  <si>
    <t>2012.12.05</t>
  </si>
  <si>
    <t>2042.12.05</t>
  </si>
  <si>
    <t>Остнорм</t>
  </si>
  <si>
    <t>XV-015196</t>
  </si>
  <si>
    <t>Хүрэндов</t>
  </si>
  <si>
    <t>Хөхморьт</t>
  </si>
  <si>
    <t>Данхаргоулд</t>
  </si>
  <si>
    <t>XV-014043</t>
  </si>
  <si>
    <t>Хэрэм худаг</t>
  </si>
  <si>
    <t>Калеодомус</t>
  </si>
  <si>
    <t>XV-014264</t>
  </si>
  <si>
    <t>Зүрхний дөрвөлжин уул</t>
  </si>
  <si>
    <t>Айваору</t>
  </si>
  <si>
    <t>MV-015030</t>
  </si>
  <si>
    <t>Хүрэн-1</t>
  </si>
  <si>
    <t>2009.07.27</t>
  </si>
  <si>
    <t>2013.08.20</t>
  </si>
  <si>
    <t>MV-011952</t>
  </si>
  <si>
    <t>Ухаа худаг</t>
  </si>
  <si>
    <t>Фоксмайнинг</t>
  </si>
  <si>
    <t>XV-015127</t>
  </si>
  <si>
    <t>Шовонгийн хяр</t>
  </si>
  <si>
    <t>Бодонч-Анар</t>
  </si>
  <si>
    <t>XV-012615</t>
  </si>
  <si>
    <t>Борзон</t>
  </si>
  <si>
    <t>XV-014124</t>
  </si>
  <si>
    <t>Борзон-3</t>
  </si>
  <si>
    <t>MV-011933</t>
  </si>
  <si>
    <t>Шар толгой</t>
  </si>
  <si>
    <t>Жи  Эй Жи</t>
  </si>
  <si>
    <t>MV-011696</t>
  </si>
  <si>
    <t>Элстэйн зуун мод-1</t>
  </si>
  <si>
    <t>2036.04.18</t>
  </si>
  <si>
    <t>Эм Си Си Эм</t>
  </si>
  <si>
    <t>XV-012793</t>
  </si>
  <si>
    <t>Арвижих</t>
  </si>
  <si>
    <t>MV-013550</t>
  </si>
  <si>
    <t>Толгойтын гол</t>
  </si>
  <si>
    <t>MV-005959</t>
  </si>
  <si>
    <t>Вершина толгойт</t>
  </si>
  <si>
    <t>Ньюфлюорит</t>
  </si>
  <si>
    <t>MV-015234</t>
  </si>
  <si>
    <t>2009.11.02</t>
  </si>
  <si>
    <t>2039.11.02</t>
  </si>
  <si>
    <t>Миллениумсторм</t>
  </si>
  <si>
    <t>XV-015446</t>
  </si>
  <si>
    <t>Үнэгтийн овоо</t>
  </si>
  <si>
    <t>Бүрэн, Дэлгэрхаан</t>
  </si>
  <si>
    <t>Окслэй-Айрон</t>
  </si>
  <si>
    <t>XV-012432</t>
  </si>
  <si>
    <t>ДСД Жаргалант</t>
  </si>
  <si>
    <t>XV-001562</t>
  </si>
  <si>
    <t>1999.05.10</t>
  </si>
  <si>
    <t>2015.05.10</t>
  </si>
  <si>
    <t>Салхит майнинг</t>
  </si>
  <si>
    <t>XV-009121</t>
  </si>
  <si>
    <t>XV-013794</t>
  </si>
  <si>
    <t>Өргөн мандал говь майнинг</t>
  </si>
  <si>
    <t>MV-005850</t>
  </si>
  <si>
    <t>Найдвар</t>
  </si>
  <si>
    <t>2003.05.29</t>
  </si>
  <si>
    <t>2033.05.29</t>
  </si>
  <si>
    <t>Ануунсувд</t>
  </si>
  <si>
    <t>XV-013193</t>
  </si>
  <si>
    <t>Батсүмбэр</t>
  </si>
  <si>
    <t>Хавцгайтресорсиз</t>
  </si>
  <si>
    <t>XV-011845</t>
  </si>
  <si>
    <t>Хавцгайт</t>
  </si>
  <si>
    <t>2006.06.30</t>
  </si>
  <si>
    <t>2015.06.30</t>
  </si>
  <si>
    <t>Аллянсголд</t>
  </si>
  <si>
    <t>XV-011084</t>
  </si>
  <si>
    <t>Өлзий нуга-1</t>
  </si>
  <si>
    <t>2006.01.10</t>
  </si>
  <si>
    <t>2015.01.10</t>
  </si>
  <si>
    <t>XV-011085</t>
  </si>
  <si>
    <t>Өлзий нуга</t>
  </si>
  <si>
    <t>XV-011083</t>
  </si>
  <si>
    <t>Туулын тохой-1</t>
  </si>
  <si>
    <t>MV-011940</t>
  </si>
  <si>
    <t>XV-011082</t>
  </si>
  <si>
    <t>Шарлангийн гол</t>
  </si>
  <si>
    <t>2009.01.10</t>
  </si>
  <si>
    <t>XV-011273</t>
  </si>
  <si>
    <t>Арижлэхийн гол</t>
  </si>
  <si>
    <t>XV-011564</t>
  </si>
  <si>
    <t>2006.03.27</t>
  </si>
  <si>
    <t>XV-011565</t>
  </si>
  <si>
    <t>2006.03.07</t>
  </si>
  <si>
    <t>XV-011736</t>
  </si>
  <si>
    <t>Булын цагаан</t>
  </si>
  <si>
    <t>2009.04.28</t>
  </si>
  <si>
    <t>XV-011384</t>
  </si>
  <si>
    <t>Дунд хар</t>
  </si>
  <si>
    <t>Эрдэнэбүрэн</t>
  </si>
  <si>
    <t>2009.02.17</t>
  </si>
  <si>
    <t>XV-011383</t>
  </si>
  <si>
    <t>Өргөн ширээ</t>
  </si>
  <si>
    <t>Фрийгүүд эрин</t>
  </si>
  <si>
    <t>XV-005635</t>
  </si>
  <si>
    <t>Өндөр жавхлан</t>
  </si>
  <si>
    <t>2015.04.16</t>
  </si>
  <si>
    <t>MV-017064</t>
  </si>
  <si>
    <t>2012.06.15</t>
  </si>
  <si>
    <t>2042.06.15</t>
  </si>
  <si>
    <t>УБТТТ</t>
  </si>
  <si>
    <t>MV-015476</t>
  </si>
  <si>
    <t>Далангийн уул орчим</t>
  </si>
  <si>
    <t>Алт, Кадми</t>
  </si>
  <si>
    <t>2010.02.11</t>
  </si>
  <si>
    <t>2040.02.11</t>
  </si>
  <si>
    <t>Хулморьт майнинг</t>
  </si>
  <si>
    <t>XV-014843</t>
  </si>
  <si>
    <t>Хул морьт-1</t>
  </si>
  <si>
    <t>XV-007334</t>
  </si>
  <si>
    <t>2004.04.26</t>
  </si>
  <si>
    <t>2016.04.26</t>
  </si>
  <si>
    <t>XV-007337</t>
  </si>
  <si>
    <t>XV-010312</t>
  </si>
  <si>
    <t>Баян Хар-Уул</t>
  </si>
  <si>
    <t>2005.08.18</t>
  </si>
  <si>
    <t>XV-015214</t>
  </si>
  <si>
    <t>Хуль морьт</t>
  </si>
  <si>
    <t>2015.10.26</t>
  </si>
  <si>
    <t>Хул морьт</t>
  </si>
  <si>
    <t>ЛХА</t>
  </si>
  <si>
    <t>XV-011797</t>
  </si>
  <si>
    <t>Төмөр толгой-1</t>
  </si>
  <si>
    <t>2006.05.26</t>
  </si>
  <si>
    <t>2016.05.26</t>
  </si>
  <si>
    <t>Апро</t>
  </si>
  <si>
    <t>XV-014696</t>
  </si>
  <si>
    <t>Тэвхэн</t>
  </si>
  <si>
    <t>XV-008881</t>
  </si>
  <si>
    <t>XV-013067</t>
  </si>
  <si>
    <t>Буурал уул</t>
  </si>
  <si>
    <t>2013.12.20</t>
  </si>
  <si>
    <t>MV-017063</t>
  </si>
  <si>
    <t>Шанд худаг-2-1</t>
  </si>
  <si>
    <t>2012.06.08</t>
  </si>
  <si>
    <t>2042.06.08</t>
  </si>
  <si>
    <t>Эм Жи Эм Жи</t>
  </si>
  <si>
    <t>XV-011967</t>
  </si>
  <si>
    <t>XV-014897</t>
  </si>
  <si>
    <t>XV-014999</t>
  </si>
  <si>
    <t>Тов эрдэнэ баян</t>
  </si>
  <si>
    <t>XV-014682</t>
  </si>
  <si>
    <t>Худаг овоо</t>
  </si>
  <si>
    <t>Өгийнуур, Хашаат</t>
  </si>
  <si>
    <t>Мандговь</t>
  </si>
  <si>
    <t>XV-007584</t>
  </si>
  <si>
    <t>Улаан чулуу</t>
  </si>
  <si>
    <t>2004.05.27</t>
  </si>
  <si>
    <t>XV-004788</t>
  </si>
  <si>
    <t>XV-007501</t>
  </si>
  <si>
    <t>Өвөр тогтор</t>
  </si>
  <si>
    <t>2016.05.17</t>
  </si>
  <si>
    <t>MV-016831</t>
  </si>
  <si>
    <t>2011.05.17</t>
  </si>
  <si>
    <t>2041.05.17</t>
  </si>
  <si>
    <t>Шиба</t>
  </si>
  <si>
    <t>MV-003166</t>
  </si>
  <si>
    <t>Цемент 3 орд</t>
  </si>
  <si>
    <t>2001.04.13</t>
  </si>
  <si>
    <t>2031.04.13</t>
  </si>
  <si>
    <t>MV-009579</t>
  </si>
  <si>
    <t>Шохойн чулууны 3-р орд</t>
  </si>
  <si>
    <t>Богдын алт</t>
  </si>
  <si>
    <t>MV-017260</t>
  </si>
  <si>
    <t>Богол хошуу</t>
  </si>
  <si>
    <t>Ихмонгол шувуу</t>
  </si>
  <si>
    <t>MV-009831</t>
  </si>
  <si>
    <t>Бор толгой-1</t>
  </si>
  <si>
    <t>Шидэт-Од</t>
  </si>
  <si>
    <t>MV-009631</t>
  </si>
  <si>
    <t>Баргилт овоо</t>
  </si>
  <si>
    <t>2000.06.05</t>
  </si>
  <si>
    <t>2030.06.05</t>
  </si>
  <si>
    <t>Кингдаймонд</t>
  </si>
  <si>
    <t>XV-013603</t>
  </si>
  <si>
    <t>Шандын уул</t>
  </si>
  <si>
    <t>Ти Би И</t>
  </si>
  <si>
    <t>XV-013698</t>
  </si>
  <si>
    <t>Нарийн хар</t>
  </si>
  <si>
    <t>Иххан уул</t>
  </si>
  <si>
    <t>XV-017019</t>
  </si>
  <si>
    <t>Болоржонш</t>
  </si>
  <si>
    <t>MV-011820</t>
  </si>
  <si>
    <t>Зүүн Аргатай</t>
  </si>
  <si>
    <t>Висмут, Жонш</t>
  </si>
  <si>
    <t>2006.06.12</t>
  </si>
  <si>
    <t>2036.06.12</t>
  </si>
  <si>
    <t>Эн Си Эйч Эн</t>
  </si>
  <si>
    <t>MV-011758</t>
  </si>
  <si>
    <t>Бөхөг цолмон</t>
  </si>
  <si>
    <t>Ордострейд</t>
  </si>
  <si>
    <t>MV-011810</t>
  </si>
  <si>
    <t>Талын салаа-1</t>
  </si>
  <si>
    <t>2006.06.05</t>
  </si>
  <si>
    <t>2036.06.05</t>
  </si>
  <si>
    <t>Болдцэн</t>
  </si>
  <si>
    <t>XV-015227</t>
  </si>
  <si>
    <t>Айргийн энгэр</t>
  </si>
  <si>
    <t>MV-017363</t>
  </si>
  <si>
    <t>Эм-Капитал</t>
  </si>
  <si>
    <t>MV-017209</t>
  </si>
  <si>
    <t>Дасмондрилл</t>
  </si>
  <si>
    <t>XV-013934</t>
  </si>
  <si>
    <t>Бумбатын өндөр уул</t>
  </si>
  <si>
    <t>XV-014719</t>
  </si>
  <si>
    <t>Нарт</t>
  </si>
  <si>
    <t>2009.02.05</t>
  </si>
  <si>
    <t>2015.02.05</t>
  </si>
  <si>
    <t>Шанжин-Орд</t>
  </si>
  <si>
    <t>MV-010665</t>
  </si>
  <si>
    <t>Чингэлбөөнцагаан</t>
  </si>
  <si>
    <t>MV-000242</t>
  </si>
  <si>
    <t>Дэлийн хошуу</t>
  </si>
  <si>
    <t>1997.06.20</t>
  </si>
  <si>
    <t>2027.06.20</t>
  </si>
  <si>
    <t>Бүркит корпораци</t>
  </si>
  <si>
    <t>MV-006242</t>
  </si>
  <si>
    <t>Индэрт</t>
  </si>
  <si>
    <t>2003.08.28</t>
  </si>
  <si>
    <t>2033.08.28</t>
  </si>
  <si>
    <t>XV-012590</t>
  </si>
  <si>
    <t>Индэрт, Их жаргалант-1</t>
  </si>
  <si>
    <t>2016.07.31</t>
  </si>
  <si>
    <t>XV-013898</t>
  </si>
  <si>
    <t>Хуурай салаа</t>
  </si>
  <si>
    <t>MV-013904</t>
  </si>
  <si>
    <t>2038.07.21</t>
  </si>
  <si>
    <t>Пакимор</t>
  </si>
  <si>
    <t>XV-015132</t>
  </si>
  <si>
    <t>Булгийн овоо</t>
  </si>
  <si>
    <t>Мөрөн, Хэрлэн</t>
  </si>
  <si>
    <t>Даваа-Арвижих</t>
  </si>
  <si>
    <t>XV-017170</t>
  </si>
  <si>
    <t>Шаваг хяр</t>
  </si>
  <si>
    <t>XV-016961</t>
  </si>
  <si>
    <t>Ар энгэр</t>
  </si>
  <si>
    <t>MV-014992</t>
  </si>
  <si>
    <t>2039.07.09</t>
  </si>
  <si>
    <t>ОЭНДЧ</t>
  </si>
  <si>
    <t>MV-014310</t>
  </si>
  <si>
    <t>Шар хөвийн хоолой</t>
  </si>
  <si>
    <t>БУУЛБЛ</t>
  </si>
  <si>
    <t>XV-010301</t>
  </si>
  <si>
    <t>Модон</t>
  </si>
  <si>
    <t>Хунхуа</t>
  </si>
  <si>
    <t>MV-010164</t>
  </si>
  <si>
    <t>2005.07.19</t>
  </si>
  <si>
    <t>2035.07.19</t>
  </si>
  <si>
    <t>MV-010483</t>
  </si>
  <si>
    <t>Налайх хэсэг</t>
  </si>
  <si>
    <t>Дэвжиххайрхан</t>
  </si>
  <si>
    <t>XV-009653</t>
  </si>
  <si>
    <t>2005.04.25</t>
  </si>
  <si>
    <t>АДАЭ</t>
  </si>
  <si>
    <t>XV-013166</t>
  </si>
  <si>
    <t>ЦДЦ</t>
  </si>
  <si>
    <t>MV-003504</t>
  </si>
  <si>
    <t>Баянхошуу тоосгоны шавар</t>
  </si>
  <si>
    <t>Шиншинг пайпс</t>
  </si>
  <si>
    <t>XV-009067</t>
  </si>
  <si>
    <t>Эрдэнэ Мандал</t>
  </si>
  <si>
    <t>XV-011101</t>
  </si>
  <si>
    <t>Горняк</t>
  </si>
  <si>
    <t>XV-012524</t>
  </si>
  <si>
    <t>Жинст, Өлзийт</t>
  </si>
  <si>
    <t>Эрдэнийн хөгжил</t>
  </si>
  <si>
    <t>MV-007976</t>
  </si>
  <si>
    <t>Мочи-Айрон</t>
  </si>
  <si>
    <t>XV-008583</t>
  </si>
  <si>
    <t>Зүүн өнжүүл</t>
  </si>
  <si>
    <t>Шарга энержи</t>
  </si>
  <si>
    <t>XV-014652</t>
  </si>
  <si>
    <t>Яшилт-1</t>
  </si>
  <si>
    <t>УТЖ</t>
  </si>
  <si>
    <t>XV-015314</t>
  </si>
  <si>
    <t>Сэртэн</t>
  </si>
  <si>
    <t>Эм Си Икс Жи</t>
  </si>
  <si>
    <t>XV-011075</t>
  </si>
  <si>
    <t>Хиатай</t>
  </si>
  <si>
    <t>Блюскай хорс</t>
  </si>
  <si>
    <t>XV-009760</t>
  </si>
  <si>
    <t>Алаг толгод</t>
  </si>
  <si>
    <t>Майн энд филд кореа</t>
  </si>
  <si>
    <t>MV-002206</t>
  </si>
  <si>
    <t>2000.04.17</t>
  </si>
  <si>
    <t>Алтанзанаду</t>
  </si>
  <si>
    <t>XV-013703</t>
  </si>
  <si>
    <t>Элгэн уул</t>
  </si>
  <si>
    <t>XV-013711</t>
  </si>
  <si>
    <t>Увс хүдэр</t>
  </si>
  <si>
    <t>MV-016690</t>
  </si>
  <si>
    <t>Түргэний гол</t>
  </si>
  <si>
    <t>Цагаанхайрхан</t>
  </si>
  <si>
    <t>Салхит-Алтай</t>
  </si>
  <si>
    <t>MV-017292</t>
  </si>
  <si>
    <t>Хонхор заг</t>
  </si>
  <si>
    <t>2013.04.08</t>
  </si>
  <si>
    <t>2043.04.08</t>
  </si>
  <si>
    <t>Надмин</t>
  </si>
  <si>
    <t>XV-015000</t>
  </si>
  <si>
    <t>Богдахолдинг</t>
  </si>
  <si>
    <t>MV-014382</t>
  </si>
  <si>
    <t>Элст-Хайрхан</t>
  </si>
  <si>
    <t>2038.11.05</t>
  </si>
  <si>
    <t>Урагшлахговь</t>
  </si>
  <si>
    <t>XV-012712</t>
  </si>
  <si>
    <t>Үнээтийн дэл</t>
  </si>
  <si>
    <t>2007.09.13</t>
  </si>
  <si>
    <t>2016.09.13</t>
  </si>
  <si>
    <t>MV-017431</t>
  </si>
  <si>
    <t>2013.12.04</t>
  </si>
  <si>
    <t>2043.12.04</t>
  </si>
  <si>
    <t>MV-014657</t>
  </si>
  <si>
    <t>2039.04.24</t>
  </si>
  <si>
    <t>XV-014156</t>
  </si>
  <si>
    <t>Хужирт-1</t>
  </si>
  <si>
    <t>MV-001231</t>
  </si>
  <si>
    <t>Улаан-Овоо</t>
  </si>
  <si>
    <t>1998.05.30</t>
  </si>
  <si>
    <t>2028.05.30</t>
  </si>
  <si>
    <t>Чандганакоул</t>
  </si>
  <si>
    <t>MV-010126</t>
  </si>
  <si>
    <t>Цайдам нуур</t>
  </si>
  <si>
    <t>2035.07.08</t>
  </si>
  <si>
    <t>XV-011654</t>
  </si>
  <si>
    <t>2006.04.07</t>
  </si>
  <si>
    <t>2015.04.07</t>
  </si>
  <si>
    <t>MV-016767</t>
  </si>
  <si>
    <t>2011.01.27</t>
  </si>
  <si>
    <t>2041.01.27</t>
  </si>
  <si>
    <t>MV-001441</t>
  </si>
  <si>
    <t>1999.03.15</t>
  </si>
  <si>
    <t>2029.03.15</t>
  </si>
  <si>
    <t>MV-014442</t>
  </si>
  <si>
    <t>Хотгор өргөтгөл</t>
  </si>
  <si>
    <t>2038.11.24</t>
  </si>
  <si>
    <t>Литиуммайнинг</t>
  </si>
  <si>
    <t>MV-010559</t>
  </si>
  <si>
    <t>Мөнхтийн цагаан дөрвөлжин</t>
  </si>
  <si>
    <t>Шивээговь, Баянжаргалан</t>
  </si>
  <si>
    <t>2005.10.03</t>
  </si>
  <si>
    <t>2035.10.03</t>
  </si>
  <si>
    <t>Ханхэнтийн хүдэр</t>
  </si>
  <si>
    <t>XV-015339</t>
  </si>
  <si>
    <t>Баян мөнх толгой</t>
  </si>
  <si>
    <t>XV-015256</t>
  </si>
  <si>
    <t>Унаган ухаа</t>
  </si>
  <si>
    <t>2009.11.16</t>
  </si>
  <si>
    <t>2015.11.16</t>
  </si>
  <si>
    <t>Донгфаннэнюан</t>
  </si>
  <si>
    <t>MV-010506</t>
  </si>
  <si>
    <t>Топтоосго</t>
  </si>
  <si>
    <t>MV-011376</t>
  </si>
  <si>
    <t>Виллхунг</t>
  </si>
  <si>
    <t>XV-014731</t>
  </si>
  <si>
    <t>Сар-Уул</t>
  </si>
  <si>
    <t>2009.02.16</t>
  </si>
  <si>
    <t>Хаанталст</t>
  </si>
  <si>
    <t>XV-013928</t>
  </si>
  <si>
    <t>Улаан хужиртын бэл</t>
  </si>
  <si>
    <t>2014.07.25</t>
  </si>
  <si>
    <t>Би Эм Би Би</t>
  </si>
  <si>
    <t>XV-015359</t>
  </si>
  <si>
    <t>XV-015358</t>
  </si>
  <si>
    <t>Элиттаун</t>
  </si>
  <si>
    <t>XV-014498</t>
  </si>
  <si>
    <t>Тосон булаг</t>
  </si>
  <si>
    <t>Кэй Ви Пи</t>
  </si>
  <si>
    <t>XV-014318</t>
  </si>
  <si>
    <t>Шарилжит</t>
  </si>
  <si>
    <t>НКММЛ</t>
  </si>
  <si>
    <t>XV-013062</t>
  </si>
  <si>
    <t>Баатар</t>
  </si>
  <si>
    <t>XV-013063</t>
  </si>
  <si>
    <t>2015.11.13</t>
  </si>
  <si>
    <t>XV-013064</t>
  </si>
  <si>
    <t>Салаа</t>
  </si>
  <si>
    <t>XV-013061</t>
  </si>
  <si>
    <t>Хойд</t>
  </si>
  <si>
    <t>Би Эс Ай</t>
  </si>
  <si>
    <t>XV-012628</t>
  </si>
  <si>
    <t>Баянбүрд</t>
  </si>
  <si>
    <t>XV-012629</t>
  </si>
  <si>
    <t>Хөх дэрс-1</t>
  </si>
  <si>
    <t>Бууцагаан</t>
  </si>
  <si>
    <t>Глобалтоун</t>
  </si>
  <si>
    <t>XV-014305</t>
  </si>
  <si>
    <t>Хонг Да интернэшнл</t>
  </si>
  <si>
    <t>MV-012112</t>
  </si>
  <si>
    <t>Ногоон дов</t>
  </si>
  <si>
    <t>Жарсан</t>
  </si>
  <si>
    <t>XV-012259</t>
  </si>
  <si>
    <t>2006.11.29</t>
  </si>
  <si>
    <t>2015.11.29</t>
  </si>
  <si>
    <t>Уулсзаамар</t>
  </si>
  <si>
    <t>MV-000926</t>
  </si>
  <si>
    <t>Заамарын-Эх</t>
  </si>
  <si>
    <t>Давстхотгор</t>
  </si>
  <si>
    <t>XV-015241</t>
  </si>
  <si>
    <t>Бүрд</t>
  </si>
  <si>
    <t>2009.11.05</t>
  </si>
  <si>
    <t>2015.11.05</t>
  </si>
  <si>
    <t>Сэлэнгэминералс</t>
  </si>
  <si>
    <t>XV-008947</t>
  </si>
  <si>
    <t>Баянгол, Мандал, Сүмбэр</t>
  </si>
  <si>
    <t>Ашианлийд</t>
  </si>
  <si>
    <t>XV-012438</t>
  </si>
  <si>
    <t>Олонбулаг-1</t>
  </si>
  <si>
    <t>2007.05.04</t>
  </si>
  <si>
    <t>2016.05.04</t>
  </si>
  <si>
    <t>Эслэт</t>
  </si>
  <si>
    <t>MV-016835</t>
  </si>
  <si>
    <t>Голденкрос</t>
  </si>
  <si>
    <t>XV-013848</t>
  </si>
  <si>
    <t>У Давст-2</t>
  </si>
  <si>
    <t>Адил-Оч</t>
  </si>
  <si>
    <t>MV-006399</t>
  </si>
  <si>
    <t>Хөтөл ус-2</t>
  </si>
  <si>
    <t>Ай Эн Ди</t>
  </si>
  <si>
    <t>XV-013052</t>
  </si>
  <si>
    <t>Өлзийт, Эрдэнэцогт</t>
  </si>
  <si>
    <t>XV-013053</t>
  </si>
  <si>
    <t>MV-017405</t>
  </si>
  <si>
    <t>Эс Кью Эс</t>
  </si>
  <si>
    <t>XV-015346</t>
  </si>
  <si>
    <t>Жаргалантын нуруу</t>
  </si>
  <si>
    <t>Андын тэмүүлэл</t>
  </si>
  <si>
    <t>MV-012717</t>
  </si>
  <si>
    <t>Гучин-сайр</t>
  </si>
  <si>
    <t>2007.09.17</t>
  </si>
  <si>
    <t>2037.09.17</t>
  </si>
  <si>
    <t>Алтарганахайрхан</t>
  </si>
  <si>
    <t>XV-015099</t>
  </si>
  <si>
    <t>Минтекминералс</t>
  </si>
  <si>
    <t>MV-017389</t>
  </si>
  <si>
    <t>Эрдэнэ-2</t>
  </si>
  <si>
    <t>Их наран уул</t>
  </si>
  <si>
    <t>XV-016992</t>
  </si>
  <si>
    <t>Нордвест минералс</t>
  </si>
  <si>
    <t>XV-015209</t>
  </si>
  <si>
    <t>Нэргүй сайр</t>
  </si>
  <si>
    <t>Бүрэгхангай, Орхон</t>
  </si>
  <si>
    <t>Монглобал минерал</t>
  </si>
  <si>
    <t>XV-015096</t>
  </si>
  <si>
    <t>Хойд хотгор</t>
  </si>
  <si>
    <t>2009.09.02</t>
  </si>
  <si>
    <t>2015.09.02</t>
  </si>
  <si>
    <t>Баялаг-Оч</t>
  </si>
  <si>
    <t>MV-017178</t>
  </si>
  <si>
    <t>Ногоон толгой-1</t>
  </si>
  <si>
    <t>2001.02.08</t>
  </si>
  <si>
    <t>2032.02.08</t>
  </si>
  <si>
    <t>Эн Ти Эс Эм</t>
  </si>
  <si>
    <t>XV-015511</t>
  </si>
  <si>
    <t>Нарийн харгайт</t>
  </si>
  <si>
    <t>XV-015510</t>
  </si>
  <si>
    <t>Ар хадны овоо</t>
  </si>
  <si>
    <t>Өсөхзоос</t>
  </si>
  <si>
    <t>MV-017317</t>
  </si>
  <si>
    <t>Хүрэншанд</t>
  </si>
  <si>
    <t>2013.05.27</t>
  </si>
  <si>
    <t>2043.05.27</t>
  </si>
  <si>
    <t>Эс Ти Эй</t>
  </si>
  <si>
    <t>MV-017424</t>
  </si>
  <si>
    <t>Оорцог толгой</t>
  </si>
  <si>
    <t>Тефис майнинг</t>
  </si>
  <si>
    <t>XV-008072</t>
  </si>
  <si>
    <t>XV-008073</t>
  </si>
  <si>
    <t>Индэрт-2</t>
  </si>
  <si>
    <t>XV-009720</t>
  </si>
  <si>
    <t>2005.05.03</t>
  </si>
  <si>
    <t>2014.05.03</t>
  </si>
  <si>
    <t>XV-009421</t>
  </si>
  <si>
    <t>XV-009520</t>
  </si>
  <si>
    <t>Баатарын нуруу-2</t>
  </si>
  <si>
    <t>Дарви, Зэрэг, Мөст</t>
  </si>
  <si>
    <t>XV-009519</t>
  </si>
  <si>
    <t>Цагаан арын даваа</t>
  </si>
  <si>
    <t>Дарви, Цэцэг</t>
  </si>
  <si>
    <t>XV-010144</t>
  </si>
  <si>
    <t>Тугалтай-2</t>
  </si>
  <si>
    <t>Жаргалтхаан, Мөрөн, Хэрлэн</t>
  </si>
  <si>
    <t>2005.07.15</t>
  </si>
  <si>
    <t>2014.07.15</t>
  </si>
  <si>
    <t>XV-014939</t>
  </si>
  <si>
    <t>MV-017399</t>
  </si>
  <si>
    <t>XV-017400</t>
  </si>
  <si>
    <t>MV-017401</t>
  </si>
  <si>
    <t>Их үйлсийн эхлэл</t>
  </si>
  <si>
    <t>XV-013945</t>
  </si>
  <si>
    <t>Хавцал уул</t>
  </si>
  <si>
    <t>2016.12.03</t>
  </si>
  <si>
    <t>Сутайхэн цо</t>
  </si>
  <si>
    <t>MV-017398</t>
  </si>
  <si>
    <t>Бүрэнхаан-8</t>
  </si>
  <si>
    <t>Фосфорит</t>
  </si>
  <si>
    <t>2001.12.25</t>
  </si>
  <si>
    <t>2031.12.25</t>
  </si>
  <si>
    <t>Топруон хэнцо</t>
  </si>
  <si>
    <t>MV-011823</t>
  </si>
  <si>
    <t>Бүрэнхаан-9</t>
  </si>
  <si>
    <t>2001.05.03</t>
  </si>
  <si>
    <t>2031.05.03</t>
  </si>
  <si>
    <t>MV-011824</t>
  </si>
  <si>
    <t>Бүрэнхаан-хх</t>
  </si>
  <si>
    <t>2001.09.24</t>
  </si>
  <si>
    <t>2031.09.24</t>
  </si>
  <si>
    <t>Легендмайнз</t>
  </si>
  <si>
    <t>XV-010777</t>
  </si>
  <si>
    <t>Алтан худаг</t>
  </si>
  <si>
    <t>Сэншивэемонгол</t>
  </si>
  <si>
    <t>MV-017316</t>
  </si>
  <si>
    <t>Гүүтийн амны адаг</t>
  </si>
  <si>
    <t>2035.05.16</t>
  </si>
  <si>
    <t>Немон-Инженеринг</t>
  </si>
  <si>
    <t>MV-017066</t>
  </si>
  <si>
    <t>Винтерблоссом</t>
  </si>
  <si>
    <t>XV-016830</t>
  </si>
  <si>
    <t>2014.02.08</t>
  </si>
  <si>
    <t>Говь хүдэр</t>
  </si>
  <si>
    <t>XV-010947</t>
  </si>
  <si>
    <t>Төхөм-2</t>
  </si>
  <si>
    <t>Төгс-Эрхэс</t>
  </si>
  <si>
    <t>MV-013499</t>
  </si>
  <si>
    <t>2037.02.09</t>
  </si>
  <si>
    <t>Өсөх түмэн хишиг</t>
  </si>
  <si>
    <t>XV-014336</t>
  </si>
  <si>
    <t>Тэмээт</t>
  </si>
  <si>
    <t>Эл Ви Ти</t>
  </si>
  <si>
    <t>XV-016928</t>
  </si>
  <si>
    <t>Соёот</t>
  </si>
  <si>
    <t>2015.02.19</t>
  </si>
  <si>
    <t>Гүнбилэг трейд</t>
  </si>
  <si>
    <t>MV-000194</t>
  </si>
  <si>
    <t>Сүжигтэй</t>
  </si>
  <si>
    <t>MV-017166</t>
  </si>
  <si>
    <t>Зүүн тойром</t>
  </si>
  <si>
    <t>Голденпийк</t>
  </si>
  <si>
    <t>XV-011982</t>
  </si>
  <si>
    <t>Би Би Жи Эн</t>
  </si>
  <si>
    <t>MV-017325</t>
  </si>
  <si>
    <t>Ар тээл</t>
  </si>
  <si>
    <t>2013.06.05</t>
  </si>
  <si>
    <t>2043.06.05</t>
  </si>
  <si>
    <t>Меркури-Орд</t>
  </si>
  <si>
    <t>XV-013664</t>
  </si>
  <si>
    <t>Бүлээн хөндий</t>
  </si>
  <si>
    <t>XV-013684</t>
  </si>
  <si>
    <t>Альтаиргоулд</t>
  </si>
  <si>
    <t>XV-014916</t>
  </si>
  <si>
    <t>Загдал</t>
  </si>
  <si>
    <t>2009.05.21</t>
  </si>
  <si>
    <t>2015.05.21</t>
  </si>
  <si>
    <t>Хангад-Эксплорэйшн</t>
  </si>
  <si>
    <t>XV-004326</t>
  </si>
  <si>
    <t>Цайхар худаг</t>
  </si>
  <si>
    <t>2014.04.20</t>
  </si>
  <si>
    <t>MV-014493</t>
  </si>
  <si>
    <t>Баруун наран</t>
  </si>
  <si>
    <t>MV-017336</t>
  </si>
  <si>
    <t>2043.06.24</t>
  </si>
  <si>
    <t>Монголиан нэшнл рийр ийрт корп</t>
  </si>
  <si>
    <t>MV-006911</t>
  </si>
  <si>
    <t>Халзан бүрэгтэй</t>
  </si>
  <si>
    <t>XV-009821</t>
  </si>
  <si>
    <t>Ар хүрэн уул</t>
  </si>
  <si>
    <t>XV-009819</t>
  </si>
  <si>
    <t>MV-012335</t>
  </si>
  <si>
    <t>Архүрэн уул</t>
  </si>
  <si>
    <t>2001.12.28</t>
  </si>
  <si>
    <t>2031.12.28</t>
  </si>
  <si>
    <t>Лайли</t>
  </si>
  <si>
    <t>XV-014079</t>
  </si>
  <si>
    <t>Ноён худаг</t>
  </si>
  <si>
    <t>Хөнгөн гэгээ орд</t>
  </si>
  <si>
    <t>XV-009000</t>
  </si>
  <si>
    <t>Баруун захын цаг</t>
  </si>
  <si>
    <t>XV-008999</t>
  </si>
  <si>
    <t>Би Ар Икс</t>
  </si>
  <si>
    <t>XV-015441</t>
  </si>
  <si>
    <t>Бүдүүн</t>
  </si>
  <si>
    <t>XV-014266</t>
  </si>
  <si>
    <t>XV-014753</t>
  </si>
  <si>
    <t>XV-014410</t>
  </si>
  <si>
    <t>Бударгана</t>
  </si>
  <si>
    <t>XV-017421</t>
  </si>
  <si>
    <t>Ялгуун-Интернэйшнл</t>
  </si>
  <si>
    <t>MV-002425</t>
  </si>
  <si>
    <t>Сөгдөх</t>
  </si>
  <si>
    <t>XV-014195</t>
  </si>
  <si>
    <t>Түшиг уул</t>
  </si>
  <si>
    <t>Ихэргурван цохио</t>
  </si>
  <si>
    <t>MV-016775</t>
  </si>
  <si>
    <t>Сайрт</t>
  </si>
  <si>
    <t>Хүннү алтай минералс</t>
  </si>
  <si>
    <t>XV-008968</t>
  </si>
  <si>
    <t>Цагдуулт уул</t>
  </si>
  <si>
    <t>Төгрөг, Цээл</t>
  </si>
  <si>
    <t>2004.12.17</t>
  </si>
  <si>
    <t>2016.12.01</t>
  </si>
  <si>
    <t>XV-010308</t>
  </si>
  <si>
    <t>Сэрээгийн өндөр</t>
  </si>
  <si>
    <t>Хүннү говь алтай</t>
  </si>
  <si>
    <t>MV-001715</t>
  </si>
  <si>
    <t>Хужиртын-Ам</t>
  </si>
  <si>
    <t>1999.07.01</t>
  </si>
  <si>
    <t>2029.07.01</t>
  </si>
  <si>
    <t>MV-005043</t>
  </si>
  <si>
    <t>Хужирт булаг</t>
  </si>
  <si>
    <t>2002.10.28</t>
  </si>
  <si>
    <t>2032.10.28</t>
  </si>
  <si>
    <t>MV-005097</t>
  </si>
  <si>
    <t>2002.11.11</t>
  </si>
  <si>
    <t>2032.11.11</t>
  </si>
  <si>
    <t>XV-010398</t>
  </si>
  <si>
    <t>Ацын ам</t>
  </si>
  <si>
    <t>XV-010135</t>
  </si>
  <si>
    <t>Хүрэнгийн талбай</t>
  </si>
  <si>
    <t>2005.07.09</t>
  </si>
  <si>
    <t>XV-010429</t>
  </si>
  <si>
    <t>Хүрэн гол</t>
  </si>
  <si>
    <t>XV-010401</t>
  </si>
  <si>
    <t>MV-015403</t>
  </si>
  <si>
    <t>Хужиртын улаан ар</t>
  </si>
  <si>
    <t>Засаг чандмань майнз</t>
  </si>
  <si>
    <t>MV-015594</t>
  </si>
  <si>
    <t>Титанхордэ</t>
  </si>
  <si>
    <t>XV-017155</t>
  </si>
  <si>
    <t>Улаан бадрах-3</t>
  </si>
  <si>
    <t>MV-000919</t>
  </si>
  <si>
    <t>Шохойт-Уул</t>
  </si>
  <si>
    <t>XV-013685</t>
  </si>
  <si>
    <t>Монголын алт МАК</t>
  </si>
  <si>
    <t>MV-000716</t>
  </si>
  <si>
    <t>1997.07.31</t>
  </si>
  <si>
    <t>2027.07.31</t>
  </si>
  <si>
    <t>MV-000227</t>
  </si>
  <si>
    <t>Нарийн сухайт</t>
  </si>
  <si>
    <t>1995.10.08</t>
  </si>
  <si>
    <t>2025.10.08</t>
  </si>
  <si>
    <t>MV-002545</t>
  </si>
  <si>
    <t>Элдэвийн</t>
  </si>
  <si>
    <t>2000.08.17</t>
  </si>
  <si>
    <t>2030.08.18</t>
  </si>
  <si>
    <t>MV-005458</t>
  </si>
  <si>
    <t>MV-006852</t>
  </si>
  <si>
    <t>Нарийн Сухайтзүүний</t>
  </si>
  <si>
    <t>MV-007357</t>
  </si>
  <si>
    <t>Цахирын хөндий</t>
  </si>
  <si>
    <t>Заг</t>
  </si>
  <si>
    <t>2004.04.28</t>
  </si>
  <si>
    <t>2034.04.28</t>
  </si>
  <si>
    <t>MV-009427</t>
  </si>
  <si>
    <t>2035.03.14</t>
  </si>
  <si>
    <t>XV-009428</t>
  </si>
  <si>
    <t>Манж толгой</t>
  </si>
  <si>
    <t>MV-009630</t>
  </si>
  <si>
    <t>Сэрвэн сухайт</t>
  </si>
  <si>
    <t>2005.04.18</t>
  </si>
  <si>
    <t>2035.04.18</t>
  </si>
  <si>
    <t>MV-011932</t>
  </si>
  <si>
    <t>XV-012171</t>
  </si>
  <si>
    <t>Хант</t>
  </si>
  <si>
    <t>MV-012199</t>
  </si>
  <si>
    <t>XV-012200</t>
  </si>
  <si>
    <t>MV-012226</t>
  </si>
  <si>
    <t>Нарийн сухайт зүүн</t>
  </si>
  <si>
    <t>MV-012463</t>
  </si>
  <si>
    <t>Элдэв-2</t>
  </si>
  <si>
    <t>MV-012225</t>
  </si>
  <si>
    <t>Нарийн сухайт баруун</t>
  </si>
  <si>
    <t>MV-013653</t>
  </si>
  <si>
    <t>Баргилт толгой</t>
  </si>
  <si>
    <t>MV-014892</t>
  </si>
  <si>
    <t>2039.05.05</t>
  </si>
  <si>
    <t>MV-015353</t>
  </si>
  <si>
    <t>2039.12.10</t>
  </si>
  <si>
    <t>MV-017334</t>
  </si>
  <si>
    <t>Адуун чулууны хөндий</t>
  </si>
  <si>
    <t>2013.06.21</t>
  </si>
  <si>
    <t>2043.06.21</t>
  </si>
  <si>
    <t>MV-016734</t>
  </si>
  <si>
    <t>Перлит</t>
  </si>
  <si>
    <t>2010.12.08</t>
  </si>
  <si>
    <t>2040.12.08</t>
  </si>
  <si>
    <t>MV-016735</t>
  </si>
  <si>
    <t>MV-015651</t>
  </si>
  <si>
    <t>Мандалын голын адаг</t>
  </si>
  <si>
    <t>MV-015572</t>
  </si>
  <si>
    <t>Замын хөх толгой</t>
  </si>
  <si>
    <t>MV-016898</t>
  </si>
  <si>
    <t>MV-015573</t>
  </si>
  <si>
    <t>Дэнжийн элс-1</t>
  </si>
  <si>
    <t>Евро-Ази бридж</t>
  </si>
  <si>
    <t>XV-014096</t>
  </si>
  <si>
    <t>2008.09.03</t>
  </si>
  <si>
    <t>2014.09.03</t>
  </si>
  <si>
    <t>Мянганжигүүр</t>
  </si>
  <si>
    <t>XV-012441</t>
  </si>
  <si>
    <t>Мандахын хөндий</t>
  </si>
  <si>
    <t>Батцэнгэл, Түвшрүүлэх</t>
  </si>
  <si>
    <t>Мөнх наран уул</t>
  </si>
  <si>
    <t>XV-015028</t>
  </si>
  <si>
    <t>2016.03.25</t>
  </si>
  <si>
    <t>XV-013732</t>
  </si>
  <si>
    <t>XV-014057</t>
  </si>
  <si>
    <t>Номин тал</t>
  </si>
  <si>
    <t>Дорнын чулуулаг</t>
  </si>
  <si>
    <t>MV-017432</t>
  </si>
  <si>
    <t>Цагаан залаат</t>
  </si>
  <si>
    <t>XV-016786</t>
  </si>
  <si>
    <t>Асгат, Сүхбаатар</t>
  </si>
  <si>
    <t>MV-017433</t>
  </si>
  <si>
    <t>Ерөөлт</t>
  </si>
  <si>
    <t>XV-014694</t>
  </si>
  <si>
    <t>2013.12.06</t>
  </si>
  <si>
    <t>2043.12.06</t>
  </si>
  <si>
    <t>XV-017434</t>
  </si>
  <si>
    <t>XV-015485</t>
  </si>
  <si>
    <t>Жалга</t>
  </si>
  <si>
    <t>XV-015488</t>
  </si>
  <si>
    <t>XV-015486</t>
  </si>
  <si>
    <t>Талын ухаа</t>
  </si>
  <si>
    <t>Матад, Сүхбаатар</t>
  </si>
  <si>
    <t>Монгол чадал интернэшнл энержи</t>
  </si>
  <si>
    <t>XV-011693</t>
  </si>
  <si>
    <t>Зангат уул</t>
  </si>
  <si>
    <t>Монкоул петро майнинг</t>
  </si>
  <si>
    <t>MV-017375</t>
  </si>
  <si>
    <t>2043.08.29</t>
  </si>
  <si>
    <t>MV-017376</t>
  </si>
  <si>
    <t>Цайдам хөндий</t>
  </si>
  <si>
    <t>MV-017377</t>
  </si>
  <si>
    <t>Могол интэрнэшнл</t>
  </si>
  <si>
    <t>XV-008340</t>
  </si>
  <si>
    <t>Хиагтын Сэврээ уул</t>
  </si>
  <si>
    <t>XV-008338</t>
  </si>
  <si>
    <t>Шавагтай уул</t>
  </si>
  <si>
    <t>Рүйчыдаму</t>
  </si>
  <si>
    <t>XV-012654</t>
  </si>
  <si>
    <t>Цагаан цахир</t>
  </si>
  <si>
    <t>XV-014484</t>
  </si>
  <si>
    <t>Цохиот</t>
  </si>
  <si>
    <t>XV-015250</t>
  </si>
  <si>
    <t>Улааннуур</t>
  </si>
  <si>
    <t>Саусгоби сэндс</t>
  </si>
  <si>
    <t>XV-005267</t>
  </si>
  <si>
    <t>2016.08.12</t>
  </si>
  <si>
    <t>XV-009449</t>
  </si>
  <si>
    <t>Галын овоо-1</t>
  </si>
  <si>
    <t>XV-009443</t>
  </si>
  <si>
    <t>Өвөлжөө уул-1</t>
  </si>
  <si>
    <t>2015.12.31</t>
  </si>
  <si>
    <t>MV-012726</t>
  </si>
  <si>
    <t>Овоот толгой</t>
  </si>
  <si>
    <t>XV-013779</t>
  </si>
  <si>
    <t>Холнгил уул-1</t>
  </si>
  <si>
    <t>MV-015041</t>
  </si>
  <si>
    <t>MV-016869</t>
  </si>
  <si>
    <t>Дорнын цеолит</t>
  </si>
  <si>
    <t>XV-014739</t>
  </si>
  <si>
    <t>Арома амт</t>
  </si>
  <si>
    <t>XV-014681</t>
  </si>
  <si>
    <t>XV-014774</t>
  </si>
  <si>
    <t>Хонхон толгой</t>
  </si>
  <si>
    <t>XV-014775</t>
  </si>
  <si>
    <t>XV-014777</t>
  </si>
  <si>
    <t>Шар тал</t>
  </si>
  <si>
    <t>XV-014778</t>
  </si>
  <si>
    <t>Цагаан элстэй</t>
  </si>
  <si>
    <t>Монгол майнинг энд эксплорэйшн</t>
  </si>
  <si>
    <t>XV-014806</t>
  </si>
  <si>
    <t>Баянхонгор, Завхан</t>
  </si>
  <si>
    <t>Баянбулаг, Отгон</t>
  </si>
  <si>
    <t>Ньюбелойт</t>
  </si>
  <si>
    <t>XV-015081</t>
  </si>
  <si>
    <t>XV-015082</t>
  </si>
  <si>
    <t>XV-015623</t>
  </si>
  <si>
    <t>Дүүлэх шонхор</t>
  </si>
  <si>
    <t>XV-014152</t>
  </si>
  <si>
    <t>Загт</t>
  </si>
  <si>
    <t>Аурум-Ауруг</t>
  </si>
  <si>
    <t>MV-014840</t>
  </si>
  <si>
    <t>Зэст-Өндөр</t>
  </si>
  <si>
    <t>MV-016660</t>
  </si>
  <si>
    <t>Ширэн овоо</t>
  </si>
  <si>
    <t>2010.09.21</t>
  </si>
  <si>
    <t>2040.09.21</t>
  </si>
  <si>
    <t>Дэвшил майнинг</t>
  </si>
  <si>
    <t>XV-017324</t>
  </si>
  <si>
    <t>Гашуун хар уул</t>
  </si>
  <si>
    <t>2005.09.02</t>
  </si>
  <si>
    <t>Эл Эл Ти Ди</t>
  </si>
  <si>
    <t>MV-017112</t>
  </si>
  <si>
    <t>Олонгийн ухаа</t>
  </si>
  <si>
    <t>Хонгчангли</t>
  </si>
  <si>
    <t>MV-011884</t>
  </si>
  <si>
    <t>1996.12.18</t>
  </si>
  <si>
    <t>2026.12.18</t>
  </si>
  <si>
    <t>XV-013047</t>
  </si>
  <si>
    <t>Алтанбарга</t>
  </si>
  <si>
    <t>MV-014906</t>
  </si>
  <si>
    <t>Цагаан Овоо</t>
  </si>
  <si>
    <t>ЗТХ</t>
  </si>
  <si>
    <t>MV-017257</t>
  </si>
  <si>
    <t>Гозгор уул</t>
  </si>
  <si>
    <t>2013.02.04</t>
  </si>
  <si>
    <t>2043.02.04</t>
  </si>
  <si>
    <t>Эрдэнийн босго</t>
  </si>
  <si>
    <t>XV-014743</t>
  </si>
  <si>
    <t>Хулман нуур</t>
  </si>
  <si>
    <t>Жинчао</t>
  </si>
  <si>
    <t>XV-016717</t>
  </si>
  <si>
    <t>Улаанхүрээ уул</t>
  </si>
  <si>
    <t>XV-016716</t>
  </si>
  <si>
    <t>Номгон-2</t>
  </si>
  <si>
    <t>Мөст олон булаг</t>
  </si>
  <si>
    <t>XV-009440</t>
  </si>
  <si>
    <t>Залаа хайрхан уул</t>
  </si>
  <si>
    <t>XV-014818</t>
  </si>
  <si>
    <t>Залаа хайрхан уул-2</t>
  </si>
  <si>
    <t>XV-014820</t>
  </si>
  <si>
    <t>Залаа хайрхан уул-4</t>
  </si>
  <si>
    <t>MV-016683</t>
  </si>
  <si>
    <t>Цагаанхайрхан-2</t>
  </si>
  <si>
    <t>Жи Эс Би майнинг</t>
  </si>
  <si>
    <t>MV-005411</t>
  </si>
  <si>
    <t>Өвөр хөшөөт</t>
  </si>
  <si>
    <t>2003.02.13</t>
  </si>
  <si>
    <t>2033.02.13</t>
  </si>
  <si>
    <t>XV-007812</t>
  </si>
  <si>
    <t>Мушгиа ухаа</t>
  </si>
  <si>
    <t>Булган, Мандал-Овоо</t>
  </si>
  <si>
    <t>2016.06.30</t>
  </si>
  <si>
    <t>XV-011642</t>
  </si>
  <si>
    <t>Хужиртын овгор</t>
  </si>
  <si>
    <t>Мига-Эрин</t>
  </si>
  <si>
    <t>MV-017425</t>
  </si>
  <si>
    <t>XV-016915</t>
  </si>
  <si>
    <t>2043.11.29</t>
  </si>
  <si>
    <t>Баттөр гэрэл</t>
  </si>
  <si>
    <t>Баттрипел</t>
  </si>
  <si>
    <t>MV-012508</t>
  </si>
  <si>
    <t>Бөхөг гол-1</t>
  </si>
  <si>
    <t>Өсөхгол хурд</t>
  </si>
  <si>
    <t>XV-014214</t>
  </si>
  <si>
    <t>Нарст</t>
  </si>
  <si>
    <t>Өсөхтүмэн гол</t>
  </si>
  <si>
    <t>XV-015176</t>
  </si>
  <si>
    <t>Үнсгэн</t>
  </si>
  <si>
    <t>2009.10.05</t>
  </si>
  <si>
    <t>2015.10.05</t>
  </si>
  <si>
    <t>Эн Би Эн Жи Ти</t>
  </si>
  <si>
    <t>XV-012673</t>
  </si>
  <si>
    <t>2004.11.03</t>
  </si>
  <si>
    <t>2015.01.03</t>
  </si>
  <si>
    <t>MV-016958</t>
  </si>
  <si>
    <t>2011.11.28</t>
  </si>
  <si>
    <t>2041.11.28</t>
  </si>
  <si>
    <t>MV-016959</t>
  </si>
  <si>
    <t>Эрдэнэцогт-1</t>
  </si>
  <si>
    <t>Булган-Инвест</t>
  </si>
  <si>
    <t>MV-008207</t>
  </si>
  <si>
    <t>Хараа-1</t>
  </si>
  <si>
    <t>XV-015007</t>
  </si>
  <si>
    <t>Билүүтмайнинг</t>
  </si>
  <si>
    <t>MV-010224</t>
  </si>
  <si>
    <t>Егүзэр</t>
  </si>
  <si>
    <t>MV-010511</t>
  </si>
  <si>
    <t>Нураг уул</t>
  </si>
  <si>
    <t>2005.09.23</t>
  </si>
  <si>
    <t>2035.09.23</t>
  </si>
  <si>
    <t>MV-011382</t>
  </si>
  <si>
    <t>Өндөрбуянт холдинг</t>
  </si>
  <si>
    <t>MV-004197</t>
  </si>
  <si>
    <t>2002.03.18</t>
  </si>
  <si>
    <t>2032.03.18</t>
  </si>
  <si>
    <t>ВАБК</t>
  </si>
  <si>
    <t>XV-013896</t>
  </si>
  <si>
    <t>Шороот</t>
  </si>
  <si>
    <t>XV-014011</t>
  </si>
  <si>
    <t>Айраг, Даланжаргалан, Өндөршил</t>
  </si>
  <si>
    <t>2008.08.14</t>
  </si>
  <si>
    <t>2014.08.14</t>
  </si>
  <si>
    <t>XV-014037</t>
  </si>
  <si>
    <t>XV-014038</t>
  </si>
  <si>
    <t>XV-014039</t>
  </si>
  <si>
    <t>Шим булаг</t>
  </si>
  <si>
    <t>Престиж-эксплорэйшн</t>
  </si>
  <si>
    <t>XV-014277</t>
  </si>
  <si>
    <t>2008.10.14</t>
  </si>
  <si>
    <t>2014.10.14</t>
  </si>
  <si>
    <t>XV-016672</t>
  </si>
  <si>
    <t>Дуутын ухаа</t>
  </si>
  <si>
    <t>Шармонгол</t>
  </si>
  <si>
    <t>MV-015585</t>
  </si>
  <si>
    <t>Их ам</t>
  </si>
  <si>
    <t>Монголиан топ фийлд</t>
  </si>
  <si>
    <t>XV-015461</t>
  </si>
  <si>
    <t>Хар худаг</t>
  </si>
  <si>
    <t>2010.02.04</t>
  </si>
  <si>
    <t>2016.02.04</t>
  </si>
  <si>
    <t>Эйч Кэй Жи Си</t>
  </si>
  <si>
    <t>XV-015134</t>
  </si>
  <si>
    <t>Чандгана</t>
  </si>
  <si>
    <t>Жаргалтхаан, Хэрлэн</t>
  </si>
  <si>
    <t>XV-015407</t>
  </si>
  <si>
    <t>Дорныншим</t>
  </si>
  <si>
    <t>XV-013225</t>
  </si>
  <si>
    <t>Оюут тогоо</t>
  </si>
  <si>
    <t>Мондулаан трейд</t>
  </si>
  <si>
    <t>MV-000211</t>
  </si>
  <si>
    <t>Баянголын хөндийн Зүүншанд, Салт</t>
  </si>
  <si>
    <t>2024.05.23</t>
  </si>
  <si>
    <t>MV-000332</t>
  </si>
  <si>
    <t>Багахайлааст</t>
  </si>
  <si>
    <t>1994.05.06</t>
  </si>
  <si>
    <t>2024.05.06</t>
  </si>
  <si>
    <t>MV-000379</t>
  </si>
  <si>
    <t>Бага хайлааст</t>
  </si>
  <si>
    <t>MV-000397</t>
  </si>
  <si>
    <t>MV-017408</t>
  </si>
  <si>
    <t>Ноён шанд</t>
  </si>
  <si>
    <t>Альшаа хайрхан</t>
  </si>
  <si>
    <t>XV-009141</t>
  </si>
  <si>
    <t>Баяндалай, Ноён, Хүрмэн</t>
  </si>
  <si>
    <t>2005.01.13</t>
  </si>
  <si>
    <t>2014.01.13</t>
  </si>
  <si>
    <t>XV-011602</t>
  </si>
  <si>
    <t>Орчлон констракшн</t>
  </si>
  <si>
    <t>MV-015649</t>
  </si>
  <si>
    <t>Дэнжийн элс</t>
  </si>
  <si>
    <t>2010.09.07</t>
  </si>
  <si>
    <t>2040.09.07</t>
  </si>
  <si>
    <t>Саруул сансар</t>
  </si>
  <si>
    <t>XV-014162</t>
  </si>
  <si>
    <t>2008.09.16</t>
  </si>
  <si>
    <t>2014.09.16</t>
  </si>
  <si>
    <t>Хасгуа</t>
  </si>
  <si>
    <t>XV-014710</t>
  </si>
  <si>
    <t>Тээлийн шонхор</t>
  </si>
  <si>
    <t>MV-012579</t>
  </si>
  <si>
    <t>Үнэгт төв баруун-2</t>
  </si>
  <si>
    <t>XV-013054</t>
  </si>
  <si>
    <t>Ар түнтгэр</t>
  </si>
  <si>
    <t>XV-013221</t>
  </si>
  <si>
    <t>Дэвжих</t>
  </si>
  <si>
    <t>MV-013759</t>
  </si>
  <si>
    <t>Гурван толгой</t>
  </si>
  <si>
    <t>2038.05.28</t>
  </si>
  <si>
    <t>MV-017302</t>
  </si>
  <si>
    <t>Тарагтын хөндий</t>
  </si>
  <si>
    <t>Хунан</t>
  </si>
  <si>
    <t>MV-008097</t>
  </si>
  <si>
    <t>Баруун баруун урт</t>
  </si>
  <si>
    <t>Гермесгахиур</t>
  </si>
  <si>
    <t>MV-012414</t>
  </si>
  <si>
    <t>Хайчийн булаг эксплорэйшн</t>
  </si>
  <si>
    <t>XV-013855</t>
  </si>
  <si>
    <t>Хараа уул</t>
  </si>
  <si>
    <t>2008.07.04</t>
  </si>
  <si>
    <t>Глобал-Энержи</t>
  </si>
  <si>
    <t>XV-014006</t>
  </si>
  <si>
    <t>Билчир даваа</t>
  </si>
  <si>
    <t>Инкобрик</t>
  </si>
  <si>
    <t>MV-016826</t>
  </si>
  <si>
    <t>Зүүн хээр-1</t>
  </si>
  <si>
    <t>Рэдвулкан</t>
  </si>
  <si>
    <t>MV-015478</t>
  </si>
  <si>
    <t>Ар наймганы дээд хэсэг</t>
  </si>
  <si>
    <t>MV-015480</t>
  </si>
  <si>
    <t>Ар наймганы хөндийн дээд хэсэг</t>
  </si>
  <si>
    <t>MV-015479</t>
  </si>
  <si>
    <t>Ар наймганы доод хэсэг</t>
  </si>
  <si>
    <t>Галлант стар</t>
  </si>
  <si>
    <t>XV-013429</t>
  </si>
  <si>
    <t>Хашаатын говь</t>
  </si>
  <si>
    <t>Сайншанд, Улаанбадрах</t>
  </si>
  <si>
    <t>Болд фо ар да</t>
  </si>
  <si>
    <t>MV-004478</t>
  </si>
  <si>
    <t>Тасархай дэл</t>
  </si>
  <si>
    <t>2002.05.28</t>
  </si>
  <si>
    <t>2032.05.28</t>
  </si>
  <si>
    <t>MV-011919</t>
  </si>
  <si>
    <t>Си Би Зи</t>
  </si>
  <si>
    <t>MV-007746</t>
  </si>
  <si>
    <t>Асгат уул</t>
  </si>
  <si>
    <t>Юнионголд</t>
  </si>
  <si>
    <t>XV-012647</t>
  </si>
  <si>
    <t>Хадан</t>
  </si>
  <si>
    <t>XV-012792</t>
  </si>
  <si>
    <t>Шорвог</t>
  </si>
  <si>
    <t>МНРИИ</t>
  </si>
  <si>
    <t>XV-017273</t>
  </si>
  <si>
    <t>Нарлагбаян Алтай</t>
  </si>
  <si>
    <t>XV-011999</t>
  </si>
  <si>
    <t>Бор хөндий</t>
  </si>
  <si>
    <t>2006.09.12</t>
  </si>
  <si>
    <t>2015.09.12</t>
  </si>
  <si>
    <t>XV-013020</t>
  </si>
  <si>
    <t>Хан уул</t>
  </si>
  <si>
    <t>XV-013318</t>
  </si>
  <si>
    <t>XV-013317</t>
  </si>
  <si>
    <t>Хатуугийн гол</t>
  </si>
  <si>
    <t>XV-014397</t>
  </si>
  <si>
    <t>Хэрмэн уул</t>
  </si>
  <si>
    <t>XV-014398</t>
  </si>
  <si>
    <t>Хамагмонгол ресурс</t>
  </si>
  <si>
    <t>XV-010822</t>
  </si>
  <si>
    <t>Баацагаан, Бууцагаан</t>
  </si>
  <si>
    <t>2014.11.17</t>
  </si>
  <si>
    <t>Бэцтрейд</t>
  </si>
  <si>
    <t>MV-011427</t>
  </si>
  <si>
    <t>Налайхын хэсэг</t>
  </si>
  <si>
    <t>2035.02.23</t>
  </si>
  <si>
    <t>Очирууд</t>
  </si>
  <si>
    <t>XV-004260</t>
  </si>
  <si>
    <t>Нарийнхарийн цагаанцахир</t>
  </si>
  <si>
    <t>2002.04.09</t>
  </si>
  <si>
    <t>2014.07.13</t>
  </si>
  <si>
    <t>MV-002449</t>
  </si>
  <si>
    <t>Хадагтайн</t>
  </si>
  <si>
    <t>2000.07.21</t>
  </si>
  <si>
    <t>2030.07.21</t>
  </si>
  <si>
    <t>Дорнод хажир</t>
  </si>
  <si>
    <t>XV-014504</t>
  </si>
  <si>
    <t>ЭКТУ</t>
  </si>
  <si>
    <t>XV-015629</t>
  </si>
  <si>
    <t>Оюут-Улаан</t>
  </si>
  <si>
    <t>MV-017387</t>
  </si>
  <si>
    <t>Хармагтай</t>
  </si>
  <si>
    <t>MV-000175</t>
  </si>
  <si>
    <t>Туул голын гольдрол</t>
  </si>
  <si>
    <t>1995.08.18</t>
  </si>
  <si>
    <t>2025.08.18</t>
  </si>
  <si>
    <t>MV-000163</t>
  </si>
  <si>
    <t>1995.08.17</t>
  </si>
  <si>
    <t>2025.08.17</t>
  </si>
  <si>
    <t>MV-000158</t>
  </si>
  <si>
    <t>MV-000159</t>
  </si>
  <si>
    <t>MV-000164</t>
  </si>
  <si>
    <t>MV-000174</t>
  </si>
  <si>
    <t>MV-000161</t>
  </si>
  <si>
    <t>MV-000160</t>
  </si>
  <si>
    <t>Баруун баргын овоо</t>
  </si>
  <si>
    <t>1996.03.06</t>
  </si>
  <si>
    <t>2026.03.06</t>
  </si>
  <si>
    <t>MV-000165</t>
  </si>
  <si>
    <t>MV-000173</t>
  </si>
  <si>
    <t>MV-001693</t>
  </si>
  <si>
    <t>Борхужир</t>
  </si>
  <si>
    <t>1999.06.17</t>
  </si>
  <si>
    <t>2029.06.17</t>
  </si>
  <si>
    <t>MV-002231</t>
  </si>
  <si>
    <t>Дай-Уул</t>
  </si>
  <si>
    <t>2000.04.21</t>
  </si>
  <si>
    <t>2030.04.21</t>
  </si>
  <si>
    <t>MV-000278</t>
  </si>
  <si>
    <t>Мөнгө</t>
  </si>
  <si>
    <t>1996.07.06</t>
  </si>
  <si>
    <t>2026.07.06</t>
  </si>
  <si>
    <t>XV-004211</t>
  </si>
  <si>
    <t>Түйнгол-3</t>
  </si>
  <si>
    <t>2002.03.21</t>
  </si>
  <si>
    <t>MV-004306</t>
  </si>
  <si>
    <t>Төв үнэгт</t>
  </si>
  <si>
    <t>2002.04.19</t>
  </si>
  <si>
    <t>2032.04.19</t>
  </si>
  <si>
    <t>MV-003596</t>
  </si>
  <si>
    <t>Дүлий</t>
  </si>
  <si>
    <t>2001.08.10</t>
  </si>
  <si>
    <t>2031.08.10</t>
  </si>
  <si>
    <t>MV-004388</t>
  </si>
  <si>
    <t>Асгатын орд</t>
  </si>
  <si>
    <t>MV-004487</t>
  </si>
  <si>
    <t>Зүүн үнэгт</t>
  </si>
  <si>
    <t>2002.05.31</t>
  </si>
  <si>
    <t>2032.05.31</t>
  </si>
  <si>
    <t>MV-004818</t>
  </si>
  <si>
    <t>Баян ам-1</t>
  </si>
  <si>
    <t>2002.08.30</t>
  </si>
  <si>
    <t>2032.08.30</t>
  </si>
  <si>
    <t>MV-004878</t>
  </si>
  <si>
    <t>2032.09.17</t>
  </si>
  <si>
    <t>XV-006483</t>
  </si>
  <si>
    <t>Хяргас нуур</t>
  </si>
  <si>
    <t>2003.10.28</t>
  </si>
  <si>
    <t>2015.05.30</t>
  </si>
  <si>
    <t>MV-007137</t>
  </si>
  <si>
    <t>MV-007197</t>
  </si>
  <si>
    <t>Туулын баруун тэнж</t>
  </si>
  <si>
    <t>2004.04.02</t>
  </si>
  <si>
    <t>2034.04.02</t>
  </si>
  <si>
    <t>MV-008191</t>
  </si>
  <si>
    <t>Асгатын өмнөд участок</t>
  </si>
  <si>
    <t>2004.08.16</t>
  </si>
  <si>
    <t>2034.08.16</t>
  </si>
  <si>
    <t>MV-008645</t>
  </si>
  <si>
    <t>Асгатын хойд төвийн хэсэг</t>
  </si>
  <si>
    <t>MV-009065</t>
  </si>
  <si>
    <t>Их галт</t>
  </si>
  <si>
    <t>MV-010875</t>
  </si>
  <si>
    <t>Улаан уул-2</t>
  </si>
  <si>
    <t>MV-011425</t>
  </si>
  <si>
    <t>7,18,19,20-р хүдрийн биет</t>
  </si>
  <si>
    <t>MV-011721</t>
  </si>
  <si>
    <t>Өндөр цагаан-1</t>
  </si>
  <si>
    <t>MV-011722</t>
  </si>
  <si>
    <t>Зүүн цагаан дэл</t>
  </si>
  <si>
    <t>MV-012131</t>
  </si>
  <si>
    <t>Цагаан галт</t>
  </si>
  <si>
    <t>MV-012884</t>
  </si>
  <si>
    <t>2037.11.01</t>
  </si>
  <si>
    <t>MV-013440</t>
  </si>
  <si>
    <t>8-р хүдрийн бүс</t>
  </si>
  <si>
    <t>2038.03.28</t>
  </si>
  <si>
    <t>MV-016657</t>
  </si>
  <si>
    <t>Баргилт</t>
  </si>
  <si>
    <t>Талын элч</t>
  </si>
  <si>
    <t>XV-013914</t>
  </si>
  <si>
    <t>Дэлгэрэх, Баяндэлгэр, Түвшинширээ</t>
  </si>
  <si>
    <t>MV-016938</t>
  </si>
  <si>
    <t>2011.10.20</t>
  </si>
  <si>
    <t>2041.10.20</t>
  </si>
  <si>
    <t>XV-016939</t>
  </si>
  <si>
    <t>Батзуурмаг</t>
  </si>
  <si>
    <t>MV-017071</t>
  </si>
  <si>
    <t>Цэгээн-Үүдэн</t>
  </si>
  <si>
    <t>MV-012466</t>
  </si>
  <si>
    <t>СПРОТ</t>
  </si>
  <si>
    <t>XV-015493</t>
  </si>
  <si>
    <t>Шүүт</t>
  </si>
  <si>
    <t>ЗБАА</t>
  </si>
  <si>
    <t>XV-012479</t>
  </si>
  <si>
    <t>Цохоор</t>
  </si>
  <si>
    <t>2007.05.30</t>
  </si>
  <si>
    <t>2016.05.30</t>
  </si>
  <si>
    <t>XV-012809</t>
  </si>
  <si>
    <t>2007.10.12</t>
  </si>
  <si>
    <t>2016.10.12</t>
  </si>
  <si>
    <t>XV-013449</t>
  </si>
  <si>
    <t>XV-013450</t>
  </si>
  <si>
    <t>Мөнхболор хүрээ</t>
  </si>
  <si>
    <t>MV-012681</t>
  </si>
  <si>
    <t>Цагаан-Өвөр</t>
  </si>
  <si>
    <t>MV-014519</t>
  </si>
  <si>
    <t>2038.12.04</t>
  </si>
  <si>
    <t>Өвөрхарзат</t>
  </si>
  <si>
    <t>MV-014302</t>
  </si>
  <si>
    <t>Харзатын хотгор</t>
  </si>
  <si>
    <t>2038.10.16</t>
  </si>
  <si>
    <t>MV-016783</t>
  </si>
  <si>
    <t>2011.02.21</t>
  </si>
  <si>
    <t>2041.02.21</t>
  </si>
  <si>
    <t>Талст дөл</t>
  </si>
  <si>
    <t>MV-017291</t>
  </si>
  <si>
    <t>Цахир толгод</t>
  </si>
  <si>
    <t>СС Монголиа</t>
  </si>
  <si>
    <t>MV-001071</t>
  </si>
  <si>
    <t>1998.03.20</t>
  </si>
  <si>
    <t>2028.03.20</t>
  </si>
  <si>
    <t>Таваншүтээн трейд</t>
  </si>
  <si>
    <t>MV-004561</t>
  </si>
  <si>
    <t>Зүүн жигүүр</t>
  </si>
  <si>
    <t>2002.06.22</t>
  </si>
  <si>
    <t>2032.06.22</t>
  </si>
  <si>
    <t>MV-011853</t>
  </si>
  <si>
    <t>Бошигтхайрхан</t>
  </si>
  <si>
    <t>XV-013086</t>
  </si>
  <si>
    <t>Бетон-Арматур</t>
  </si>
  <si>
    <t>MV-008826</t>
  </si>
  <si>
    <t>2034.11.25</t>
  </si>
  <si>
    <t>Платинумланд</t>
  </si>
  <si>
    <t>MV-017369</t>
  </si>
  <si>
    <t>Эрдэнэресурс Монголиа</t>
  </si>
  <si>
    <t>MV-013852</t>
  </si>
  <si>
    <t>Зүүн хоолой</t>
  </si>
  <si>
    <t>2038.07.04</t>
  </si>
  <si>
    <t>Премиумкөүл корпораци</t>
  </si>
  <si>
    <t>MV-016975</t>
  </si>
  <si>
    <t>2011.12.30</t>
  </si>
  <si>
    <t>2041.12.30</t>
  </si>
  <si>
    <t>Самтанморес</t>
  </si>
  <si>
    <t>XV-006275</t>
  </si>
  <si>
    <t>2003.09.04</t>
  </si>
  <si>
    <t>XV-013137</t>
  </si>
  <si>
    <t>Штайнколе</t>
  </si>
  <si>
    <t>MV-011281</t>
  </si>
  <si>
    <t>2006.02.01</t>
  </si>
  <si>
    <t>2037.02.01</t>
  </si>
  <si>
    <t>Гүнтүшиг</t>
  </si>
  <si>
    <t>XV-013117</t>
  </si>
  <si>
    <t>Галуутын уул</t>
  </si>
  <si>
    <t>Эф Ви Эс Пи</t>
  </si>
  <si>
    <t>XV-012691</t>
  </si>
  <si>
    <t>Сайрын ам</t>
  </si>
  <si>
    <t>XV-012998</t>
  </si>
  <si>
    <t>Улаан хавцгай</t>
  </si>
  <si>
    <t>XV-012999</t>
  </si>
  <si>
    <t>Ботгон</t>
  </si>
  <si>
    <t>Зэрэг, Манхан, Мөнххайрхан, Мөст</t>
  </si>
  <si>
    <t>XV-013593</t>
  </si>
  <si>
    <t>Зөөлөн толгой</t>
  </si>
  <si>
    <t>Алтай, Цогт, Цээл</t>
  </si>
  <si>
    <t>XV-013595</t>
  </si>
  <si>
    <t>XV-013596</t>
  </si>
  <si>
    <t>XV-013598</t>
  </si>
  <si>
    <t>Зэгэстэй</t>
  </si>
  <si>
    <t>XV-013599</t>
  </si>
  <si>
    <t>Бодын үзүүр</t>
  </si>
  <si>
    <t>XV-013594</t>
  </si>
  <si>
    <t>Зэгэстэйн тал</t>
  </si>
  <si>
    <t>Зүтгэлтгүн</t>
  </si>
  <si>
    <t>XV-013077</t>
  </si>
  <si>
    <t>Нохойн хошууны ам</t>
  </si>
  <si>
    <t>Регистр #</t>
  </si>
  <si>
    <t>ТЗ Дугаар</t>
  </si>
  <si>
    <t>Хэмжээ (га)</t>
  </si>
  <si>
    <t>дд</t>
  </si>
  <si>
    <t>РД</t>
  </si>
  <si>
    <t>Улсын төсөвт төлсөн албан татвар, төлбөр, хураамж, ногдол ашиг</t>
  </si>
  <si>
    <t>Орон нутгийн төсөвт төлсөн албан татвар, төлбөр, хураамж, ногдол ашиг</t>
  </si>
  <si>
    <t>Төрийн байгууллагад өгсөн хандив</t>
  </si>
  <si>
    <t>Компанийн тайлагнасан дүн /мянган төгрөгөөр/</t>
  </si>
  <si>
    <t>ТАТВАР</t>
  </si>
  <si>
    <t>Рояалти+ТЗ-ийн төлбөр</t>
  </si>
  <si>
    <t>Бусад төлбөр, хураамж</t>
  </si>
  <si>
    <t>Татвар /үл хөдлөх хөрөнгө+авто/</t>
  </si>
  <si>
    <t>Байгаль хамгаалах зардлын 50 хувийг тусгай дансанд шилжүүлсэн дүн</t>
  </si>
  <si>
    <t>Яам, агентлагт өгсөн</t>
  </si>
  <si>
    <t>Аймаг, нийслэлд өгсөн</t>
  </si>
  <si>
    <t>Сум, дүүрэгт өгсөн</t>
  </si>
  <si>
    <t>Бусад байгууллагад өгсөн</t>
  </si>
  <si>
    <t>Column1</t>
  </si>
  <si>
    <t>Column2</t>
  </si>
  <si>
    <t>Column3</t>
  </si>
  <si>
    <t>Авдрант хайрхан</t>
  </si>
  <si>
    <t>АГМ Майнинг</t>
  </si>
  <si>
    <t>Агь буянт</t>
  </si>
  <si>
    <t>Адамас майнинг</t>
  </si>
  <si>
    <t>Адамас маунтин</t>
  </si>
  <si>
    <t>Адил Оч</t>
  </si>
  <si>
    <t>Азия феррум</t>
  </si>
  <si>
    <t>Ай эм жи си</t>
  </si>
  <si>
    <t>Ай Эф Соонс</t>
  </si>
  <si>
    <t>Айбекс лэнд монголиа</t>
  </si>
  <si>
    <t>Айрон валли</t>
  </si>
  <si>
    <t>АЙЭНДИ</t>
  </si>
  <si>
    <t>Аксис прожект</t>
  </si>
  <si>
    <t>Алаг тэвш</t>
  </si>
  <si>
    <t>Алагтай цэцэн</t>
  </si>
  <si>
    <t>Алтай голд</t>
  </si>
  <si>
    <t>Алтай хангай бүрд</t>
  </si>
  <si>
    <t>Алтай хөхий нуур</t>
  </si>
  <si>
    <t>Алтайн хүдэр</t>
  </si>
  <si>
    <t>Алтан занаду</t>
  </si>
  <si>
    <t>Алтан тахь</t>
  </si>
  <si>
    <t>Алтангол эксплорейшн</t>
  </si>
  <si>
    <t>Алтандорнод Монгол</t>
  </si>
  <si>
    <t>Алтанрио монголиа</t>
  </si>
  <si>
    <t>Алтансүлжээ Системос</t>
  </si>
  <si>
    <t>Алтаргана хайрхан</t>
  </si>
  <si>
    <t>Алтраг ахас</t>
  </si>
  <si>
    <t>Альтайргоулд</t>
  </si>
  <si>
    <t>Американ стандарт</t>
  </si>
  <si>
    <t>Амирлангуй үжин</t>
  </si>
  <si>
    <t>АММ</t>
  </si>
  <si>
    <t>Анандбаянтал</t>
  </si>
  <si>
    <t>АНДСӨҮРВЭЙ</t>
  </si>
  <si>
    <t>Аниан ресорсиз</t>
  </si>
  <si>
    <t>Анир дэлхий</t>
  </si>
  <si>
    <t>Ануун сувд</t>
  </si>
  <si>
    <t>Анхай Интернейшнл</t>
  </si>
  <si>
    <t>АПРО</t>
  </si>
  <si>
    <t>Ар зүүн гол</t>
  </si>
  <si>
    <t>Ар эрхэс</t>
  </si>
  <si>
    <t>Арвижих Мандал</t>
  </si>
  <si>
    <t>Арвин хад</t>
  </si>
  <si>
    <t>Ариун мандал шиваа</t>
  </si>
  <si>
    <t>Ариун Өрнөх</t>
  </si>
  <si>
    <t>Ариун хайрхан</t>
  </si>
  <si>
    <t>Арслан трейд</t>
  </si>
  <si>
    <t>Асгат эрдэнэ</t>
  </si>
  <si>
    <t>Аслан полимент</t>
  </si>
  <si>
    <t>Атланта стар</t>
  </si>
  <si>
    <t>Атлантик трейд</t>
  </si>
  <si>
    <t>Аурум ауруг</t>
  </si>
  <si>
    <t>Афро азиа минералз</t>
  </si>
  <si>
    <t>Ач мандал</t>
  </si>
  <si>
    <t>Бага таян</t>
  </si>
  <si>
    <t>Багсам жоншин</t>
  </si>
  <si>
    <t>Бадмаараг хаш</t>
  </si>
  <si>
    <t>Бармат гарам</t>
  </si>
  <si>
    <t>Бат бэх Пеинт</t>
  </si>
  <si>
    <t>БАТУ Констрашн</t>
  </si>
  <si>
    <t>Баян айраг эксплорейшн</t>
  </si>
  <si>
    <t>Баян модот уул</t>
  </si>
  <si>
    <t>Баян өндөр хайрхан</t>
  </si>
  <si>
    <t>Баян хурай</t>
  </si>
  <si>
    <t>Баян Эрч</t>
  </si>
  <si>
    <t>Баянлагжонш</t>
  </si>
  <si>
    <t>Баян-ундруул</t>
  </si>
  <si>
    <t>Баярс гоулд</t>
  </si>
  <si>
    <t>Баярс Констракшн</t>
  </si>
  <si>
    <t>Белгравия майнинг</t>
  </si>
  <si>
    <t>Бенефит Ворлд Энержи</t>
  </si>
  <si>
    <t>Бест коппер гоулд</t>
  </si>
  <si>
    <t>Бетон арматур</t>
  </si>
  <si>
    <t>Биг Могул Коул энд Энержи</t>
  </si>
  <si>
    <t>Бигэр хайрхан</t>
  </si>
  <si>
    <t>Бид ви кэн</t>
  </si>
  <si>
    <t>Билгүүн эрдэс</t>
  </si>
  <si>
    <t>Билгүүнтейд</t>
  </si>
  <si>
    <t>Билүүт майнинг</t>
  </si>
  <si>
    <t>Билэг орд</t>
  </si>
  <si>
    <t>Билэг Хөтөл</t>
  </si>
  <si>
    <t>Билэгт зурвас</t>
  </si>
  <si>
    <t>Билэгт хайрхан уул</t>
  </si>
  <si>
    <t>Блейк маунт майнинг</t>
  </si>
  <si>
    <t>Блэк рок</t>
  </si>
  <si>
    <t>Богда холдинг</t>
  </si>
  <si>
    <t>Бодонч анар</t>
  </si>
  <si>
    <t>Болд Фо Ар Да</t>
  </si>
  <si>
    <t>Болдтөмөр Ерөө гол</t>
  </si>
  <si>
    <t>Болор гол</t>
  </si>
  <si>
    <t>Болор Жонш</t>
  </si>
  <si>
    <t>Болор лаа</t>
  </si>
  <si>
    <t>Болор шүр</t>
  </si>
  <si>
    <t>Борозой</t>
  </si>
  <si>
    <t>Бороо Гоулд</t>
  </si>
  <si>
    <t>Босстон интернэшнл</t>
  </si>
  <si>
    <t>Бошигт хайрхан</t>
  </si>
  <si>
    <t>Бридж Констрашн</t>
  </si>
  <si>
    <t>Бритиш майнинг</t>
  </si>
  <si>
    <t>Буд инвест</t>
  </si>
  <si>
    <t>Бужгар-орд</t>
  </si>
  <si>
    <t>Булган гангат</t>
  </si>
  <si>
    <t>Булган тайхар</t>
  </si>
  <si>
    <t>Булган эрдэс</t>
  </si>
  <si>
    <t>Булнайн түшиг</t>
  </si>
  <si>
    <t>Буман Олз</t>
  </si>
  <si>
    <t>Бум-Арвай Инвест</t>
  </si>
  <si>
    <t xml:space="preserve">Бумбат  </t>
  </si>
  <si>
    <t>Бумбат ресорсиз</t>
  </si>
  <si>
    <t>Бурхан халдун групп</t>
  </si>
  <si>
    <t>Буурал Стоун</t>
  </si>
  <si>
    <t>Бууралын Арбулаг</t>
  </si>
  <si>
    <t>Бүлээн ундарга</t>
  </si>
  <si>
    <t>БҮТИ (Сочи Хан)</t>
  </si>
  <si>
    <t>Бэрх ресорсиз</t>
  </si>
  <si>
    <t>Бэрх Уул</t>
  </si>
  <si>
    <t>Бэрэн Групп</t>
  </si>
  <si>
    <t>Бэрэн Майнинг</t>
  </si>
  <si>
    <t>Бэст вайт</t>
  </si>
  <si>
    <t>БЭЦ Трейд</t>
  </si>
  <si>
    <t>Вай ий эф юу</t>
  </si>
  <si>
    <t>Венера алтай</t>
  </si>
  <si>
    <t>Вестерн минекс</t>
  </si>
  <si>
    <t>Вестерн ресурс</t>
  </si>
  <si>
    <t>Ворлд майнинг</t>
  </si>
  <si>
    <t>Вояжер голд</t>
  </si>
  <si>
    <t>Вояжер минерал ресурсес</t>
  </si>
  <si>
    <t>Вүүдстар ресорсес интернэшнл</t>
  </si>
  <si>
    <t>Газар орд</t>
  </si>
  <si>
    <t>Газар хэвлий</t>
  </si>
  <si>
    <t>Галакси майнинг монголиа</t>
  </si>
  <si>
    <t>Ганган гялбаа</t>
  </si>
  <si>
    <t>Гангар хаш</t>
  </si>
  <si>
    <t>Гаррисон Азия</t>
  </si>
  <si>
    <t>Гео Инфо</t>
  </si>
  <si>
    <t>Гео эрин</t>
  </si>
  <si>
    <t>Гермес цахиур</t>
  </si>
  <si>
    <t>Глобал таун</t>
  </si>
  <si>
    <t>Глобал энержи</t>
  </si>
  <si>
    <t>Гоал товард майнинг</t>
  </si>
  <si>
    <t>Гоби консолидетед</t>
  </si>
  <si>
    <t>Гоби коул энд энержи</t>
  </si>
  <si>
    <t>Гоби эксплорэйшн</t>
  </si>
  <si>
    <t>Гоби энтерпрайз</t>
  </si>
  <si>
    <t>Говийн хөгжил ресурс</t>
  </si>
  <si>
    <t>Говь гео</t>
  </si>
  <si>
    <t>Говь манхан</t>
  </si>
  <si>
    <t>Говь марал</t>
  </si>
  <si>
    <t>Говь тугалга</t>
  </si>
  <si>
    <t>Говь Эрээн</t>
  </si>
  <si>
    <t>Говьхүдэр</t>
  </si>
  <si>
    <t>Гок Булган Уул</t>
  </si>
  <si>
    <t>Голден винг</t>
  </si>
  <si>
    <t>Голден гроуз</t>
  </si>
  <si>
    <t>Голден нэст</t>
  </si>
  <si>
    <t>Голден погада</t>
  </si>
  <si>
    <t>Голден тайга</t>
  </si>
  <si>
    <t>Голден хейлс</t>
  </si>
  <si>
    <t>Голденчарм</t>
  </si>
  <si>
    <t>Гоулден эссэнсе монголиа</t>
  </si>
  <si>
    <t>Гоулд-Оптивэлл</t>
  </si>
  <si>
    <t>Грейт парагон групп</t>
  </si>
  <si>
    <t>Грийн бокс</t>
  </si>
  <si>
    <t>Грийн ривэр</t>
  </si>
  <si>
    <t>Грийт ийст минералс</t>
  </si>
  <si>
    <t>Грэйт байтар</t>
  </si>
  <si>
    <t>Гуо Сэн</t>
  </si>
  <si>
    <t>Гурван аргалант</t>
  </si>
  <si>
    <t>Гурван зам</t>
  </si>
  <si>
    <t>Гучин дэлгэр</t>
  </si>
  <si>
    <t>Гүн орд</t>
  </si>
  <si>
    <t>Гүн түшиг</t>
  </si>
  <si>
    <t>Гүннү тулга</t>
  </si>
  <si>
    <t>Гэрэл арвижих</t>
  </si>
  <si>
    <t>Гэрэлт Орд</t>
  </si>
  <si>
    <t>Гэрэлт шинэчлэл</t>
  </si>
  <si>
    <t>Гялалзах эрдэнэс</t>
  </si>
  <si>
    <t>Дабль мөнх</t>
  </si>
  <si>
    <t>Даваат</t>
  </si>
  <si>
    <t>Давст хотгор</t>
  </si>
  <si>
    <t>Давхар солонго</t>
  </si>
  <si>
    <t xml:space="preserve">Даланбулаг трейд </t>
  </si>
  <si>
    <t>Данхар айронт</t>
  </si>
  <si>
    <t>Данхар гоулд</t>
  </si>
  <si>
    <t>Дархан бор хужир</t>
  </si>
  <si>
    <t>Дарханы төмөрлөгийн үйлдвэр ТӨХК</t>
  </si>
  <si>
    <t xml:space="preserve">Дарьгангын их тал </t>
  </si>
  <si>
    <t>Дасайн уул</t>
  </si>
  <si>
    <t>Дасмон дрилл</t>
  </si>
  <si>
    <t>Дацан трейд</t>
  </si>
  <si>
    <t>Дельтаголд</t>
  </si>
  <si>
    <t>Ди жи эф эл</t>
  </si>
  <si>
    <t>Ди эйч пи эн</t>
  </si>
  <si>
    <t>Дорнод металл</t>
  </si>
  <si>
    <t>Дорнын гэгээн уул энержи</t>
  </si>
  <si>
    <t>Дорнын содиум сульфат</t>
  </si>
  <si>
    <t>Дорнын шим</t>
  </si>
  <si>
    <t xml:space="preserve">Дримлэйнд </t>
  </si>
  <si>
    <t>ДСД жаргалант</t>
  </si>
  <si>
    <t>Дугуй уул</t>
  </si>
  <si>
    <t>Дун эрдэнэ</t>
  </si>
  <si>
    <t>Дун юань</t>
  </si>
  <si>
    <t xml:space="preserve">Дунтрейд </t>
  </si>
  <si>
    <t>Дүньли ХХК</t>
  </si>
  <si>
    <t>Дэпам</t>
  </si>
  <si>
    <t>Есөн хаш эрдэнэ</t>
  </si>
  <si>
    <t>Жавхлант орд</t>
  </si>
  <si>
    <t>Жадо замбала</t>
  </si>
  <si>
    <t>Жамп алт</t>
  </si>
  <si>
    <t>Жань юань</t>
  </si>
  <si>
    <t>Жаргалант үүд</t>
  </si>
  <si>
    <t>Жаско</t>
  </si>
  <si>
    <t>Жеми интернэйшнл</t>
  </si>
  <si>
    <t>Жи энд юу голд</t>
  </si>
  <si>
    <t>Жин корона</t>
  </si>
  <si>
    <t>Жин Чао</t>
  </si>
  <si>
    <t>Жиу Куанг</t>
  </si>
  <si>
    <t>Жоншт газар</t>
  </si>
  <si>
    <t xml:space="preserve">Жорчидай </t>
  </si>
  <si>
    <t>Жотойн бажууна</t>
  </si>
  <si>
    <t>Жөн юан</t>
  </si>
  <si>
    <t>Жунгөте куан</t>
  </si>
  <si>
    <t>Жунхаовэйвэйеэ</t>
  </si>
  <si>
    <t>Занаду Коал Монголиа</t>
  </si>
  <si>
    <t>Занаду Коппер Монголия</t>
  </si>
  <si>
    <t>Занаду Металс Монголия</t>
  </si>
  <si>
    <t>Засаг чандмань</t>
  </si>
  <si>
    <t>Заяа түвшин</t>
  </si>
  <si>
    <t>Зө Юүе</t>
  </si>
  <si>
    <t>Зууннайман Суврага</t>
  </si>
  <si>
    <t>Зүлэгт булаг</t>
  </si>
  <si>
    <t>Зүтгэлт гүн</t>
  </si>
  <si>
    <t>Зэвт дуулга</t>
  </si>
  <si>
    <t>Зэст Алтай</t>
  </si>
  <si>
    <t>И жи си</t>
  </si>
  <si>
    <t>И Эй Эм Тэшиг</t>
  </si>
  <si>
    <t>И Эй Эм Хөх Адар</t>
  </si>
  <si>
    <t xml:space="preserve">И Эм Ай Си </t>
  </si>
  <si>
    <t xml:space="preserve">И Эм Жи Ар </t>
  </si>
  <si>
    <t>И Энд Жи Ар</t>
  </si>
  <si>
    <t>Ивээл өлзий</t>
  </si>
  <si>
    <t>Идеал системс</t>
  </si>
  <si>
    <t>Идэр хайрхан</t>
  </si>
  <si>
    <t>Ийстрен роуд</t>
  </si>
  <si>
    <t>Икс Эйч Кей Эйч</t>
  </si>
  <si>
    <t>Илт гоулд</t>
  </si>
  <si>
    <t>Илчит металл</t>
  </si>
  <si>
    <t>Илчит хурдаст</t>
  </si>
  <si>
    <t>Илчлэг хайлан</t>
  </si>
  <si>
    <t>Имай Амка</t>
  </si>
  <si>
    <t>Империал металл групп</t>
  </si>
  <si>
    <t>Инг хө</t>
  </si>
  <si>
    <t>Индус Шакти</t>
  </si>
  <si>
    <t>ИННМО</t>
  </si>
  <si>
    <t>Интер глобал</t>
  </si>
  <si>
    <t>Интраговь Гоулд</t>
  </si>
  <si>
    <t xml:space="preserve">Инфинити спейс </t>
  </si>
  <si>
    <t>Ирмүүн босго</t>
  </si>
  <si>
    <t>Ирмэг даваа</t>
  </si>
  <si>
    <t>Исгэл түшиг</t>
  </si>
  <si>
    <t>Итгэлт хүлэг</t>
  </si>
  <si>
    <t>Их алт заамар</t>
  </si>
  <si>
    <t>Их говь энержи</t>
  </si>
  <si>
    <t>Их монгол шувуу</t>
  </si>
  <si>
    <t>Их түмэн бээр</t>
  </si>
  <si>
    <t>Их хаан чулуу</t>
  </si>
  <si>
    <t>Их шижир эрдэнэ</t>
  </si>
  <si>
    <t>Ихэр гурван цохио</t>
  </si>
  <si>
    <t>Кайлонкуоеэ</t>
  </si>
  <si>
    <t>Камекс</t>
  </si>
  <si>
    <t>Карагайт Марбат</t>
  </si>
  <si>
    <t>Карьер феррум</t>
  </si>
  <si>
    <t>Каскайд майнинг</t>
  </si>
  <si>
    <t>Кевин инвест</t>
  </si>
  <si>
    <t>Коол партнерс</t>
  </si>
  <si>
    <t>Коол Фронтес</t>
  </si>
  <si>
    <t>Коолбродерс Интернэшнл</t>
  </si>
  <si>
    <t>Корес монгол</t>
  </si>
  <si>
    <t>Коттеж барилга</t>
  </si>
  <si>
    <t>Кэтэй Майнинг</t>
  </si>
  <si>
    <t>Ланд оре</t>
  </si>
  <si>
    <t>Легенд майнз</t>
  </si>
  <si>
    <t>Лотус амгалан</t>
  </si>
  <si>
    <t>Лотус дай уул</t>
  </si>
  <si>
    <t>Луже орд</t>
  </si>
  <si>
    <t xml:space="preserve">Лэнд Монголиа </t>
  </si>
  <si>
    <t>Магнай даваа</t>
  </si>
  <si>
    <t>Майн төмөр</t>
  </si>
  <si>
    <t>Майн фоундэйшн</t>
  </si>
  <si>
    <t>Майн энд Филд Кореа</t>
  </si>
  <si>
    <t>Макс Импекс</t>
  </si>
  <si>
    <t>Маль флюорит</t>
  </si>
  <si>
    <t>Манд говь</t>
  </si>
  <si>
    <t>Мандах Булаг</t>
  </si>
  <si>
    <t>Мараа толгой</t>
  </si>
  <si>
    <t>Марико майхан</t>
  </si>
  <si>
    <t xml:space="preserve">Марко Поло </t>
  </si>
  <si>
    <t>Мега майнз монголия</t>
  </si>
  <si>
    <t>Меркури орд</t>
  </si>
  <si>
    <t>Металл импэкс</t>
  </si>
  <si>
    <t>Мига Эрин</t>
  </si>
  <si>
    <t>Миллениум диггерс</t>
  </si>
  <si>
    <t>Миллениум дисковери</t>
  </si>
  <si>
    <t>Миллениум сторм</t>
  </si>
  <si>
    <t>Минг Хонг Да</t>
  </si>
  <si>
    <t>МИНДУОТАЙДИ</t>
  </si>
  <si>
    <t>Минжит Булган гол</t>
  </si>
  <si>
    <t>Минтек Минериалс</t>
  </si>
  <si>
    <t>Мо Эн Ко</t>
  </si>
  <si>
    <t>Могул Энержи</t>
  </si>
  <si>
    <t>Мон строй</t>
  </si>
  <si>
    <t>Монгол алтай ресорсиз</t>
  </si>
  <si>
    <t>Монгол Алтан аялал</t>
  </si>
  <si>
    <t>Монгол Газар</t>
  </si>
  <si>
    <t>Монгол голомт групп</t>
  </si>
  <si>
    <t>Монгол жодоо интернэшнл</t>
  </si>
  <si>
    <t>Монгол ресурс корпорац</t>
  </si>
  <si>
    <t>Монгол стандарт</t>
  </si>
  <si>
    <t>Монгол хан</t>
  </si>
  <si>
    <t>Монгол цамхаг</t>
  </si>
  <si>
    <t>Монгол чадал интернейшнл энержи</t>
  </si>
  <si>
    <t>Монголиа Голд Корпорэйшн</t>
  </si>
  <si>
    <t>Монголиан Даймонд Майнинг</t>
  </si>
  <si>
    <t>Монголиан Күүпер майнинг</t>
  </si>
  <si>
    <t>Монголиан Минерал Пи Ти</t>
  </si>
  <si>
    <t>Монголиан нэйшнл рийр ийрт корп</t>
  </si>
  <si>
    <t xml:space="preserve">Монголиан Ронтак Энержи </t>
  </si>
  <si>
    <t>Монголын Алт МАК</t>
  </si>
  <si>
    <t>Монкоул Петро Майнинг</t>
  </si>
  <si>
    <t>МОНЛАЙХАД</t>
  </si>
  <si>
    <t>Монроспромуголь</t>
  </si>
  <si>
    <t>Монскорп</t>
  </si>
  <si>
    <t>Мочи айрон</t>
  </si>
  <si>
    <t>Мочи стоун</t>
  </si>
  <si>
    <t>Мөнгөн навч</t>
  </si>
  <si>
    <t>Мөнх Говийн Эрдэнэ</t>
  </si>
  <si>
    <t>Мөнх гүн од</t>
  </si>
  <si>
    <t>Мөнх Майнинг</t>
  </si>
  <si>
    <t>Мөнх Ноён Суварга</t>
  </si>
  <si>
    <t>Мөнх саяан</t>
  </si>
  <si>
    <t>Мөнх тэргүүн</t>
  </si>
  <si>
    <t>Мөнхийн Нрмхрн далай</t>
  </si>
  <si>
    <t>Мушгиа худаг металс</t>
  </si>
  <si>
    <t>Мэжик тийм</t>
  </si>
  <si>
    <t>Мэжикстэйшн</t>
  </si>
  <si>
    <t>Мэйн структур</t>
  </si>
  <si>
    <t>Навчит Айрон майнинг</t>
  </si>
  <si>
    <t xml:space="preserve">Надмин </t>
  </si>
  <si>
    <t>Найнфон Нэн Юань</t>
  </si>
  <si>
    <t>Налайх алхам</t>
  </si>
  <si>
    <t>Налгар хөндий</t>
  </si>
  <si>
    <t xml:space="preserve">Намуун тод </t>
  </si>
  <si>
    <t>Нарантахилт</t>
  </si>
  <si>
    <t>Нарлаг баян алтай</t>
  </si>
  <si>
    <t>Некст Майнинг</t>
  </si>
  <si>
    <t>Немон инженеринг</t>
  </si>
  <si>
    <t>Нийслэл өргөө</t>
  </si>
  <si>
    <t>Нийслэл трейд</t>
  </si>
  <si>
    <t>Нинж мөрөн</t>
  </si>
  <si>
    <t>Ноён гари</t>
  </si>
  <si>
    <t>Ноёнтохой трейд</t>
  </si>
  <si>
    <t>Номин орд</t>
  </si>
  <si>
    <t>Номхон далайн Эрдэнэс</t>
  </si>
  <si>
    <t>Нордвест Минералс</t>
  </si>
  <si>
    <t>Нью Гоулд  Майн</t>
  </si>
  <si>
    <t>Нью Саймин Рисорсэс</t>
  </si>
  <si>
    <t>Нью флюорит</t>
  </si>
  <si>
    <t>Нью хаппи</t>
  </si>
  <si>
    <t xml:space="preserve">Ньюбелоит </t>
  </si>
  <si>
    <t>Ньюмонривер</t>
  </si>
  <si>
    <t>Нэйшнл химикал</t>
  </si>
  <si>
    <t>Овоот Коал Майнинг</t>
  </si>
  <si>
    <t>ОДЦЭ</t>
  </si>
  <si>
    <t>Онтрэ</t>
  </si>
  <si>
    <t>Опенпит</t>
  </si>
  <si>
    <t>Оргилт гүн хайрхан</t>
  </si>
  <si>
    <t>Оргилуун</t>
  </si>
  <si>
    <t>Ордос трейд</t>
  </si>
  <si>
    <t>Оронж цамхаг</t>
  </si>
  <si>
    <t>Орчлон орд</t>
  </si>
  <si>
    <t>Орчлонконстракшн</t>
  </si>
  <si>
    <t>Осклэй Айрон</t>
  </si>
  <si>
    <t>Осклэй Гоулд</t>
  </si>
  <si>
    <t>Очир Нэүлэ</t>
  </si>
  <si>
    <t>Очот- Уул</t>
  </si>
  <si>
    <t>Оюу дайчин</t>
  </si>
  <si>
    <t>Оюу рок</t>
  </si>
  <si>
    <t>Оюут Улаан</t>
  </si>
  <si>
    <t>Өвөр харзат</t>
  </si>
  <si>
    <t>Өгөөж баянхангай</t>
  </si>
  <si>
    <t>Өгөөмөр алт</t>
  </si>
  <si>
    <t>Өгөөмөр баян хайрхан</t>
  </si>
  <si>
    <t>Өгөөмөр цант хайрхан</t>
  </si>
  <si>
    <t>Өмнийн их тал</t>
  </si>
  <si>
    <t>Өнгөт анар</t>
  </si>
  <si>
    <t>Өнгөт шүр</t>
  </si>
  <si>
    <t>Өндөр хос</t>
  </si>
  <si>
    <t>Өндөрбуянт</t>
  </si>
  <si>
    <t>Өнөр жонш</t>
  </si>
  <si>
    <t xml:space="preserve">Өнт-Өнгөт </t>
  </si>
  <si>
    <t>Өрмөн уул групп</t>
  </si>
  <si>
    <t>Өрнийн ирээдүй</t>
  </si>
  <si>
    <t>Өсөх зоос</t>
  </si>
  <si>
    <t xml:space="preserve">Пентатерра </t>
  </si>
  <si>
    <t xml:space="preserve">Пи Эй Ар Эй Эн </t>
  </si>
  <si>
    <t>Пибоди  Винсвей ресорсез</t>
  </si>
  <si>
    <t>Пироп эрдэнэ</t>
  </si>
  <si>
    <t>Платинум Ланд</t>
  </si>
  <si>
    <t>Полимет Монголд</t>
  </si>
  <si>
    <t>Полимет Потала</t>
  </si>
  <si>
    <t>Престиж Эксплорэйшн</t>
  </si>
  <si>
    <t>Реалко Кореа</t>
  </si>
  <si>
    <t>Редвулкан</t>
  </si>
  <si>
    <t>Редхил Монголия</t>
  </si>
  <si>
    <t>Резервоир Монголиа</t>
  </si>
  <si>
    <t>Ремар</t>
  </si>
  <si>
    <t>Рийч Оре</t>
  </si>
  <si>
    <t>Сагсай минерал ресурс</t>
  </si>
  <si>
    <t>Сайенс Элементс</t>
  </si>
  <si>
    <t>Сайн залуус</t>
  </si>
  <si>
    <t xml:space="preserve">Сайномголд Монголиа </t>
  </si>
  <si>
    <t>Сайхан мишээл</t>
  </si>
  <si>
    <t>Салхит Алтай</t>
  </si>
  <si>
    <t>Салхит Майнинг</t>
  </si>
  <si>
    <t>Самтан морес</t>
  </si>
  <si>
    <t>Санчаун Ривар</t>
  </si>
  <si>
    <t>Санчаун Шаньруй</t>
  </si>
  <si>
    <t>Сауд гобифортуна</t>
  </si>
  <si>
    <t>Сентерра Гоулд Монголия</t>
  </si>
  <si>
    <t xml:space="preserve">Си Ар Эм Ай </t>
  </si>
  <si>
    <t>Си Эм Эн Эм</t>
  </si>
  <si>
    <t>СиБиЗи</t>
  </si>
  <si>
    <t>Сигма бетта</t>
  </si>
  <si>
    <t>Сигма инженеринг</t>
  </si>
  <si>
    <t>Синотум Монголиа</t>
  </si>
  <si>
    <t xml:space="preserve">Синсэрэдевелопмент </t>
  </si>
  <si>
    <t>Сити Ди сервис</t>
  </si>
  <si>
    <t>Скорпион сервис</t>
  </si>
  <si>
    <t>Скэйнт Гоулд</t>
  </si>
  <si>
    <t>Собт трейд</t>
  </si>
  <si>
    <t>Сод газар</t>
  </si>
  <si>
    <t>Сод маргад</t>
  </si>
  <si>
    <t>Соён Од</t>
  </si>
  <si>
    <t>Солонго бил (Хос монгол)</t>
  </si>
  <si>
    <t>Сонголон хайрхан</t>
  </si>
  <si>
    <t>Сонор трейд</t>
  </si>
  <si>
    <t>Спот констрашн</t>
  </si>
  <si>
    <t>Спрот</t>
  </si>
  <si>
    <t>Сутай хэн цо/Сутай дэвшил</t>
  </si>
  <si>
    <t>Сутайн тэргүүн</t>
  </si>
  <si>
    <t>Сүлд тогтох</t>
  </si>
  <si>
    <t>Сүмбэр орд</t>
  </si>
  <si>
    <t>Сүмбэр худаг</t>
  </si>
  <si>
    <t>Сэлэнгэ майнинг</t>
  </si>
  <si>
    <t>Сэлэнгэ минерал</t>
  </si>
  <si>
    <t>Сэрүүн сэлбэ</t>
  </si>
  <si>
    <t>Таац мөрөн</t>
  </si>
  <si>
    <t>Тавин эх</t>
  </si>
  <si>
    <t>Тайшаншинюань</t>
  </si>
  <si>
    <t>Тайшен девелопмент</t>
  </si>
  <si>
    <t>Талст Бурхан</t>
  </si>
  <si>
    <t>Талст гөлтгөнө</t>
  </si>
  <si>
    <t>Таст Өлгий</t>
  </si>
  <si>
    <t>Тека</t>
  </si>
  <si>
    <t>Терра энержи</t>
  </si>
  <si>
    <t>Террамайнинг</t>
  </si>
  <si>
    <t>Ти Жэй вай</t>
  </si>
  <si>
    <t>Ти Энд Пи</t>
  </si>
  <si>
    <t>Титан орд</t>
  </si>
  <si>
    <t>Тогоо толгой</t>
  </si>
  <si>
    <t>Тогтох мандал</t>
  </si>
  <si>
    <t>Тод Алмаз</t>
  </si>
  <si>
    <t>Толгодууд</t>
  </si>
  <si>
    <t>Том шижир</t>
  </si>
  <si>
    <t>Топ тоосго</t>
  </si>
  <si>
    <t>Топазстоне Майнинг</t>
  </si>
  <si>
    <t>Топмаунтайн</t>
  </si>
  <si>
    <t>Топруон Хэнцо</t>
  </si>
  <si>
    <t>Топ-Ундарга</t>
  </si>
  <si>
    <t xml:space="preserve">Төв Эрдэнэ сант </t>
  </si>
  <si>
    <t>Төгрөг нуурын энержи</t>
  </si>
  <si>
    <t>Төгрөг тал</t>
  </si>
  <si>
    <t>Төгс эрхэс</t>
  </si>
  <si>
    <t>Төхөм давс</t>
  </si>
  <si>
    <t xml:space="preserve">Трежур Эксплорэйшн </t>
  </si>
  <si>
    <t>Туяа ундрам</t>
  </si>
  <si>
    <t>Түмэн ивээл</t>
  </si>
  <si>
    <t>Түмэн-цацал</t>
  </si>
  <si>
    <t>Түшээ говь</t>
  </si>
  <si>
    <t>Тэгш планет</t>
  </si>
  <si>
    <t>Тэдэө</t>
  </si>
  <si>
    <t>Тэн хун</t>
  </si>
  <si>
    <t>Тэнгри Терра Ресурс</t>
  </si>
  <si>
    <t>Тэнгрипетрочэмикалс</t>
  </si>
  <si>
    <t>Тэргүүн Сод Эрдэм</t>
  </si>
  <si>
    <t>УБТЗ Чулуун завод</t>
  </si>
  <si>
    <t>Угалзан цамхаг</t>
  </si>
  <si>
    <t>Угтуул хайрхан</t>
  </si>
  <si>
    <t>Улаан бухнууд</t>
  </si>
  <si>
    <t>Улаан хэцийн шанд</t>
  </si>
  <si>
    <t>Урал дизель</t>
  </si>
  <si>
    <t>Уран Сэлэнгэ</t>
  </si>
  <si>
    <t>Ургах морин элс</t>
  </si>
  <si>
    <t>Урд хутлаг уул</t>
  </si>
  <si>
    <t>Ус орчин</t>
  </si>
  <si>
    <t>Утаат болор</t>
  </si>
  <si>
    <t>Ууган элч</t>
  </si>
  <si>
    <t>Уул саран</t>
  </si>
  <si>
    <t>Уулс заамар</t>
  </si>
  <si>
    <t>Уулс ноён</t>
  </si>
  <si>
    <t>Уэлт Эксплорэйшн</t>
  </si>
  <si>
    <t>Уян хайрхан</t>
  </si>
  <si>
    <t>Үнэн анд</t>
  </si>
  <si>
    <t>Үүрт тур</t>
  </si>
  <si>
    <t>Фокус метал майнинг</t>
  </si>
  <si>
    <t>ФЭНЧУН Интернэшнл</t>
  </si>
  <si>
    <t>ФЭСКО</t>
  </si>
  <si>
    <t>Хаан нутаг</t>
  </si>
  <si>
    <t>Хавцгайтсорсиз</t>
  </si>
  <si>
    <t>Хавчуулэнд Монголия</t>
  </si>
  <si>
    <t>Хайчинбулаг эксплорэйшн</t>
  </si>
  <si>
    <t>Хамаг Монгол Ресурс</t>
  </si>
  <si>
    <t>Хан асур</t>
  </si>
  <si>
    <t xml:space="preserve">Хан хас трейд </t>
  </si>
  <si>
    <t>Хан Хэнтийн хүдэр</t>
  </si>
  <si>
    <t xml:space="preserve">Хангад эксплорэйшн </t>
  </si>
  <si>
    <t>Хангайн жинчлэл</t>
  </si>
  <si>
    <t>Ханги Проспектинг</t>
  </si>
  <si>
    <t>Ханги хүдэр</t>
  </si>
  <si>
    <t>Хандгайт Гол</t>
  </si>
  <si>
    <t>Ханнибии</t>
  </si>
  <si>
    <t>Хар занар</t>
  </si>
  <si>
    <t>Хар мөрөн монгол</t>
  </si>
  <si>
    <t>Харанга Сүмбэр</t>
  </si>
  <si>
    <t>Харанга Хүдэр</t>
  </si>
  <si>
    <t>Харвест десерт</t>
  </si>
  <si>
    <t>ХАСГУА</t>
  </si>
  <si>
    <t>Хонг Чан Ли</t>
  </si>
  <si>
    <t>Хонгда интернэшнл</t>
  </si>
  <si>
    <t>Хонгор хангай эрдэнэс</t>
  </si>
  <si>
    <t>Хонгорын Орд</t>
  </si>
  <si>
    <t>Хос даваа</t>
  </si>
  <si>
    <t>Хос хас</t>
  </si>
  <si>
    <t>Хос хатад</t>
  </si>
  <si>
    <t>Хотгор шанага</t>
  </si>
  <si>
    <t>Хотол дэгжих</t>
  </si>
  <si>
    <t>Хөвсгөл зам /замын компани/</t>
  </si>
  <si>
    <t>Хөх жонш</t>
  </si>
  <si>
    <t>Хөх сүлд групп</t>
  </si>
  <si>
    <t>Хөх хархираа</t>
  </si>
  <si>
    <t>Хөх хушт</t>
  </si>
  <si>
    <t>Хөх шугам</t>
  </si>
  <si>
    <t>Хуа Бэй Куане</t>
  </si>
  <si>
    <t>Хуа Фэнг Рун Да</t>
  </si>
  <si>
    <t>Хулд майнинг групп</t>
  </si>
  <si>
    <t>Хулд цемент</t>
  </si>
  <si>
    <t>Хульморьт Майнинг</t>
  </si>
  <si>
    <t>Хун хуа</t>
  </si>
  <si>
    <t>Хунт өгөөж</t>
  </si>
  <si>
    <t>Хуон Юан</t>
  </si>
  <si>
    <t>Хургатай хайрхан</t>
  </si>
  <si>
    <t>Хус Мод</t>
  </si>
  <si>
    <t>Хүдэр болд</t>
  </si>
  <si>
    <t>Хүдэр эрдэнэ</t>
  </si>
  <si>
    <t>Хүдэт</t>
  </si>
  <si>
    <t>Хүннү Алтай Минералс</t>
  </si>
  <si>
    <t>Хүннү Говь Алтай</t>
  </si>
  <si>
    <t>Хүч-Жэнкай</t>
  </si>
  <si>
    <t>Хэмжээлшгүй од</t>
  </si>
  <si>
    <t>Хэнтий ШШГА</t>
  </si>
  <si>
    <t>Хэрлэн голын үйлс</t>
  </si>
  <si>
    <t>Хэрлэн импекс</t>
  </si>
  <si>
    <t>Цагаан говь</t>
  </si>
  <si>
    <t>Цагаан өвөлжөө</t>
  </si>
  <si>
    <t>Цагаан ташаа</t>
  </si>
  <si>
    <t>Цагаан чулуут Эллойс</t>
  </si>
  <si>
    <t xml:space="preserve">Царил хад </t>
  </si>
  <si>
    <t>Цахир цагаан гол</t>
  </si>
  <si>
    <t xml:space="preserve">Централ эйшнан цемент </t>
  </si>
  <si>
    <t>Централ Эшиа Майнинг</t>
  </si>
  <si>
    <t>Центрвилл</t>
  </si>
  <si>
    <t>Цет</t>
  </si>
  <si>
    <t>Чан Хун Куане</t>
  </si>
  <si>
    <t>Чандгана Коул</t>
  </si>
  <si>
    <t>Чи Хуа Оч</t>
  </si>
  <si>
    <t>Чилчиг гол</t>
  </si>
  <si>
    <t>Чингис Минерал Девелопмент</t>
  </si>
  <si>
    <t>Чинхуа- МАК-нарийн сухайт</t>
  </si>
  <si>
    <t>Чулуун өргөө</t>
  </si>
  <si>
    <t>Чулуун цаг</t>
  </si>
  <si>
    <t>Чулуун-эрдэнэс</t>
  </si>
  <si>
    <t>Чулуут интернэшнл</t>
  </si>
  <si>
    <t xml:space="preserve">Шан лун </t>
  </si>
  <si>
    <t>Шаншин орд</t>
  </si>
  <si>
    <t>Шар монгол</t>
  </si>
  <si>
    <t>Шар нарст</t>
  </si>
  <si>
    <t>Шаргал Маргад</t>
  </si>
  <si>
    <t>Шашир оргил</t>
  </si>
  <si>
    <t>Шашир трейд</t>
  </si>
  <si>
    <t xml:space="preserve">Шенгчан </t>
  </si>
  <si>
    <t>ШИБА</t>
  </si>
  <si>
    <t>Шивээ овоо</t>
  </si>
  <si>
    <t xml:space="preserve">Шижир аранжин </t>
  </si>
  <si>
    <t xml:space="preserve">Шижир талст </t>
  </si>
  <si>
    <t>Шижир хайрга</t>
  </si>
  <si>
    <t>Шийриз стоун</t>
  </si>
  <si>
    <t>Шим тогтуун</t>
  </si>
  <si>
    <t>Шин дун Фан</t>
  </si>
  <si>
    <t>Шиншинг Пайпс</t>
  </si>
  <si>
    <t>Шинь шинь</t>
  </si>
  <si>
    <t>Шинь эрдэс</t>
  </si>
  <si>
    <t>Шинэ Илион Нэн Юань</t>
  </si>
  <si>
    <t>Шинэ Мандал Өргөө</t>
  </si>
  <si>
    <t>Шинэ тоосго</t>
  </si>
  <si>
    <t>Шинэ Уянга</t>
  </si>
  <si>
    <t>Шинэ Шуудан</t>
  </si>
  <si>
    <t>Штайн коле</t>
  </si>
  <si>
    <t>Шувуун уул</t>
  </si>
  <si>
    <t>ШШГЕГ 439-р анги</t>
  </si>
  <si>
    <t>Эг-арвай</t>
  </si>
  <si>
    <t>Эгшиглэнт Уул</t>
  </si>
  <si>
    <t>Эдинбург</t>
  </si>
  <si>
    <t>Эж Эрдэнэ</t>
  </si>
  <si>
    <t>Эй Эйч Жи Металс групп</t>
  </si>
  <si>
    <t xml:space="preserve">Эй Эл Жи Ти </t>
  </si>
  <si>
    <t>Эй Энд Эйч Майнинг</t>
  </si>
  <si>
    <t>Эй Эс Ти Эс</t>
  </si>
  <si>
    <t xml:space="preserve">Эйч Би Си </t>
  </si>
  <si>
    <t>Элит Таун</t>
  </si>
  <si>
    <t xml:space="preserve">Эм Ай Би Эм </t>
  </si>
  <si>
    <t>Эм Ж и Би</t>
  </si>
  <si>
    <t>Эм и Эй</t>
  </si>
  <si>
    <t>Эм капитал</t>
  </si>
  <si>
    <t>Эм Кэй Эм Эн Майнинг</t>
  </si>
  <si>
    <t xml:space="preserve">Эм Си Жи Ти </t>
  </si>
  <si>
    <t>Эм Си И  Эм Си</t>
  </si>
  <si>
    <t xml:space="preserve">Эм Эйч Жи </t>
  </si>
  <si>
    <t>Эм эл цахиурт овоо</t>
  </si>
  <si>
    <t>Эм Эм Ар Энд Эм</t>
  </si>
  <si>
    <t>Эм энд Эм</t>
  </si>
  <si>
    <t>Эмиралд Маунтин</t>
  </si>
  <si>
    <t>ЭМЭМАРАЙ</t>
  </si>
  <si>
    <t>Энгүй тал</t>
  </si>
  <si>
    <t>Энержи кантри майнинг</t>
  </si>
  <si>
    <t>Энержи Ресурс</t>
  </si>
  <si>
    <t>Эрбжэр</t>
  </si>
  <si>
    <t>Эрд хул</t>
  </si>
  <si>
    <t>Эрдэнийн Босго</t>
  </si>
  <si>
    <t>Эрдэнийн ундарга хайрхан</t>
  </si>
  <si>
    <t>Эрдэнэ Монгол</t>
  </si>
  <si>
    <t>Эрдэнэ ресурс монголиа</t>
  </si>
  <si>
    <t>Эрдэнэдалай Коул</t>
  </si>
  <si>
    <t>Эрдэнэс таван толгой</t>
  </si>
  <si>
    <t>Эрдэнэт үйлдвэр</t>
  </si>
  <si>
    <t>Эрдэс групп</t>
  </si>
  <si>
    <t>Эрдэс Увс</t>
  </si>
  <si>
    <t>Эрдэс холдинг</t>
  </si>
  <si>
    <t>Эрст сайр эксплорэйшн</t>
  </si>
  <si>
    <t>Эрчим Импекс</t>
  </si>
  <si>
    <t>Эс Жи Майнинг</t>
  </si>
  <si>
    <t xml:space="preserve">Эс эм ай </t>
  </si>
  <si>
    <t>Эс Эн Даблью Интернэшнл</t>
  </si>
  <si>
    <t>ЭСЛЭТ</t>
  </si>
  <si>
    <t>Э-Транс</t>
  </si>
  <si>
    <t>Эф Ар Эф Эн</t>
  </si>
  <si>
    <t>Эх дэлгэр мөрөн</t>
  </si>
  <si>
    <t>Эх мөрөн</t>
  </si>
  <si>
    <t>Эх Үрсийн Жаргалан</t>
  </si>
  <si>
    <t>Эхлэн-Ургац</t>
  </si>
  <si>
    <t>Юм Агаа</t>
  </si>
  <si>
    <t>Юнайтед минералс</t>
  </si>
  <si>
    <t>Юниверсал Коппер</t>
  </si>
  <si>
    <t>Юниверсал Минерал Эксплорэйшн</t>
  </si>
  <si>
    <t>Юниверсал Ресорсиз</t>
  </si>
  <si>
    <t>ЮП Майнинг</t>
  </si>
  <si>
    <t>Яаньтай Уул</t>
  </si>
  <si>
    <t>Ялгуун интернэшнл</t>
  </si>
  <si>
    <t>Регистер</t>
  </si>
  <si>
    <t>Хувьцаа эзэмшигчийн нэр</t>
  </si>
  <si>
    <t>Улс</t>
  </si>
  <si>
    <t>Хэлбэр</t>
  </si>
  <si>
    <t>Эзэмшил %2</t>
  </si>
  <si>
    <t>Элкомтек ХХК</t>
  </si>
  <si>
    <t>Монгол</t>
  </si>
  <si>
    <t>ААН</t>
  </si>
  <si>
    <t>Б.Баттулга</t>
  </si>
  <si>
    <t>Хувь хүн</t>
  </si>
  <si>
    <t>Алтан уул Ресорсис Лимитед</t>
  </si>
  <si>
    <t xml:space="preserve">Адамас майнинг </t>
  </si>
  <si>
    <t>З.Номундарь</t>
  </si>
  <si>
    <t>Юүжиро Кояанаги</t>
  </si>
  <si>
    <t>Монголиа рисорсез инвестмент лимитед</t>
  </si>
  <si>
    <t xml:space="preserve">Адамас маунтин </t>
  </si>
  <si>
    <t>Валерий Петрович</t>
  </si>
  <si>
    <t>Г.Адилбиш</t>
  </si>
  <si>
    <t>Б.Шатар</t>
  </si>
  <si>
    <t>Ц.Шинэбаяр</t>
  </si>
  <si>
    <t>Ж.Сайнтуяа</t>
  </si>
  <si>
    <t>AGM Holding Company Pte.Ltd</t>
  </si>
  <si>
    <t>Д.Батхүү</t>
  </si>
  <si>
    <t>Dollux Co Ltd</t>
  </si>
  <si>
    <t>Veith Edurn Sadil</t>
  </si>
  <si>
    <t>Peter Seibert</t>
  </si>
  <si>
    <t>Tellus Marketing</t>
  </si>
  <si>
    <t>Австрали</t>
  </si>
  <si>
    <t xml:space="preserve">Х.Бат-Эрдэнэ </t>
  </si>
  <si>
    <t>Т.Ганболд</t>
  </si>
  <si>
    <t xml:space="preserve">Альшаа Хайрхан </t>
  </si>
  <si>
    <t>Чой чүн кон</t>
  </si>
  <si>
    <t>У Фенчун</t>
  </si>
  <si>
    <t>Рен жиань чао</t>
  </si>
  <si>
    <t>Альшаа зүүн хошууны УӨХХК</t>
  </si>
  <si>
    <t>Мөү жун чиүю</t>
  </si>
  <si>
    <t>ХХЕГ-0119 анги ОНӨТҮГ</t>
  </si>
  <si>
    <t>Төрийн өмчит</t>
  </si>
  <si>
    <t>Ен Чин Бао Шин</t>
  </si>
  <si>
    <t>Н.Бямбарэнцэн</t>
  </si>
  <si>
    <t xml:space="preserve">Аниан Ресорсиз </t>
  </si>
  <si>
    <t>Эрдэнэ Интернэйшнл Экспдорэйшн Инк</t>
  </si>
  <si>
    <t>Анхай техник хөгжүүлэх компани</t>
  </si>
  <si>
    <t>Си Эф Эм Эм</t>
  </si>
  <si>
    <t>Франц</t>
  </si>
  <si>
    <t>Мицубиши</t>
  </si>
  <si>
    <t>Павел Моравец</t>
  </si>
  <si>
    <t>Чех</t>
  </si>
  <si>
    <t>Grand Mogul Holdings S.a.r.e</t>
  </si>
  <si>
    <t>Cepheus group Ltd</t>
  </si>
  <si>
    <t>Сейшелс</t>
  </si>
  <si>
    <t>Эрдэнэс Монгол ХХК</t>
  </si>
  <si>
    <t>Монголиан Нэшнл Коал Корпэрэйшн ХХК</t>
  </si>
  <si>
    <t>Спэйд Талент Лимитэд ХХК</t>
  </si>
  <si>
    <t>Э.Батзаяа</t>
  </si>
  <si>
    <t xml:space="preserve">Ш.Түвшингэрэл </t>
  </si>
  <si>
    <t xml:space="preserve">Баялагжонш  </t>
  </si>
  <si>
    <t>VANG WANQ</t>
  </si>
  <si>
    <t>Д.Чулуунбаатар</t>
  </si>
  <si>
    <t xml:space="preserve">Кью Жи Экс Голден Хиллс Лимитэд, Гибралтар </t>
  </si>
  <si>
    <t>Гурван Гол Холдинг ХХК</t>
  </si>
  <si>
    <t>Д.Батбаяр</t>
  </si>
  <si>
    <t>П.Мэндсайхан</t>
  </si>
  <si>
    <t>Өвөрхангай аймгийн орон нутгийн өмч</t>
  </si>
  <si>
    <t>Орон нутгийн өмчит</t>
  </si>
  <si>
    <t>Шунхлай групп</t>
  </si>
  <si>
    <t>244 хувьцаа эзэмшигч</t>
  </si>
  <si>
    <t xml:space="preserve">Д.Энхбаатар </t>
  </si>
  <si>
    <t>Zbeu Jirdan</t>
  </si>
  <si>
    <t xml:space="preserve">Joy Trade </t>
  </si>
  <si>
    <t>Auminco coal mines Ptd</t>
  </si>
  <si>
    <t xml:space="preserve">Би Эйч Эм  </t>
  </si>
  <si>
    <t>Liaoning Shenhong Group</t>
  </si>
  <si>
    <t xml:space="preserve">Tiong Kiong King </t>
  </si>
  <si>
    <t>Малайз</t>
  </si>
  <si>
    <t>Биг Могул Холдинг ХХК</t>
  </si>
  <si>
    <t>Б.Батмөнх</t>
  </si>
  <si>
    <t xml:space="preserve">Билэгт хайрхан уул </t>
  </si>
  <si>
    <t>Hunnu resources LLC</t>
  </si>
  <si>
    <t xml:space="preserve">Сүн Вэй Фэнг </t>
  </si>
  <si>
    <t xml:space="preserve">Х.Түвшинжаргал </t>
  </si>
  <si>
    <t>Lujugen</t>
  </si>
  <si>
    <t>Сентерра Нидерландс</t>
  </si>
  <si>
    <t>Энгүй тал ХХК</t>
  </si>
  <si>
    <t>Жазлин ХХК</t>
  </si>
  <si>
    <t xml:space="preserve">Я.Энхчулуун </t>
  </si>
  <si>
    <t>Д.Баатар</t>
  </si>
  <si>
    <t>И Эм Эм Ти ХХК</t>
  </si>
  <si>
    <t>Yu Jin Investment</t>
  </si>
  <si>
    <t>Khanate Resource Holding-3 SARL</t>
  </si>
  <si>
    <t>Khanate Resource Holding</t>
  </si>
  <si>
    <t>BEU Holding SARL</t>
  </si>
  <si>
    <t>Khanate Resource Holding-2 SARL</t>
  </si>
  <si>
    <t>Б.Ганбат</t>
  </si>
  <si>
    <t xml:space="preserve">Б.Мөнхдалай </t>
  </si>
  <si>
    <t>Б.Мөнхтөр</t>
  </si>
  <si>
    <t xml:space="preserve">У.Батбаяр </t>
  </si>
  <si>
    <t>У.Батболд</t>
  </si>
  <si>
    <t xml:space="preserve">У.Бат-Эрдэнэ </t>
  </si>
  <si>
    <t xml:space="preserve">Г.Энхболд </t>
  </si>
  <si>
    <t>Г.Баттулга</t>
  </si>
  <si>
    <t xml:space="preserve">Л.Баярмаа </t>
  </si>
  <si>
    <t>Л.Ольга</t>
  </si>
  <si>
    <t>Бэрэн групп ХХК</t>
  </si>
  <si>
    <t>Сор металл ХХК</t>
  </si>
  <si>
    <t>Занаду Майнк Сингапур ПтивЛтд</t>
  </si>
  <si>
    <t xml:space="preserve">Энхтунх дэлхий </t>
  </si>
  <si>
    <t>Wolf Petroleum Limited</t>
  </si>
  <si>
    <t xml:space="preserve">Газар хэвлий </t>
  </si>
  <si>
    <t>Жи Эм Кэй Эм ХХК</t>
  </si>
  <si>
    <t>Ж.Адъяа</t>
  </si>
  <si>
    <t>Гоби Консолиденед ХХК</t>
  </si>
  <si>
    <t>Green Paradise Enterprises Ltd</t>
  </si>
  <si>
    <t>М.Энхбат</t>
  </si>
  <si>
    <t xml:space="preserve">Голденхейлс </t>
  </si>
  <si>
    <t>Поли метал инвестмент лимитед</t>
  </si>
  <si>
    <t>Ө.Энхтүвшин</t>
  </si>
  <si>
    <t xml:space="preserve">Д.Сугаржав </t>
  </si>
  <si>
    <t>П.Эрдэнэсүрэн</t>
  </si>
  <si>
    <t>Б.Цэнгэлмаа</t>
  </si>
  <si>
    <t xml:space="preserve">Гурван төхөм </t>
  </si>
  <si>
    <t>Л.Эвийхүү</t>
  </si>
  <si>
    <t>Н.Жавзмаа</t>
  </si>
  <si>
    <t>Э.Эрдэнэбаяр</t>
  </si>
  <si>
    <t>Э.Мядагсүрэн</t>
  </si>
  <si>
    <t>Ж.Равдан</t>
  </si>
  <si>
    <t>Л.Чинбат</t>
  </si>
  <si>
    <t xml:space="preserve">Дадизи юиан </t>
  </si>
  <si>
    <t xml:space="preserve">Ц.Амарсанаа </t>
  </si>
  <si>
    <t>Дарханы хар төмөрлөгийн үйлдвэр ТӨ</t>
  </si>
  <si>
    <t>Монгол Улсын Засгийн Газар</t>
  </si>
  <si>
    <t>Д.Баянбат</t>
  </si>
  <si>
    <t>Доншен Жингүн Петролеум Дивилопмент Групп</t>
  </si>
  <si>
    <t xml:space="preserve">Г.Энхбаатар </t>
  </si>
  <si>
    <t xml:space="preserve">М.Алтангэрэл </t>
  </si>
  <si>
    <t>Б.Баатарсүх</t>
  </si>
  <si>
    <t xml:space="preserve">Ц.Нямдорж </t>
  </si>
  <si>
    <t xml:space="preserve">Ч.Энхтайван </t>
  </si>
  <si>
    <t>Ши Ганг</t>
  </si>
  <si>
    <t>Л.Лхагвасүрэн</t>
  </si>
  <si>
    <t>Л.Чинбаатар</t>
  </si>
  <si>
    <t>Л.Батбаатар</t>
  </si>
  <si>
    <t>Тиан Ши Фууд ХХК</t>
  </si>
  <si>
    <t>Пуумип групп</t>
  </si>
  <si>
    <t>Аурум ресурс ХХК</t>
  </si>
  <si>
    <t xml:space="preserve">Жи Эс Би майнинг </t>
  </si>
  <si>
    <t xml:space="preserve">П.Батсайхан </t>
  </si>
  <si>
    <t>Шан Дун Жы Сиан Худалдааны компани</t>
  </si>
  <si>
    <t xml:space="preserve">Шан Дун Жы Сиан Материал Боловсруулах компани </t>
  </si>
  <si>
    <t>Yang Jingjin</t>
  </si>
  <si>
    <t>Chang Shan</t>
  </si>
  <si>
    <t>Л.Сэргэлэн</t>
  </si>
  <si>
    <t xml:space="preserve">Шандунь мужийн геологи уул уурхайн Жөн Юан ХХК </t>
  </si>
  <si>
    <t xml:space="preserve">Sun Weifeng </t>
  </si>
  <si>
    <t xml:space="preserve">Ding lian gen </t>
  </si>
  <si>
    <t>Wang Mang yong</t>
  </si>
  <si>
    <t>А.Самдан</t>
  </si>
  <si>
    <t>Занаду Майнз ЛТД</t>
  </si>
  <si>
    <t xml:space="preserve">Засаг чандмань майнз  </t>
  </si>
  <si>
    <t>Д.Буянтогтох</t>
  </si>
  <si>
    <t>Zong Heng You Tian LLC</t>
  </si>
  <si>
    <t>Luo Yuqing</t>
  </si>
  <si>
    <t xml:space="preserve">Зуунмод уул </t>
  </si>
  <si>
    <t>CAML Mongolia BV</t>
  </si>
  <si>
    <t>Сонгогд ХХК</t>
  </si>
  <si>
    <t xml:space="preserve">Мангрейт групп </t>
  </si>
  <si>
    <t>И Жи Си Эм ХХК</t>
  </si>
  <si>
    <t>Б.Байгалмаа</t>
  </si>
  <si>
    <t>Ц.Цогтсайхан</t>
  </si>
  <si>
    <t>С.Мөнхбат</t>
  </si>
  <si>
    <t>Г.Очирбаяр</t>
  </si>
  <si>
    <t>Кэлбөжий сан  ХХК</t>
  </si>
  <si>
    <t xml:space="preserve">Gobi Mining Limited </t>
  </si>
  <si>
    <t>БНХАУ-ын Liaoning геологийн 7 дугаар групп</t>
  </si>
  <si>
    <t>Айм Скай Интерпрайсес</t>
  </si>
  <si>
    <t>Пролифик рич</t>
  </si>
  <si>
    <t>Пак Жи Вон</t>
  </si>
  <si>
    <t>Б.Цогбадрах</t>
  </si>
  <si>
    <t>Арева монгол ХХК</t>
  </si>
  <si>
    <t>С.Батзориг</t>
  </si>
  <si>
    <t>Б.Болдмаа</t>
  </si>
  <si>
    <t xml:space="preserve">Коол адвентурс </t>
  </si>
  <si>
    <t>Huang Xiang Hui</t>
  </si>
  <si>
    <t>Ли Юэ Фа</t>
  </si>
  <si>
    <t>Жин Жэ Шинь</t>
  </si>
  <si>
    <t>Р.Бадрах</t>
  </si>
  <si>
    <t>Б.Ариунболд</t>
  </si>
  <si>
    <t>Ж.Батболд</t>
  </si>
  <si>
    <t>Хөвсгөл аймгийн Орон нутгийн өмч</t>
  </si>
  <si>
    <t>Жан Чипин</t>
  </si>
  <si>
    <t>Ц.Мянганбаяр</t>
  </si>
  <si>
    <t>Т.Болдбаатар</t>
  </si>
  <si>
    <t xml:space="preserve">Монголиан нэшнл рийр ийрт </t>
  </si>
  <si>
    <t>Д.Бат-Эрдэнэ</t>
  </si>
  <si>
    <t>Монгол Улсын Засгийн газар</t>
  </si>
  <si>
    <t>ОХУ-ын Засгийн газар</t>
  </si>
  <si>
    <t>Б.Далай</t>
  </si>
  <si>
    <t>Нүүдэлчин групп ХХК</t>
  </si>
  <si>
    <t>Х.Энхсайхан</t>
  </si>
  <si>
    <t>Г.Пүрэвсүрэн</t>
  </si>
  <si>
    <t>Е.Толкын</t>
  </si>
  <si>
    <t>Казахстан</t>
  </si>
  <si>
    <t>П.Батчулуун</t>
  </si>
  <si>
    <t>Ш.Өлзий хишиг</t>
  </si>
  <si>
    <t>Т.Барцадхүү</t>
  </si>
  <si>
    <t>И Катонов</t>
  </si>
  <si>
    <t>Mongolia Energy Corporation</t>
  </si>
  <si>
    <t>Хуолин гол Гучен нүүрс ХХК</t>
  </si>
  <si>
    <t>Хүннү Ресурсес  ХХК</t>
  </si>
  <si>
    <t>А.Мөнхболор</t>
  </si>
  <si>
    <t>М.Болортунгалаг</t>
  </si>
  <si>
    <t xml:space="preserve">Б.Нармандах </t>
  </si>
  <si>
    <t>Н.Наранбаяр</t>
  </si>
  <si>
    <t>Wang Xiangui</t>
  </si>
  <si>
    <t>Ж.Батбаяр</t>
  </si>
  <si>
    <t>С.Ноостой</t>
  </si>
  <si>
    <t xml:space="preserve">Номин-Орд </t>
  </si>
  <si>
    <t>З.Болдбаатар</t>
  </si>
  <si>
    <t>Нордвинд Фауорит Корпораци</t>
  </si>
  <si>
    <t xml:space="preserve">Ньюсаймин Ресорсез </t>
  </si>
  <si>
    <t>Global Managing</t>
  </si>
  <si>
    <t>Dajie Investment Managing</t>
  </si>
  <si>
    <t xml:space="preserve">Prosper Huge limited </t>
  </si>
  <si>
    <t>Nonferrous Metals Development Limited</t>
  </si>
  <si>
    <t>Зотолгрупп ХХК</t>
  </si>
  <si>
    <t>Ө.Байгалмаа</t>
  </si>
  <si>
    <t>Пин Хамл ХХК</t>
  </si>
  <si>
    <t>Британийн Гернзи Арал</t>
  </si>
  <si>
    <t>Олдвор-Орд ХХК</t>
  </si>
  <si>
    <t>Г.Алтан</t>
  </si>
  <si>
    <t>Суробан</t>
  </si>
  <si>
    <t>Entree Gold Ltd</t>
  </si>
  <si>
    <t>Ч.Ихбаяр</t>
  </si>
  <si>
    <t>П.Хурцбилэгт</t>
  </si>
  <si>
    <t>Эрдэнэс монгол ХХК</t>
  </si>
  <si>
    <t>OTN BV</t>
  </si>
  <si>
    <t>Монгол металс</t>
  </si>
  <si>
    <t>Куйнкункс /Би Ви Ай/</t>
  </si>
  <si>
    <t>Д.Батмөнх</t>
  </si>
  <si>
    <t>Монроспромуголь ХХК</t>
  </si>
  <si>
    <t xml:space="preserve">Пибодивенсвей Ресорсез </t>
  </si>
  <si>
    <t>Пибоди Винсвэй Ресорсез Голланд ХХК</t>
  </si>
  <si>
    <t xml:space="preserve">Ричфлюрит </t>
  </si>
  <si>
    <t>Тэнгри Ресурс ХХК</t>
  </si>
  <si>
    <t>Професи Коул Корн ХХК</t>
  </si>
  <si>
    <t>SGQ Coal Investment Pte.Ltd</t>
  </si>
  <si>
    <t>Сентерра Нидерланд ХХК</t>
  </si>
  <si>
    <t>Б.Болдорж</t>
  </si>
  <si>
    <t>Ч.Энхтайван</t>
  </si>
  <si>
    <t>Жин Гоби Майнинг ХХК</t>
  </si>
  <si>
    <t>Баярын Эрдэнэболд</t>
  </si>
  <si>
    <t xml:space="preserve">Си Эм Кей Ай </t>
  </si>
  <si>
    <t>KIR Co.,Ltd</t>
  </si>
  <si>
    <t>Qingdao Dongyuxingchen Investment Co.,Ltd</t>
  </si>
  <si>
    <t>Р.Ганхуяг</t>
  </si>
  <si>
    <t xml:space="preserve">Song Lian Sheng </t>
  </si>
  <si>
    <t>Ma Jing Hui</t>
  </si>
  <si>
    <t>Xu He</t>
  </si>
  <si>
    <t>Peng Jiageng</t>
  </si>
  <si>
    <t>Wu Xian</t>
  </si>
  <si>
    <t>Li Qing Xiang</t>
  </si>
  <si>
    <t xml:space="preserve">Синотум Монголия </t>
  </si>
  <si>
    <t>Пауэр Фийлд Холдингс Лимитед</t>
  </si>
  <si>
    <t>Б.Саруулбаяр</t>
  </si>
  <si>
    <t>М.Хишигжанчив</t>
  </si>
  <si>
    <t>Б.Дүүрэнбаяр</t>
  </si>
  <si>
    <t>Н.Амартүвшин</t>
  </si>
  <si>
    <t>Б.Энхболд</t>
  </si>
  <si>
    <t xml:space="preserve">Соронзонтолгой </t>
  </si>
  <si>
    <t>Монголийн Нью Фучер Энержи ХХК</t>
  </si>
  <si>
    <t>Норт Стар Менералс ХХК</t>
  </si>
  <si>
    <t xml:space="preserve">Таван толгой </t>
  </si>
  <si>
    <t>Орон нутгийн өмч</t>
  </si>
  <si>
    <t>Хувьцаа эзэмшигч иргэд</t>
  </si>
  <si>
    <t>Э.Анхбаяр</t>
  </si>
  <si>
    <t xml:space="preserve">Тайшен Девелопмент </t>
  </si>
  <si>
    <t>Topone Star Investments Ltd</t>
  </si>
  <si>
    <t>Beyond Compare Investments Ltd</t>
  </si>
  <si>
    <t>Т.Санжаа</t>
  </si>
  <si>
    <t>У.Батсуурь</t>
  </si>
  <si>
    <t>С.Янжмаа</t>
  </si>
  <si>
    <t xml:space="preserve">Терра энержи </t>
  </si>
  <si>
    <t>Guildford Coal Limited</t>
  </si>
  <si>
    <t>Космо Коал ХХК</t>
  </si>
  <si>
    <t xml:space="preserve">Тод-Ундарга </t>
  </si>
  <si>
    <t>Ч.Оюунгэрэл</t>
  </si>
  <si>
    <t>С.Оюундарь</t>
  </si>
  <si>
    <t>Ш.Алтайсайхан</t>
  </si>
  <si>
    <t>С.Сүхбаатар</t>
  </si>
  <si>
    <t>Н.Бадрах</t>
  </si>
  <si>
    <t xml:space="preserve">Тэн Хун </t>
  </si>
  <si>
    <t>Hun Chun Zijin Tian Hong Kuang ye</t>
  </si>
  <si>
    <t>А.Бүрэнтогтох</t>
  </si>
  <si>
    <t>Д.Жуунай</t>
  </si>
  <si>
    <t>А.Алтанцэцэг</t>
  </si>
  <si>
    <t>А.Ариунаа</t>
  </si>
  <si>
    <t>Г.Эрдэнэцогт</t>
  </si>
  <si>
    <t>Г.Цагаанхүүхэн</t>
  </si>
  <si>
    <t xml:space="preserve">Уулсзаамар </t>
  </si>
  <si>
    <t>З.Батбаатар</t>
  </si>
  <si>
    <t>МММХолдинг ХХК</t>
  </si>
  <si>
    <t>Фокус трейдинг компани лиметид ХХК</t>
  </si>
  <si>
    <t>У Сог Мин</t>
  </si>
  <si>
    <t>Baruun Naran SARL</t>
  </si>
  <si>
    <t>Хеложонг ресурс</t>
  </si>
  <si>
    <t>Одмаа</t>
  </si>
  <si>
    <t>Yu Nuo Shi Ye  ХХК</t>
  </si>
  <si>
    <t>Д.Энхтуяа</t>
  </si>
  <si>
    <t>А.Марат</t>
  </si>
  <si>
    <t>Комеко ХК</t>
  </si>
  <si>
    <t>Б.Алтангэрэл</t>
  </si>
  <si>
    <t>Н.Болормаа</t>
  </si>
  <si>
    <t>Х.Олонбаяр</t>
  </si>
  <si>
    <t>Ш.Түвшинжаргал</t>
  </si>
  <si>
    <t>ӨМӨЗОрны геологийн 5 дугаар хүрээлэн</t>
  </si>
  <si>
    <t>Rockwealth ventures limited</t>
  </si>
  <si>
    <t>Момбат ХХК</t>
  </si>
  <si>
    <t>Б.Сайнбаяр</t>
  </si>
  <si>
    <t>Хүннү Алтай ХХК</t>
  </si>
  <si>
    <t>Браун Ривер Ресурсез ХХК</t>
  </si>
  <si>
    <t>Б.Бат Өлзий</t>
  </si>
  <si>
    <t>Ц.Сайнхүү</t>
  </si>
  <si>
    <t>Б.Болор</t>
  </si>
  <si>
    <t xml:space="preserve">Б.Биндэръяа </t>
  </si>
  <si>
    <t>Н.Даваахүү</t>
  </si>
  <si>
    <t>Б.Наранзаяа</t>
  </si>
  <si>
    <t>Д.Ганзориг</t>
  </si>
  <si>
    <t>Foosung HDS</t>
  </si>
  <si>
    <t>Д.Баасанхорол</t>
  </si>
  <si>
    <t>Тэрра Энержи</t>
  </si>
  <si>
    <t>Б.Мөнх Очир</t>
  </si>
  <si>
    <t>NFC групп</t>
  </si>
  <si>
    <t>Металл Импекс ХХК</t>
  </si>
  <si>
    <t>Б.Онон</t>
  </si>
  <si>
    <t>Д.Баатарцогт</t>
  </si>
  <si>
    <t>Ж.Цогт-Эрдэнэ</t>
  </si>
  <si>
    <t>Ж.Баясгалан</t>
  </si>
  <si>
    <t>Н.Батхүү</t>
  </si>
  <si>
    <t>Sun Weifeng</t>
  </si>
  <si>
    <t>Годен Пийк</t>
  </si>
  <si>
    <t>А.Учрал</t>
  </si>
  <si>
    <t>Жун Юань ХХК</t>
  </si>
  <si>
    <t>Шандун муж Хуан Жин Групп</t>
  </si>
  <si>
    <t>Lu Xin Zhan</t>
  </si>
  <si>
    <t>Б.Агваандондов</t>
  </si>
  <si>
    <t>А.Батмөнх</t>
  </si>
  <si>
    <t>Shg Holdonig 3</t>
  </si>
  <si>
    <t>Shg Holding 2</t>
  </si>
  <si>
    <t>Nihan Holdong</t>
  </si>
  <si>
    <t>Б.Баярсайхан</t>
  </si>
  <si>
    <t>Shg Holding 1</t>
  </si>
  <si>
    <t>Mogul resources ХХК</t>
  </si>
  <si>
    <t>Firebird Mongolia Fund LTD</t>
  </si>
  <si>
    <t>Firebird MF Holdings SARL</t>
  </si>
  <si>
    <t>Firebird Global Master Fund Ho</t>
  </si>
  <si>
    <t>Firebird GM2 SARL</t>
  </si>
  <si>
    <t>Fury Mogul Investment SARL</t>
  </si>
  <si>
    <t>1625 хувьцаа эзэмшигчид</t>
  </si>
  <si>
    <t>Б.Оюусувд</t>
  </si>
  <si>
    <t>Gobi Coal Interprise</t>
  </si>
  <si>
    <t>Америк</t>
  </si>
  <si>
    <t>Хос Хас ХХК</t>
  </si>
  <si>
    <t>Century Star Resource Limited</t>
  </si>
  <si>
    <t>Б.Батчулуун</t>
  </si>
  <si>
    <t xml:space="preserve">Шинэ шивээ  </t>
  </si>
  <si>
    <t>Монтбила Лимитэд</t>
  </si>
  <si>
    <t>Жек Алин</t>
  </si>
  <si>
    <t>Хэ Фэшшан</t>
  </si>
  <si>
    <t>Нетстар Холдинг Групп Лимитед компани</t>
  </si>
  <si>
    <t>Бистолиа Инвестмент Лимитед</t>
  </si>
  <si>
    <t>Apexpro Investment Limited</t>
  </si>
  <si>
    <t>Zhang Yongze</t>
  </si>
  <si>
    <t>Temuerbateer</t>
  </si>
  <si>
    <t>М.Төрмөнх</t>
  </si>
  <si>
    <t>Наталья Борисовна</t>
  </si>
  <si>
    <t xml:space="preserve">Эм Кей Эм Эн Майнинг  </t>
  </si>
  <si>
    <t>SHC Energy Co.,Ltd</t>
  </si>
  <si>
    <t>Синомонголфлуорстар майнинг компани</t>
  </si>
  <si>
    <t>Xue Guoqiang</t>
  </si>
  <si>
    <t>Jin Zhe Sheng</t>
  </si>
  <si>
    <t>С.Энхтайван</t>
  </si>
  <si>
    <t xml:space="preserve">Энержи ресурс </t>
  </si>
  <si>
    <t>Энержи ресурс корпораци ХХК</t>
  </si>
  <si>
    <t>н.Наранбаатар</t>
  </si>
  <si>
    <t>н.Мөнхбаатар</t>
  </si>
  <si>
    <t xml:space="preserve">Эрдэнэт үйлдвэр </t>
  </si>
  <si>
    <t>ОХУ-ын Засгийн Газар</t>
  </si>
  <si>
    <t>Р.Батхишиг</t>
  </si>
  <si>
    <t>Д.Мурат</t>
  </si>
  <si>
    <t>М.Тилеуберди</t>
  </si>
  <si>
    <t>Ц.Сүхбат</t>
  </si>
  <si>
    <t xml:space="preserve">Gold Ocean Enterprises Limited </t>
  </si>
  <si>
    <t xml:space="preserve">А.Ганбаатар </t>
  </si>
  <si>
    <t>А.Болдбаатар</t>
  </si>
  <si>
    <t xml:space="preserve">Сэкитан ХХК </t>
  </si>
  <si>
    <t>Мineral Investments Limited</t>
  </si>
  <si>
    <t>Yang Benjian</t>
  </si>
  <si>
    <t>Sun Zhongshan</t>
  </si>
  <si>
    <t>Монголиан Ресурсез Лимитед</t>
  </si>
  <si>
    <t>Копперфиелд ХХК</t>
  </si>
  <si>
    <t>Тусгай зөвшөөрөл</t>
  </si>
  <si>
    <t>Нийт ажилчдын тоо</t>
  </si>
  <si>
    <t>Үндсэн</t>
  </si>
  <si>
    <t>Гэрээт</t>
  </si>
  <si>
    <t>Гадаад</t>
  </si>
  <si>
    <t>хайгуул</t>
  </si>
  <si>
    <t>Уран</t>
  </si>
  <si>
    <t>Жонш, Алт, Нүүрс</t>
  </si>
  <si>
    <t>Төмөр, Бар/М</t>
  </si>
  <si>
    <t>газрын тос</t>
  </si>
  <si>
    <t>Мөнгө, Төмөр, Хар тугалга, Цайр</t>
  </si>
  <si>
    <t>Холимог металл, Төмөр, Цайр</t>
  </si>
  <si>
    <t>Алт, Жонш, Нүүрс, Мөнгө, Холимог металл, Вольфрам, Хүдэр, Төмөр</t>
  </si>
  <si>
    <t>Нүүрс, Алт, Бар/М, Алт, Зэс, Перлит, Гөлтгөнө</t>
  </si>
  <si>
    <t>Алт, Бар/М</t>
  </si>
  <si>
    <t>Ховор металл, Алт</t>
  </si>
  <si>
    <t>Алт, Бар/м</t>
  </si>
  <si>
    <t>Алт, Нүүрс</t>
  </si>
  <si>
    <t>Бүтээгдэхүүн</t>
  </si>
  <si>
    <t>Үйлдвэрлэсэн тоо хэмжээ</t>
  </si>
  <si>
    <t xml:space="preserve">Үйлдвэрлэсэн үнийн дүн </t>
  </si>
  <si>
    <t>Борлуулсан тоо хэмжээ</t>
  </si>
  <si>
    <t>Борлуулсан үнийн дүн</t>
  </si>
  <si>
    <t xml:space="preserve">Зэсийн баяжмал </t>
  </si>
  <si>
    <t>Молибдены баяжмал</t>
  </si>
  <si>
    <t>Чулуун нүүрс</t>
  </si>
  <si>
    <t>Жоншны баяжмал</t>
  </si>
  <si>
    <t>Жоншны хүдэр</t>
  </si>
  <si>
    <t>Төмрийн хүдэр</t>
  </si>
  <si>
    <t>Төмрийн хүдрийн баяжмал (бүхэл)</t>
  </si>
  <si>
    <t>Төмрийн хүдрийн баяжмал (нунтаг)</t>
  </si>
  <si>
    <t>Давирхай</t>
  </si>
  <si>
    <t>Хагас коксжсон нүүрс</t>
  </si>
  <si>
    <t>Коксжсон нүүрс</t>
  </si>
  <si>
    <t>Баяжуулсан коксжих нүүрс</t>
  </si>
  <si>
    <t>Нүүрс /дайвар бүтээгдэхүүн/</t>
  </si>
  <si>
    <t>Тоосго</t>
  </si>
  <si>
    <t>Хар тугалганы баяжмал</t>
  </si>
  <si>
    <t>Гянтболдын баяжмал</t>
  </si>
  <si>
    <r>
      <t>Х</t>
    </r>
    <r>
      <rPr>
        <sz val="10"/>
        <color rgb="FF000000"/>
        <rFont val="Arial"/>
        <family val="2"/>
      </rPr>
      <t>үхэрт натри</t>
    </r>
  </si>
  <si>
    <t>Цагаан тугалганы баяжмал</t>
  </si>
  <si>
    <t>Абсолютмайнинг</t>
  </si>
  <si>
    <t>Аварга тосон хэнтий</t>
  </si>
  <si>
    <t>Авга их тайж</t>
  </si>
  <si>
    <t xml:space="preserve">Авдрант хайрхан </t>
  </si>
  <si>
    <t xml:space="preserve">Агар манхан </t>
  </si>
  <si>
    <t>Агит Хангай</t>
  </si>
  <si>
    <t>АГМ майнинг</t>
  </si>
  <si>
    <t>Агь Буянт</t>
  </si>
  <si>
    <t>Адамас Маунтин</t>
  </si>
  <si>
    <t xml:space="preserve">Адилцаг </t>
  </si>
  <si>
    <t>Азийн болор</t>
  </si>
  <si>
    <t xml:space="preserve">Азийн эрдэнэ </t>
  </si>
  <si>
    <t xml:space="preserve">Азия феррум </t>
  </si>
  <si>
    <t>Ай Ар И Ай Эн Ти Эл</t>
  </si>
  <si>
    <t>Ай эн Ди</t>
  </si>
  <si>
    <t>Айбекслэнд Монголиа</t>
  </si>
  <si>
    <t xml:space="preserve">Айваору </t>
  </si>
  <si>
    <t>Айвуун тэс</t>
  </si>
  <si>
    <t xml:space="preserve">Айраг - Индмин </t>
  </si>
  <si>
    <t xml:space="preserve">Айрон валли </t>
  </si>
  <si>
    <t>Алаг Тэвш</t>
  </si>
  <si>
    <t xml:space="preserve">Алагтай цэцэн </t>
  </si>
  <si>
    <t>Аллянс голд</t>
  </si>
  <si>
    <t xml:space="preserve">Алтай констракшн </t>
  </si>
  <si>
    <t xml:space="preserve">Алтай хөхий нуур </t>
  </si>
  <si>
    <t>Алтайланд рисорсэс</t>
  </si>
  <si>
    <t>Алтайн хязгаар</t>
  </si>
  <si>
    <t>Алтан барга</t>
  </si>
  <si>
    <t>Алтан рио монголия</t>
  </si>
  <si>
    <t xml:space="preserve">Алтан сүлжээ системос </t>
  </si>
  <si>
    <t>Алтан хөмрөг инвест</t>
  </si>
  <si>
    <t xml:space="preserve">Алтан хунчир </t>
  </si>
  <si>
    <t>Алтан элс</t>
  </si>
  <si>
    <t xml:space="preserve">Алтан эрдэнийн орд </t>
  </si>
  <si>
    <t>Алтан Эрдэнэ Газар</t>
  </si>
  <si>
    <t xml:space="preserve">Алтанбумбат овоо </t>
  </si>
  <si>
    <t>Алтан-Тойг</t>
  </si>
  <si>
    <t>Алтаргана Хайрхан</t>
  </si>
  <si>
    <t>Алтек</t>
  </si>
  <si>
    <t>Альшаа Хайрхан</t>
  </si>
  <si>
    <t>Ам та тү</t>
  </si>
  <si>
    <t>Амар баясгалант буянт</t>
  </si>
  <si>
    <t xml:space="preserve">Амардалай  </t>
  </si>
  <si>
    <t>Амикагоулд</t>
  </si>
  <si>
    <t xml:space="preserve">Амирлангуй - Үжин </t>
  </si>
  <si>
    <t>Ананд Баян Тал</t>
  </si>
  <si>
    <t>Анд Сөүрвэй</t>
  </si>
  <si>
    <t>Анд хуйшан</t>
  </si>
  <si>
    <t xml:space="preserve">Анир дэлхий </t>
  </si>
  <si>
    <t>Аниш</t>
  </si>
  <si>
    <t xml:space="preserve">АНОМА </t>
  </si>
  <si>
    <t xml:space="preserve">Ануун сувд </t>
  </si>
  <si>
    <t xml:space="preserve">АПРО </t>
  </si>
  <si>
    <t>Ар Монтол Трэвп</t>
  </si>
  <si>
    <t xml:space="preserve">Ар Эрхэс </t>
  </si>
  <si>
    <t>Арвижих кар</t>
  </si>
  <si>
    <t>Арвижих мандал</t>
  </si>
  <si>
    <t>Аргат Бүл</t>
  </si>
  <si>
    <t xml:space="preserve">Аргатай </t>
  </si>
  <si>
    <t>Арева монгол</t>
  </si>
  <si>
    <t>Арома Амт</t>
  </si>
  <si>
    <t xml:space="preserve">Арслан трейд </t>
  </si>
  <si>
    <t xml:space="preserve">Асгат цэнхэр уулс </t>
  </si>
  <si>
    <t>Асгат Эрдэнэ</t>
  </si>
  <si>
    <t>Аслан полимет</t>
  </si>
  <si>
    <t xml:space="preserve">Атланта стар </t>
  </si>
  <si>
    <t xml:space="preserve">Атлантиктрейд </t>
  </si>
  <si>
    <t>АУМ АЛТ</t>
  </si>
  <si>
    <t>АФКТАВТ</t>
  </si>
  <si>
    <t>Афро Азия Минералз</t>
  </si>
  <si>
    <t>Ашигт эрдэс</t>
  </si>
  <si>
    <t>Аэр зам</t>
  </si>
  <si>
    <t>Багсам Жоншин</t>
  </si>
  <si>
    <t xml:space="preserve">Бадраллайн </t>
  </si>
  <si>
    <t xml:space="preserve">Барматгарам </t>
  </si>
  <si>
    <t xml:space="preserve">Басис </t>
  </si>
  <si>
    <t>Бат Бэх Пиент</t>
  </si>
  <si>
    <t>Бат шил</t>
  </si>
  <si>
    <t>Батговь ХХ К</t>
  </si>
  <si>
    <t xml:space="preserve">Батзуурмаг </t>
  </si>
  <si>
    <t xml:space="preserve">Баттрипел </t>
  </si>
  <si>
    <t>Батумайнинг  Монгол</t>
  </si>
  <si>
    <t>Батцагаан хайрхан</t>
  </si>
  <si>
    <t xml:space="preserve">Батшандас </t>
  </si>
  <si>
    <t xml:space="preserve">Баюуд майнинг </t>
  </si>
  <si>
    <t>Баяа Соурс</t>
  </si>
  <si>
    <t xml:space="preserve">Баяжат </t>
  </si>
  <si>
    <t>Баяжмал алт</t>
  </si>
  <si>
    <t>Баялаг орд</t>
  </si>
  <si>
    <t xml:space="preserve">Баян - Ундруул  </t>
  </si>
  <si>
    <t xml:space="preserve">Баян - Уянга </t>
  </si>
  <si>
    <t>Баян жонш</t>
  </si>
  <si>
    <t>Баян Өндөр Хайрхан</t>
  </si>
  <si>
    <t>Баян ресорсиз</t>
  </si>
  <si>
    <t>Баян Хурай</t>
  </si>
  <si>
    <t>Баянбор тохой</t>
  </si>
  <si>
    <t>Баяннүүргээстэй</t>
  </si>
  <si>
    <t xml:space="preserve">Баянсүмбэр богд </t>
  </si>
  <si>
    <t xml:space="preserve">Баяраам </t>
  </si>
  <si>
    <t xml:space="preserve">Бенефит ворлд энержи </t>
  </si>
  <si>
    <t>БИ АР ИКС</t>
  </si>
  <si>
    <t>Би вай эйч</t>
  </si>
  <si>
    <t>Би жи Эм Би</t>
  </si>
  <si>
    <t xml:space="preserve">Би Эл Би Эс </t>
  </si>
  <si>
    <t xml:space="preserve">Би Эм Би Би </t>
  </si>
  <si>
    <t>Би энд Би ресурс</t>
  </si>
  <si>
    <t xml:space="preserve">Би Эс Ти Эс </t>
  </si>
  <si>
    <t>Бид Ви Кен</t>
  </si>
  <si>
    <t>Билгүүн трейд</t>
  </si>
  <si>
    <t xml:space="preserve">Билүүт майнинг </t>
  </si>
  <si>
    <t xml:space="preserve">Билэг Орд </t>
  </si>
  <si>
    <t>Билэгт бичээ</t>
  </si>
  <si>
    <t xml:space="preserve">Бичигт хайрхан трейд </t>
  </si>
  <si>
    <t>Блэк Рок</t>
  </si>
  <si>
    <t>БЛЭКПЛАНИТ</t>
  </si>
  <si>
    <t xml:space="preserve">БММЖ </t>
  </si>
  <si>
    <t xml:space="preserve">Богдын алт </t>
  </si>
  <si>
    <t>Бодонч Анар</t>
  </si>
  <si>
    <t xml:space="preserve">Болор гол </t>
  </si>
  <si>
    <t xml:space="preserve">Болор даймонд </t>
  </si>
  <si>
    <t xml:space="preserve">Болор жонш </t>
  </si>
  <si>
    <t xml:space="preserve">Бонжур </t>
  </si>
  <si>
    <t>Бор өндөр уул</t>
  </si>
  <si>
    <t>Борганчан</t>
  </si>
  <si>
    <t xml:space="preserve">Боржигт </t>
  </si>
  <si>
    <t xml:space="preserve">Борцэцэг </t>
  </si>
  <si>
    <t xml:space="preserve">Босстон интернэшнл </t>
  </si>
  <si>
    <t xml:space="preserve">Боуо </t>
  </si>
  <si>
    <t>Бөөрөлжүүтийн тал</t>
  </si>
  <si>
    <t>Бридж констракшн</t>
  </si>
  <si>
    <t xml:space="preserve">Бриллиант </t>
  </si>
  <si>
    <t xml:space="preserve">Брит Осианс Куание </t>
  </si>
  <si>
    <t>Броад</t>
  </si>
  <si>
    <t xml:space="preserve">БТМГ </t>
  </si>
  <si>
    <t>Буд Ундрам</t>
  </si>
  <si>
    <t xml:space="preserve">БУКОРП </t>
  </si>
  <si>
    <t>Булган Тайхар</t>
  </si>
  <si>
    <t>Булган-Алт</t>
  </si>
  <si>
    <t xml:space="preserve">Булнайн түшиг </t>
  </si>
  <si>
    <t>Бум- Арвай инвест</t>
  </si>
  <si>
    <t>Бумбат консолидетед</t>
  </si>
  <si>
    <t>Бурхан Халдун Групп</t>
  </si>
  <si>
    <t xml:space="preserve">БУУЛБЛ </t>
  </si>
  <si>
    <t>Буурал стоун</t>
  </si>
  <si>
    <t xml:space="preserve">Бууралын ар булаг </t>
  </si>
  <si>
    <t xml:space="preserve">Буянзориг </t>
  </si>
  <si>
    <t>Бүлээн ундрага</t>
  </si>
  <si>
    <t>Бүлээндаваа</t>
  </si>
  <si>
    <t>Бүст Оргил</t>
  </si>
  <si>
    <t>Бэйкуанжитуан</t>
  </si>
  <si>
    <t xml:space="preserve">Бэрхэт толгой </t>
  </si>
  <si>
    <t>Бэрэн майнинг</t>
  </si>
  <si>
    <t>Бэст Вайт</t>
  </si>
  <si>
    <t>ВАЙ ИЙ ЭН ЭФ ЮУ</t>
  </si>
  <si>
    <t>Вайлник</t>
  </si>
  <si>
    <t>Вангюүншинг</t>
  </si>
  <si>
    <t>Венера Алтай</t>
  </si>
  <si>
    <t>Венера Орд</t>
  </si>
  <si>
    <t>Вестерн проспектор монголия</t>
  </si>
  <si>
    <t>Ви Юу И И</t>
  </si>
  <si>
    <t xml:space="preserve">ВИВИДСТАР </t>
  </si>
  <si>
    <t>Винтер Блоссом</t>
  </si>
  <si>
    <t>Вольфрам Монголиа Майнинг</t>
  </si>
  <si>
    <t xml:space="preserve">Вүүд стар ресорсес интернэйшнл  </t>
  </si>
  <si>
    <t>Газар Хэвлий</t>
  </si>
  <si>
    <t xml:space="preserve">Газрын сувд </t>
  </si>
  <si>
    <t>Газрын эрдэнэс</t>
  </si>
  <si>
    <t>Галлантстарт</t>
  </si>
  <si>
    <t>Ган Илч</t>
  </si>
  <si>
    <t>Гангар Хаш</t>
  </si>
  <si>
    <t>Гантиг уул</t>
  </si>
  <si>
    <t>Гаррисон азиа</t>
  </si>
  <si>
    <t>Гартаам-Оюу</t>
  </si>
  <si>
    <t>ГБМБ</t>
  </si>
  <si>
    <t>Гео инфо</t>
  </si>
  <si>
    <t xml:space="preserve">Гео эрин </t>
  </si>
  <si>
    <t>Геосигнал</t>
  </si>
  <si>
    <t xml:space="preserve">Гермес гахиур </t>
  </si>
  <si>
    <t>Глобал Тоун</t>
  </si>
  <si>
    <t>Глобал форвардинг</t>
  </si>
  <si>
    <t>Глобал Энержи</t>
  </si>
  <si>
    <t>Глобаллинк смайл</t>
  </si>
  <si>
    <t xml:space="preserve">Гоби энд море </t>
  </si>
  <si>
    <t>Гоби энержи партнерс</t>
  </si>
  <si>
    <t xml:space="preserve">Говь марал </t>
  </si>
  <si>
    <t>Говь мастер</t>
  </si>
  <si>
    <t>Говь нутгийн Баялаг</t>
  </si>
  <si>
    <t>Говь Тугалга</t>
  </si>
  <si>
    <t>Говь Хурах</t>
  </si>
  <si>
    <t>Говь Хүдэр</t>
  </si>
  <si>
    <t>Говь Шоо</t>
  </si>
  <si>
    <t>ГовьФайндерс</t>
  </si>
  <si>
    <t>Говь-Эрдэнэ Марал</t>
  </si>
  <si>
    <t>Гозгор гоулд</t>
  </si>
  <si>
    <t xml:space="preserve">Гок Булган - Уул </t>
  </si>
  <si>
    <t xml:space="preserve">Голден  тайга </t>
  </si>
  <si>
    <t xml:space="preserve">Голден  чарм </t>
  </si>
  <si>
    <t>Голден грауз</t>
  </si>
  <si>
    <t>Голден крос</t>
  </si>
  <si>
    <t>Голден орд майнинг</t>
  </si>
  <si>
    <t>Голден Погада</t>
  </si>
  <si>
    <t>Голден саве</t>
  </si>
  <si>
    <t>Голден стрийм</t>
  </si>
  <si>
    <t>Голден стрийм интернэшнл</t>
  </si>
  <si>
    <t>Голден Хейлс</t>
  </si>
  <si>
    <t>Голден эссенс монголиа</t>
  </si>
  <si>
    <t xml:space="preserve">Голденмираж гоби  </t>
  </si>
  <si>
    <t xml:space="preserve">Голденпийк </t>
  </si>
  <si>
    <t xml:space="preserve">Горняк </t>
  </si>
  <si>
    <t>ГОУЛД - ОПТИВЭЛЛ</t>
  </si>
  <si>
    <t>Гранд монтана майнинг</t>
  </si>
  <si>
    <t>Грандформула</t>
  </si>
  <si>
    <t xml:space="preserve">Грандхаски интернэшнл </t>
  </si>
  <si>
    <t>Грейтмонголиа маунтайн</t>
  </si>
  <si>
    <t>Грейтпарагон групп</t>
  </si>
  <si>
    <t xml:space="preserve">Грийн Бокс </t>
  </si>
  <si>
    <t>Грэйт Байтар</t>
  </si>
  <si>
    <t>Гутайн Даваа</t>
  </si>
  <si>
    <t xml:space="preserve">Гучингийн алт </t>
  </si>
  <si>
    <t xml:space="preserve">Гучиндэлгэр </t>
  </si>
  <si>
    <t>Гүнбилэг голд</t>
  </si>
  <si>
    <t>Гүрвэлжингоо</t>
  </si>
  <si>
    <t xml:space="preserve">Гүүд Айс </t>
  </si>
  <si>
    <t xml:space="preserve">Гялалзах эрдэнэс </t>
  </si>
  <si>
    <t xml:space="preserve">Даагатын салаа </t>
  </si>
  <si>
    <t>Дабль Штутце</t>
  </si>
  <si>
    <t>Даваа арвижих</t>
  </si>
  <si>
    <t>Давст оргил</t>
  </si>
  <si>
    <t xml:space="preserve">Давхар солонго </t>
  </si>
  <si>
    <t>Даланбулаг Трейд</t>
  </si>
  <si>
    <t xml:space="preserve">Дамбат </t>
  </si>
  <si>
    <t xml:space="preserve">Данхаргоулд </t>
  </si>
  <si>
    <t>Дархан Айронт</t>
  </si>
  <si>
    <t>Дархан борхужир</t>
  </si>
  <si>
    <t xml:space="preserve">Дархан говь </t>
  </si>
  <si>
    <t>Дархан флюрит</t>
  </si>
  <si>
    <t>Дархан шар бүрд</t>
  </si>
  <si>
    <t>Дарьгангын Их Тал</t>
  </si>
  <si>
    <t xml:space="preserve">Дасайн Уул </t>
  </si>
  <si>
    <t xml:space="preserve">Дасмон дриллинг </t>
  </si>
  <si>
    <t xml:space="preserve">Делта голд </t>
  </si>
  <si>
    <t>Деронг монголиа</t>
  </si>
  <si>
    <t xml:space="preserve">Ди Жи Эф Эл </t>
  </si>
  <si>
    <t>Ди Зэт Энд Ай</t>
  </si>
  <si>
    <t xml:space="preserve">Ди Эйч Пи </t>
  </si>
  <si>
    <t xml:space="preserve">Ди Эйч Пи Эн </t>
  </si>
  <si>
    <t>Ди Эс Си</t>
  </si>
  <si>
    <t xml:space="preserve">ДНЦ </t>
  </si>
  <si>
    <t>Домогтхеро</t>
  </si>
  <si>
    <t>Доншен газрын тос</t>
  </si>
  <si>
    <t xml:space="preserve">Дорнод индмин </t>
  </si>
  <si>
    <t>Дорнод Метал</t>
  </si>
  <si>
    <t xml:space="preserve">Дорнын гэгээн үүл энержи </t>
  </si>
  <si>
    <t>Дөрвөн тал</t>
  </si>
  <si>
    <t>Дөчин Дэлгэрэх</t>
  </si>
  <si>
    <t>Дун юан</t>
  </si>
  <si>
    <t>Дүньли</t>
  </si>
  <si>
    <t>Дүүлэх шонхор ЗНБ</t>
  </si>
  <si>
    <t>Дэвжих Арвин Орд</t>
  </si>
  <si>
    <t>Дэвжих хайрхан</t>
  </si>
  <si>
    <t>Дэвшил увс</t>
  </si>
  <si>
    <t xml:space="preserve">Евро ази бридж </t>
  </si>
  <si>
    <t xml:space="preserve">Есөн баялаг </t>
  </si>
  <si>
    <t xml:space="preserve">Есөн мана импекс </t>
  </si>
  <si>
    <t>Есөн эрдэнийн ордон</t>
  </si>
  <si>
    <t>Жань Юань</t>
  </si>
  <si>
    <t>Жаргалант рашаант</t>
  </si>
  <si>
    <t xml:space="preserve">Жаргалант үүд </t>
  </si>
  <si>
    <t xml:space="preserve">Жаско </t>
  </si>
  <si>
    <t xml:space="preserve">Жеми интернешнл </t>
  </si>
  <si>
    <t xml:space="preserve">ЖЕМИНИ </t>
  </si>
  <si>
    <t>Жеодриллинг</t>
  </si>
  <si>
    <t>Жи би лийз</t>
  </si>
  <si>
    <t>Жи Би Эм  Ди</t>
  </si>
  <si>
    <t xml:space="preserve">Жи Ди Би Эн </t>
  </si>
  <si>
    <t>ЖИ ЖИ ЖИ МАЙНИНГ</t>
  </si>
  <si>
    <t>Жи Контент</t>
  </si>
  <si>
    <t>Жи Пи Эф</t>
  </si>
  <si>
    <t>Жи Си корпораци</t>
  </si>
  <si>
    <t>Жи Эй Жи</t>
  </si>
  <si>
    <t xml:space="preserve">Жи Эн Ти Эл </t>
  </si>
  <si>
    <t xml:space="preserve">Жи Эс И </t>
  </si>
  <si>
    <t>Жингийн гол</t>
  </si>
  <si>
    <t xml:space="preserve">Жингуан </t>
  </si>
  <si>
    <t xml:space="preserve">Жинтайда </t>
  </si>
  <si>
    <t xml:space="preserve">ЖИНТАЙХЭ </t>
  </si>
  <si>
    <t xml:space="preserve">Жирэглэх гэрэл </t>
  </si>
  <si>
    <t>ЖОНШТ ГАЗАР</t>
  </si>
  <si>
    <t xml:space="preserve">Жун фэнг Лан Тонг </t>
  </si>
  <si>
    <t xml:space="preserve">Жунгуокианефажан </t>
  </si>
  <si>
    <t>Жуншиүмэн гүгуожи</t>
  </si>
  <si>
    <t xml:space="preserve">Жэсмон </t>
  </si>
  <si>
    <t xml:space="preserve">Зав тайж </t>
  </si>
  <si>
    <t>Занаду коппер Монголиа</t>
  </si>
  <si>
    <t>Занаду Металс Монголиа</t>
  </si>
  <si>
    <t>Занаду Саус Гоби коппер</t>
  </si>
  <si>
    <t>Занаду Энержи Ресорсэс Монголиа</t>
  </si>
  <si>
    <t>Занарт Уул</t>
  </si>
  <si>
    <t>Занд болор</t>
  </si>
  <si>
    <t>Зараяа холдингс</t>
  </si>
  <si>
    <t>Зон хэн юу тиан</t>
  </si>
  <si>
    <t xml:space="preserve">Зоогийн эх </t>
  </si>
  <si>
    <t>Зоос Гоулд</t>
  </si>
  <si>
    <t>Зун рун</t>
  </si>
  <si>
    <t>Зуун найман суврага</t>
  </si>
  <si>
    <t xml:space="preserve">Зүтгэлт гүн </t>
  </si>
  <si>
    <t>Зэвшин Зол</t>
  </si>
  <si>
    <t>Зэлэм</t>
  </si>
  <si>
    <t>Зэрэглэх гэрэл</t>
  </si>
  <si>
    <t>Зэс Алтай</t>
  </si>
  <si>
    <t xml:space="preserve">Зэст өндөр </t>
  </si>
  <si>
    <t xml:space="preserve">Зэт энд Эйч Юу </t>
  </si>
  <si>
    <t xml:space="preserve">И  энд Жи Ар  </t>
  </si>
  <si>
    <t xml:space="preserve">И Жи Си </t>
  </si>
  <si>
    <t>И Эй Эш Хөх Адар</t>
  </si>
  <si>
    <t>И ЭМ ЖИ АР</t>
  </si>
  <si>
    <t xml:space="preserve">Ивээл Өлзий </t>
  </si>
  <si>
    <t xml:space="preserve">Идэр голд </t>
  </si>
  <si>
    <t xml:space="preserve">Ийстрен роуд  </t>
  </si>
  <si>
    <t>Икс Эйч Кей</t>
  </si>
  <si>
    <t xml:space="preserve">Илч хужирт </t>
  </si>
  <si>
    <t xml:space="preserve">Имай Амка </t>
  </si>
  <si>
    <t xml:space="preserve">Империал метал групп </t>
  </si>
  <si>
    <t>Инг Хө</t>
  </si>
  <si>
    <t>Индус шакти</t>
  </si>
  <si>
    <t xml:space="preserve">Инкобрик </t>
  </si>
  <si>
    <t xml:space="preserve">ИННМО </t>
  </si>
  <si>
    <t>Инраговь Гоулд</t>
  </si>
  <si>
    <t>Интер Глобал</t>
  </si>
  <si>
    <t>Инфинити спэйс</t>
  </si>
  <si>
    <t>Ипотекласс</t>
  </si>
  <si>
    <t xml:space="preserve">Ирмүүн Босго </t>
  </si>
  <si>
    <t xml:space="preserve">Ирмүүн зээрд  </t>
  </si>
  <si>
    <t>Итгэл түшиг</t>
  </si>
  <si>
    <t>Итгэлт Хүлэг</t>
  </si>
  <si>
    <t>Их агар хайрхан</t>
  </si>
  <si>
    <t xml:space="preserve">Их Алт Заамар </t>
  </si>
  <si>
    <t>Их алт консалтинг</t>
  </si>
  <si>
    <t>Их ачмаг</t>
  </si>
  <si>
    <t xml:space="preserve">Их баялаг эрдэнэ </t>
  </si>
  <si>
    <t>Их газрын өнгө</t>
  </si>
  <si>
    <t>Их Говь Энержи</t>
  </si>
  <si>
    <t xml:space="preserve">Их дорно номун </t>
  </si>
  <si>
    <t>Их ногоон нуур</t>
  </si>
  <si>
    <t>Их сав</t>
  </si>
  <si>
    <t>Их Талст</t>
  </si>
  <si>
    <t>Их торгон жим</t>
  </si>
  <si>
    <t xml:space="preserve">Их түмэн бээр </t>
  </si>
  <si>
    <t xml:space="preserve">Их Уулын Эрдэнэс </t>
  </si>
  <si>
    <t>Их хүрэн Толгой</t>
  </si>
  <si>
    <t>Ихмонгол майнинг</t>
  </si>
  <si>
    <t>Ихэр Гурван Цохио</t>
  </si>
  <si>
    <t>Казиоп Контакт</t>
  </si>
  <si>
    <t>Камэкс</t>
  </si>
  <si>
    <t>Капкорп монголиа</t>
  </si>
  <si>
    <t xml:space="preserve">Кевин-инвест </t>
  </si>
  <si>
    <t>Кей ар</t>
  </si>
  <si>
    <t>Кеналхан</t>
  </si>
  <si>
    <t>Кизуна</t>
  </si>
  <si>
    <t>Кинг даймонд</t>
  </si>
  <si>
    <t>Климакс-мэжур</t>
  </si>
  <si>
    <t>Кожеговь</t>
  </si>
  <si>
    <t>Континентал</t>
  </si>
  <si>
    <t>Коол Бродерс Интернэшнл</t>
  </si>
  <si>
    <t>Корес монголиа</t>
  </si>
  <si>
    <t>Корет энержи</t>
  </si>
  <si>
    <t xml:space="preserve">Космо Майнинг </t>
  </si>
  <si>
    <t>Коттедж барилга</t>
  </si>
  <si>
    <t>Коулд Голд Монгол</t>
  </si>
  <si>
    <t xml:space="preserve">Кратон </t>
  </si>
  <si>
    <t>Кристал Титер</t>
  </si>
  <si>
    <t>Кью Жи Экс Монгол</t>
  </si>
  <si>
    <t>Кэтэй майнинг</t>
  </si>
  <si>
    <t>Лайм Инвест</t>
  </si>
  <si>
    <t>Лайн уоркс</t>
  </si>
  <si>
    <t>Ланд ойл</t>
  </si>
  <si>
    <t>Ланд Оре</t>
  </si>
  <si>
    <t>Литиум майнинг</t>
  </si>
  <si>
    <t>Лоншэнда</t>
  </si>
  <si>
    <t>Лотто инк</t>
  </si>
  <si>
    <t>Лотус баялаг флурспар</t>
  </si>
  <si>
    <t xml:space="preserve">Лотус Дай Уул </t>
  </si>
  <si>
    <t xml:space="preserve">ЛУВР </t>
  </si>
  <si>
    <t>Лужө орд</t>
  </si>
  <si>
    <t>Лун шон тянь ли</t>
  </si>
  <si>
    <t>Лэгсиг</t>
  </si>
  <si>
    <t>МАГА</t>
  </si>
  <si>
    <t xml:space="preserve">Магнай даваа </t>
  </si>
  <si>
    <t>Магнит Импорт</t>
  </si>
  <si>
    <t xml:space="preserve">Майнерел </t>
  </si>
  <si>
    <t>Макс импекс</t>
  </si>
  <si>
    <t>Макс маргад</t>
  </si>
  <si>
    <t>Мандал-Хүдэр</t>
  </si>
  <si>
    <t xml:space="preserve">Мандах булаг </t>
  </si>
  <si>
    <t xml:space="preserve">Мараа толгой </t>
  </si>
  <si>
    <t>Марико - Манхан</t>
  </si>
  <si>
    <t>Марко поло</t>
  </si>
  <si>
    <t>Масс Инвест</t>
  </si>
  <si>
    <t>МБЖТЭУ</t>
  </si>
  <si>
    <t>Меркури Орд</t>
  </si>
  <si>
    <t xml:space="preserve">Метал Инвест Медком </t>
  </si>
  <si>
    <t xml:space="preserve">Металл импекс </t>
  </si>
  <si>
    <t xml:space="preserve">Мига эра </t>
  </si>
  <si>
    <t>МИЗҮ</t>
  </si>
  <si>
    <t>Мийдл гоби майнинг</t>
  </si>
  <si>
    <t>Миллениум алигатор</t>
  </si>
  <si>
    <t>Миллениум дигерс</t>
  </si>
  <si>
    <t>Минвеско</t>
  </si>
  <si>
    <t>Мингхонгда</t>
  </si>
  <si>
    <t>Минерал Оргил</t>
  </si>
  <si>
    <t>Минерал Ресурс</t>
  </si>
  <si>
    <t xml:space="preserve">Миний тоонот </t>
  </si>
  <si>
    <t>Миншин гэрэлт од</t>
  </si>
  <si>
    <t xml:space="preserve">МНРИИ </t>
  </si>
  <si>
    <t>Могол интернэшнл</t>
  </si>
  <si>
    <t>Могул энержи</t>
  </si>
  <si>
    <t xml:space="preserve">Могул энержи </t>
  </si>
  <si>
    <t>Модот Уул</t>
  </si>
  <si>
    <t>Модун ресурсэс</t>
  </si>
  <si>
    <t>Мон Ажнай</t>
  </si>
  <si>
    <t xml:space="preserve">Мон аяут </t>
  </si>
  <si>
    <t xml:space="preserve">Мон глобал минерал </t>
  </si>
  <si>
    <t>Мон лаа</t>
  </si>
  <si>
    <t>Мон элс</t>
  </si>
  <si>
    <t>Монглобал энержи</t>
  </si>
  <si>
    <t>Монгол алт</t>
  </si>
  <si>
    <t>Монгол дизель</t>
  </si>
  <si>
    <t>Монгол жодоо  интернэшнл</t>
  </si>
  <si>
    <t xml:space="preserve">Монгол Ойл Шэйл </t>
  </si>
  <si>
    <t xml:space="preserve">Монгол ресурс корпораци </t>
  </si>
  <si>
    <t>Монгол ураниум ресурс</t>
  </si>
  <si>
    <t xml:space="preserve">Монгол хан хоршоо </t>
  </si>
  <si>
    <t xml:space="preserve">Монгол чадал интернэшнл энержи </t>
  </si>
  <si>
    <t xml:space="preserve">Монгол шаазан </t>
  </si>
  <si>
    <t xml:space="preserve">Монголгуанхуазиюань </t>
  </si>
  <si>
    <t>Монголиа голд корпорэйшн</t>
  </si>
  <si>
    <t>Монголиан Айрон групп</t>
  </si>
  <si>
    <t>Монголиан Даймонд майнинг</t>
  </si>
  <si>
    <t>Монголиан күүпэр майнинг</t>
  </si>
  <si>
    <t>Монголиан Лантаноиде корпораци</t>
  </si>
  <si>
    <t>Монголиан нэшнл рийр ийрт Корп</t>
  </si>
  <si>
    <t>Монголиан Ронтак Энержи</t>
  </si>
  <si>
    <t xml:space="preserve">Монголиан топ фийлд </t>
  </si>
  <si>
    <t>Монголианэшнл рийр ийрт корпорэйшн</t>
  </si>
  <si>
    <t>Монголметал майнинг</t>
  </si>
  <si>
    <t xml:space="preserve">Монголын алтан аялал </t>
  </si>
  <si>
    <t>Монголын гэгээ</t>
  </si>
  <si>
    <t>Монгортех</t>
  </si>
  <si>
    <t xml:space="preserve">Монзол </t>
  </si>
  <si>
    <t xml:space="preserve">Монлайхад </t>
  </si>
  <si>
    <t xml:space="preserve">Монре  </t>
  </si>
  <si>
    <t>Монросселмаш</t>
  </si>
  <si>
    <t xml:space="preserve">Монцео </t>
  </si>
  <si>
    <t>Морин Даваа дайргa</t>
  </si>
  <si>
    <t xml:space="preserve">Морьт эксплорейшн </t>
  </si>
  <si>
    <t xml:space="preserve">Мочи айрон </t>
  </si>
  <si>
    <t xml:space="preserve">Мочи стоун </t>
  </si>
  <si>
    <t>Мөнгөн гүрэн</t>
  </si>
  <si>
    <t>Мөнх алтан суварга</t>
  </si>
  <si>
    <t xml:space="preserve">Мөнх болор эрдэнэ </t>
  </si>
  <si>
    <t>Мөнх говийн эрдэнэ</t>
  </si>
  <si>
    <t xml:space="preserve">Мөнх гүн од </t>
  </si>
  <si>
    <t xml:space="preserve">Мөнх левра </t>
  </si>
  <si>
    <t xml:space="preserve">Мөнх тэргүүн </t>
  </si>
  <si>
    <t>Мөнхийн Жонш</t>
  </si>
  <si>
    <t xml:space="preserve">Мөнхийн улаан уул </t>
  </si>
  <si>
    <t xml:space="preserve">Мөнхийн эрчит рашаан </t>
  </si>
  <si>
    <t>Мөнхнаран уул</t>
  </si>
  <si>
    <t>Мөнхноён суврага</t>
  </si>
  <si>
    <t xml:space="preserve">МТ майнинг </t>
  </si>
  <si>
    <t xml:space="preserve">МЭБЭ </t>
  </si>
  <si>
    <t xml:space="preserve">Мэжик стэйшн  </t>
  </si>
  <si>
    <t xml:space="preserve">Мэжик тийм </t>
  </si>
  <si>
    <t>Мянган Жигүүр</t>
  </si>
  <si>
    <t>Найн фон нэн юань</t>
  </si>
  <si>
    <t xml:space="preserve">Налгар хөндий </t>
  </si>
  <si>
    <t xml:space="preserve">Намо Бридж </t>
  </si>
  <si>
    <t>Наран гол тоосго</t>
  </si>
  <si>
    <t xml:space="preserve">Наран тахилт </t>
  </si>
  <si>
    <t>Наран хатан</t>
  </si>
  <si>
    <t xml:space="preserve">Наранбулаг шим </t>
  </si>
  <si>
    <t>Нарлагбаян алтай</t>
  </si>
  <si>
    <t xml:space="preserve">Нарт булан </t>
  </si>
  <si>
    <t>Некст майн</t>
  </si>
  <si>
    <t xml:space="preserve">Нийслэл өргөө </t>
  </si>
  <si>
    <t>НИКУАЙРО</t>
  </si>
  <si>
    <t xml:space="preserve">Нинжмөрөн </t>
  </si>
  <si>
    <t>Новаметал ресурс</t>
  </si>
  <si>
    <t>Номун Богд</t>
  </si>
  <si>
    <t>Номхон далайн эрдэнэс</t>
  </si>
  <si>
    <t>Нон феррос металл майнинг</t>
  </si>
  <si>
    <t xml:space="preserve">Нурамир </t>
  </si>
  <si>
    <t>Нутгийн анар</t>
  </si>
  <si>
    <t>Нутгийн орд</t>
  </si>
  <si>
    <t>Нутгийн Оюу Орд</t>
  </si>
  <si>
    <t>Нью айконик</t>
  </si>
  <si>
    <t>Нью Голден Краун</t>
  </si>
  <si>
    <t>Нью орем</t>
  </si>
  <si>
    <t xml:space="preserve">Нью Пэрл </t>
  </si>
  <si>
    <t>Нью Саймин ресорсэс</t>
  </si>
  <si>
    <t>Нью Флюорит</t>
  </si>
  <si>
    <t xml:space="preserve">Нью Эра Кристал </t>
  </si>
  <si>
    <t xml:space="preserve">Ньюбелойт </t>
  </si>
  <si>
    <t xml:space="preserve">Ньюмандшир </t>
  </si>
  <si>
    <t>Ньюмонгивер</t>
  </si>
  <si>
    <t xml:space="preserve">Ньютиара </t>
  </si>
  <si>
    <t xml:space="preserve">Нэйшнл инженеринг групп </t>
  </si>
  <si>
    <t xml:space="preserve">Нэтэнт </t>
  </si>
  <si>
    <t>Ов энд Тулга</t>
  </si>
  <si>
    <t xml:space="preserve">Овоот Коал Майнинг </t>
  </si>
  <si>
    <t>Одод</t>
  </si>
  <si>
    <t>Одод телком</t>
  </si>
  <si>
    <t>Окслей Айрон</t>
  </si>
  <si>
    <t>Окслей Гөүлд</t>
  </si>
  <si>
    <t xml:space="preserve">Олгой Булаг </t>
  </si>
  <si>
    <t>Олонгол Трейд</t>
  </si>
  <si>
    <t>Оранж цамхаг</t>
  </si>
  <si>
    <t>Оргил Сэр</t>
  </si>
  <si>
    <t>Оргилт Гүн Хайрхан</t>
  </si>
  <si>
    <t>Орд Талст</t>
  </si>
  <si>
    <t>Ориент</t>
  </si>
  <si>
    <t>Орчлон Айрон</t>
  </si>
  <si>
    <t>Очир нэүлэ</t>
  </si>
  <si>
    <t>Очир төв</t>
  </si>
  <si>
    <t>Очир Ундраа</t>
  </si>
  <si>
    <t>ОЧОТ Уул</t>
  </si>
  <si>
    <t>Оюу Рок</t>
  </si>
  <si>
    <t>Оюуны хишиг</t>
  </si>
  <si>
    <t>Оюут бэл</t>
  </si>
  <si>
    <t>Өгөөж баян хангай</t>
  </si>
  <si>
    <t>Өгөөмөр газар</t>
  </si>
  <si>
    <t>Өгөөмөр Цант хайрхан</t>
  </si>
  <si>
    <t>Өлгий Толбо</t>
  </si>
  <si>
    <t>Өнгөт маргад</t>
  </si>
  <si>
    <t>Өнгөт сувд</t>
  </si>
  <si>
    <t xml:space="preserve">Өнгөт шүр </t>
  </si>
  <si>
    <t>Өндөр баян Цогт</t>
  </si>
  <si>
    <t>Өндөр Хос</t>
  </si>
  <si>
    <t>Өргөн цагаан нуур</t>
  </si>
  <si>
    <t>Өсөх Гол</t>
  </si>
  <si>
    <t>Өсөх Гол хурд</t>
  </si>
  <si>
    <t>Өсөх Түмэн гол</t>
  </si>
  <si>
    <t>Өсөх Түмэн Хишиг</t>
  </si>
  <si>
    <t>Өү Эм Эс</t>
  </si>
  <si>
    <t>Паламино Майнинг Сервис</t>
  </si>
  <si>
    <t>Паран нарай</t>
  </si>
  <si>
    <t>Петро матад</t>
  </si>
  <si>
    <t>Петрочайна дачин тамсаг</t>
  </si>
  <si>
    <t>Пи Эл Ар Эй Эн</t>
  </si>
  <si>
    <t>Поларис</t>
  </si>
  <si>
    <t>Престиж эксплорейшн</t>
  </si>
  <si>
    <t>Псил</t>
  </si>
  <si>
    <t>Пүжи Үжи</t>
  </si>
  <si>
    <t xml:space="preserve">Резевоир Моли Монголиа </t>
  </si>
  <si>
    <t xml:space="preserve">Резевоир Монголиа </t>
  </si>
  <si>
    <t xml:space="preserve">Рийч Оре </t>
  </si>
  <si>
    <t xml:space="preserve">Рийч фийлд </t>
  </si>
  <si>
    <t xml:space="preserve">Рил майк </t>
  </si>
  <si>
    <t>Рио ад</t>
  </si>
  <si>
    <t>Рич Могол</t>
  </si>
  <si>
    <t xml:space="preserve">Ричдаймонд </t>
  </si>
  <si>
    <t xml:space="preserve">Рэд Маунт </t>
  </si>
  <si>
    <t xml:space="preserve">Рэмет </t>
  </si>
  <si>
    <t xml:space="preserve">Сагсай минерал ресурс </t>
  </si>
  <si>
    <t xml:space="preserve">Сайн залуус </t>
  </si>
  <si>
    <t>Сайномголд Монголиа</t>
  </si>
  <si>
    <t>Сайхан Дэлгэр констракшн</t>
  </si>
  <si>
    <t>Сайхан Дэлгэр Трейд</t>
  </si>
  <si>
    <t>Сайхан Мишээл</t>
  </si>
  <si>
    <t>Сайхан Ордос</t>
  </si>
  <si>
    <t>Сансарын геологи хайгуул</t>
  </si>
  <si>
    <t>Санчуан Шань руй</t>
  </si>
  <si>
    <t>Сармай Дээлт</t>
  </si>
  <si>
    <t>Саруул сайн</t>
  </si>
  <si>
    <t>Сатирем</t>
  </si>
  <si>
    <t>Сауд Гоби блэйк гоулд</t>
  </si>
  <si>
    <t xml:space="preserve">Сауд гоби фортуна </t>
  </si>
  <si>
    <t>Си Ай Жи</t>
  </si>
  <si>
    <t xml:space="preserve">СИ БИ ЭС ЭН </t>
  </si>
  <si>
    <t xml:space="preserve">Си Жи Си Эм </t>
  </si>
  <si>
    <t>СИ ӨҮ ӨҮ КЭЙ</t>
  </si>
  <si>
    <t>СИ ТИ ЭЛ ТИ</t>
  </si>
  <si>
    <t xml:space="preserve">СИ ЭЙ ЖИ И ЭН </t>
  </si>
  <si>
    <t xml:space="preserve">Си Эм Си Эс  </t>
  </si>
  <si>
    <t>СИ ЭМ ЭН ЭМ</t>
  </si>
  <si>
    <t xml:space="preserve">Си Эф Си групп </t>
  </si>
  <si>
    <t>Сигма Бетта</t>
  </si>
  <si>
    <t>Сигма Инженеринг</t>
  </si>
  <si>
    <t>Синотум Монголия</t>
  </si>
  <si>
    <t>Синсэрэ девелопмент</t>
  </si>
  <si>
    <t>Сити Дн сервис</t>
  </si>
  <si>
    <t xml:space="preserve">Скэйнт Гоулд </t>
  </si>
  <si>
    <t xml:space="preserve">Собт Трейд </t>
  </si>
  <si>
    <t>Соломон ресурсез монголиа</t>
  </si>
  <si>
    <t>Солонго бил</t>
  </si>
  <si>
    <t xml:space="preserve">Сонин хад </t>
  </si>
  <si>
    <t>Сор Жонш</t>
  </si>
  <si>
    <t xml:space="preserve">Сор металл </t>
  </si>
  <si>
    <t xml:space="preserve">Спейс спийд </t>
  </si>
  <si>
    <t xml:space="preserve">Спейшл Майнз </t>
  </si>
  <si>
    <t>Спот Констракшн</t>
  </si>
  <si>
    <t>СС Монголия</t>
  </si>
  <si>
    <t>Сувдан бороо</t>
  </si>
  <si>
    <t>Сутай даян ориг</t>
  </si>
  <si>
    <t>Сутай Хэн Цо</t>
  </si>
  <si>
    <t>Сутай цэнд</t>
  </si>
  <si>
    <t>Сутайн Тэргүүн</t>
  </si>
  <si>
    <t>Сүйхэнт</t>
  </si>
  <si>
    <t xml:space="preserve">Сүлд тогтох </t>
  </si>
  <si>
    <t>Сүмбэр групп</t>
  </si>
  <si>
    <t>Сүмбэр Орд</t>
  </si>
  <si>
    <t>Сүхбаатар Уул - Уурхай ОНӨҮГ</t>
  </si>
  <si>
    <t>Сүчиго</t>
  </si>
  <si>
    <t xml:space="preserve">Сэлүүхэн </t>
  </si>
  <si>
    <t>Сэлэнгэ майкинг</t>
  </si>
  <si>
    <t>Сэлэнгэ минералс</t>
  </si>
  <si>
    <t xml:space="preserve">СЭНДОМ </t>
  </si>
  <si>
    <t>Сэнж сант</t>
  </si>
  <si>
    <t>Сэрүүн Сэлбэ</t>
  </si>
  <si>
    <t>Таван толгой транс</t>
  </si>
  <si>
    <t>Тайж сүйх</t>
  </si>
  <si>
    <t>Тайхар орд</t>
  </si>
  <si>
    <t>Тал булаг трейд</t>
  </si>
  <si>
    <t>Талст бурхант</t>
  </si>
  <si>
    <t xml:space="preserve">Талст дөл </t>
  </si>
  <si>
    <t>Талст Маргад</t>
  </si>
  <si>
    <t>Талст Орчлон</t>
  </si>
  <si>
    <t>Талын Жигүүр</t>
  </si>
  <si>
    <t xml:space="preserve">Талын нууц </t>
  </si>
  <si>
    <t>Талын Шигтгээ</t>
  </si>
  <si>
    <t>Таст өлгий</t>
  </si>
  <si>
    <t>Тахамт</t>
  </si>
  <si>
    <t>Тахилгат Гурван сайхан</t>
  </si>
  <si>
    <t>Тахилт мандах</t>
  </si>
  <si>
    <t xml:space="preserve">Твийн кристал </t>
  </si>
  <si>
    <t xml:space="preserve">Терра майнинг  </t>
  </si>
  <si>
    <t>Терра Энержи</t>
  </si>
  <si>
    <t>ТИ ЖИ ВАЙ</t>
  </si>
  <si>
    <t xml:space="preserve">ТИ ЭН БИ </t>
  </si>
  <si>
    <t>ТИ ЭН ЭНД ЮУ</t>
  </si>
  <si>
    <t>Титанхорде</t>
  </si>
  <si>
    <t xml:space="preserve">Товгор хад </t>
  </si>
  <si>
    <t xml:space="preserve">Тогоо толгой </t>
  </si>
  <si>
    <t>Тогос чүлтэм</t>
  </si>
  <si>
    <t xml:space="preserve">Тод алмаз </t>
  </si>
  <si>
    <t xml:space="preserve">Тод баялаг орд </t>
  </si>
  <si>
    <t xml:space="preserve">Толгод үүд </t>
  </si>
  <si>
    <t>Тоонот чулуу</t>
  </si>
  <si>
    <t xml:space="preserve">Топ лаки </t>
  </si>
  <si>
    <t xml:space="preserve">Төв Ази интернэшнл </t>
  </si>
  <si>
    <t>Төв азийн уран</t>
  </si>
  <si>
    <t>Төвшин энх</t>
  </si>
  <si>
    <t>Төгс зам</t>
  </si>
  <si>
    <t xml:space="preserve">Төмөр мөрөн </t>
  </si>
  <si>
    <t>Трежур эксплорэйшн</t>
  </si>
  <si>
    <t>Трейжа маунтайн интернэшнл майнинг</t>
  </si>
  <si>
    <t>Тунсинь</t>
  </si>
  <si>
    <t xml:space="preserve">Туншан шиандон  </t>
  </si>
  <si>
    <t xml:space="preserve">Туяа Ундрам </t>
  </si>
  <si>
    <t xml:space="preserve">Түгжхайрхан </t>
  </si>
  <si>
    <t xml:space="preserve">Түмэн Анур </t>
  </si>
  <si>
    <t>Түмэн жонш</t>
  </si>
  <si>
    <t>Түмэн Тал</t>
  </si>
  <si>
    <t>Түмэн цацал</t>
  </si>
  <si>
    <t>Түмэн-Ивээх</t>
  </si>
  <si>
    <t>Түшиг интернэшнл</t>
  </si>
  <si>
    <t xml:space="preserve">Тэвхэн </t>
  </si>
  <si>
    <t>Тэгшплант</t>
  </si>
  <si>
    <t xml:space="preserve">ТЭМТЭЛ </t>
  </si>
  <si>
    <t xml:space="preserve">Тэмүүлэн орших </t>
  </si>
  <si>
    <t>Тэнгри Ойл Шэйл</t>
  </si>
  <si>
    <t>Тэнгри петроцемикалс</t>
  </si>
  <si>
    <t>Тэнгри терра ресурс</t>
  </si>
  <si>
    <t>Тэргүүн зуун</t>
  </si>
  <si>
    <t>Тэргүүн сод эрдэм</t>
  </si>
  <si>
    <t xml:space="preserve">Тэргүүн харш </t>
  </si>
  <si>
    <t>УБТЗ Чулуун Завод</t>
  </si>
  <si>
    <t>Угалзан Цамхаг</t>
  </si>
  <si>
    <t xml:space="preserve">Улаан бухнууд </t>
  </si>
  <si>
    <t xml:space="preserve">Улаан цахар </t>
  </si>
  <si>
    <t xml:space="preserve">Улаанначин </t>
  </si>
  <si>
    <t xml:space="preserve">Уран сэлэнгэ </t>
  </si>
  <si>
    <t xml:space="preserve">Ургах говь </t>
  </si>
  <si>
    <t xml:space="preserve">Ургах морин элс </t>
  </si>
  <si>
    <t>Урдхутлаг</t>
  </si>
  <si>
    <t>Ууган илч</t>
  </si>
  <si>
    <t xml:space="preserve">УУНК </t>
  </si>
  <si>
    <t xml:space="preserve">Уурхай </t>
  </si>
  <si>
    <t>Уэлт эксплорэйшн</t>
  </si>
  <si>
    <t xml:space="preserve">Уян хайрхан </t>
  </si>
  <si>
    <t>Үлэмж оргил</t>
  </si>
  <si>
    <t xml:space="preserve">Үнэгдийн хүрэн </t>
  </si>
  <si>
    <t>Үнэн Анд</t>
  </si>
  <si>
    <t>Үнэт эрдэнэ</t>
  </si>
  <si>
    <t xml:space="preserve">Фаргоко </t>
  </si>
  <si>
    <t>Фирст ресурс</t>
  </si>
  <si>
    <t xml:space="preserve">Флюмон </t>
  </si>
  <si>
    <t xml:space="preserve">Флюорит стар </t>
  </si>
  <si>
    <t xml:space="preserve">Форс констракшн </t>
  </si>
  <si>
    <t xml:space="preserve">Фрийзер </t>
  </si>
  <si>
    <t>Фэнчун Интернэшнл</t>
  </si>
  <si>
    <t>Фэст-клаймакс</t>
  </si>
  <si>
    <t>Хаадын эрдэнэс</t>
  </si>
  <si>
    <t>Хаан талст</t>
  </si>
  <si>
    <t xml:space="preserve">Хавсгайт нуур </t>
  </si>
  <si>
    <t>Хавцгайт ресорсиз</t>
  </si>
  <si>
    <t>Хавчуу Лэнд монголия</t>
  </si>
  <si>
    <t xml:space="preserve">Хадат голден </t>
  </si>
  <si>
    <t>Хайбат</t>
  </si>
  <si>
    <t>Хайрхан трейд</t>
  </si>
  <si>
    <t>Хамаг монгол ресурс</t>
  </si>
  <si>
    <t>Хан Асур</t>
  </si>
  <si>
    <t>Хан ресорсиз</t>
  </si>
  <si>
    <t xml:space="preserve">Хан хангамж </t>
  </si>
  <si>
    <t>Хан Хас трейд</t>
  </si>
  <si>
    <t xml:space="preserve">Хан Хэнтийн Хүдэр </t>
  </si>
  <si>
    <t>Хан шижир</t>
  </si>
  <si>
    <t>Ханбогд эксплорэйшн</t>
  </si>
  <si>
    <t>Хандгайт гол</t>
  </si>
  <si>
    <t xml:space="preserve">Ханниби </t>
  </si>
  <si>
    <t xml:space="preserve">Ханын материал </t>
  </si>
  <si>
    <t>Харанга сүмбэр</t>
  </si>
  <si>
    <t>Харанга хүдэр</t>
  </si>
  <si>
    <t>Харанга шавдал</t>
  </si>
  <si>
    <t>Харанга эрдэнэс</t>
  </si>
  <si>
    <t xml:space="preserve">Хархорум сүлд </t>
  </si>
  <si>
    <t>Хас даваа</t>
  </si>
  <si>
    <t>Хейвүүд Монголия</t>
  </si>
  <si>
    <t>Хера инвестмент</t>
  </si>
  <si>
    <t>Хишиг оргилуун</t>
  </si>
  <si>
    <t>Хонг Да интернэйшнл</t>
  </si>
  <si>
    <t>Хонг Чанг Ли</t>
  </si>
  <si>
    <t>Хос Богд</t>
  </si>
  <si>
    <t xml:space="preserve">Хос хатад </t>
  </si>
  <si>
    <t xml:space="preserve">Хөнгөн гэгээ Орд </t>
  </si>
  <si>
    <t>Хөх булагийн хөндий</t>
  </si>
  <si>
    <t>Хөх дэл инвест</t>
  </si>
  <si>
    <t>Хөх Жонш</t>
  </si>
  <si>
    <t>Хөх Сүлд групп</t>
  </si>
  <si>
    <t xml:space="preserve">Хөх толбо бут </t>
  </si>
  <si>
    <t>Хөх төр</t>
  </si>
  <si>
    <t>Хөх Шугам</t>
  </si>
  <si>
    <t>Хөхөмдөг уул</t>
  </si>
  <si>
    <t xml:space="preserve">Хөххушт </t>
  </si>
  <si>
    <t>Хуа фенг рунда</t>
  </si>
  <si>
    <t xml:space="preserve">Хуабей куанэ </t>
  </si>
  <si>
    <t>Хуади куонез</t>
  </si>
  <si>
    <t>Хуан юан</t>
  </si>
  <si>
    <t xml:space="preserve">Хувь билэгт </t>
  </si>
  <si>
    <t xml:space="preserve">Хулд Айрон </t>
  </si>
  <si>
    <t>Хулд Майнинг групп</t>
  </si>
  <si>
    <t xml:space="preserve">Хулд Олз </t>
  </si>
  <si>
    <t xml:space="preserve">Хулд цемент </t>
  </si>
  <si>
    <t>Хунан жинлэн</t>
  </si>
  <si>
    <t>Хургатай Хайрхан</t>
  </si>
  <si>
    <t xml:space="preserve">Хуучин Андууд </t>
  </si>
  <si>
    <t>Хүдэр Болд</t>
  </si>
  <si>
    <t>Хүдэр Орд</t>
  </si>
  <si>
    <t>Хүннү ресурсез</t>
  </si>
  <si>
    <t>Хүннү стийл</t>
  </si>
  <si>
    <t>Хүрэн бэлчир</t>
  </si>
  <si>
    <t xml:space="preserve">Хүрэнбулаг </t>
  </si>
  <si>
    <t>Хэйвин хоризонтал</t>
  </si>
  <si>
    <t xml:space="preserve">Хэлтрэгэ </t>
  </si>
  <si>
    <t xml:space="preserve">Хэмжээлшгүй од </t>
  </si>
  <si>
    <t>Хэмчиг голд</t>
  </si>
  <si>
    <t>Хэнсүл констракшн</t>
  </si>
  <si>
    <t xml:space="preserve">Хэрлэн голын үйлс </t>
  </si>
  <si>
    <t xml:space="preserve">Хэрлэн импекс </t>
  </si>
  <si>
    <t>Хэрлэн энерго</t>
  </si>
  <si>
    <t>Цавдан импекс</t>
  </si>
  <si>
    <t>Цагаан бүрд</t>
  </si>
  <si>
    <t>Цагаан Өвөлжөө</t>
  </si>
  <si>
    <t xml:space="preserve">Цагаан ташаа </t>
  </si>
  <si>
    <t xml:space="preserve">Цанзирунли </t>
  </si>
  <si>
    <t xml:space="preserve">Цантын хаяа </t>
  </si>
  <si>
    <t>Циркон Майнинг</t>
  </si>
  <si>
    <t>ЦОРОСЖАМБАА</t>
  </si>
  <si>
    <t>Цохонт өндөр</t>
  </si>
  <si>
    <t xml:space="preserve">Цэгтөр </t>
  </si>
  <si>
    <t xml:space="preserve">Цэгээн Үүдэн </t>
  </si>
  <si>
    <t>Цэлмүүн хангай</t>
  </si>
  <si>
    <t>Цэн баялаг</t>
  </si>
  <si>
    <t>Цэн газар</t>
  </si>
  <si>
    <t>Цэнгэг орог</t>
  </si>
  <si>
    <t>Цэнхэр буйр</t>
  </si>
  <si>
    <t xml:space="preserve">Цэрдийн тал </t>
  </si>
  <si>
    <t xml:space="preserve">Цэрэнбадам </t>
  </si>
  <si>
    <t xml:space="preserve">Цэцэнс майнинг  энд энержи </t>
  </si>
  <si>
    <t xml:space="preserve">Цээцээ импекс </t>
  </si>
  <si>
    <t>Чайлдсан</t>
  </si>
  <si>
    <t xml:space="preserve">Чандгана коул </t>
  </si>
  <si>
    <t>Чандмань эрхүүд</t>
  </si>
  <si>
    <t>Чи хуа оч</t>
  </si>
  <si>
    <t xml:space="preserve">Чилчиггол </t>
  </si>
  <si>
    <t xml:space="preserve">Чин </t>
  </si>
  <si>
    <t xml:space="preserve">Чин төгс </t>
  </si>
  <si>
    <t xml:space="preserve">Чин Удам </t>
  </si>
  <si>
    <t>Чинболай</t>
  </si>
  <si>
    <t xml:space="preserve">Чингис уул </t>
  </si>
  <si>
    <t>Чойжид дагина</t>
  </si>
  <si>
    <t>Чулуун-өргөө</t>
  </si>
  <si>
    <t xml:space="preserve">Чунноров </t>
  </si>
  <si>
    <t xml:space="preserve">Чүүгэн </t>
  </si>
  <si>
    <t>Шанд ундрага</t>
  </si>
  <si>
    <t>Шанжин орд</t>
  </si>
  <si>
    <t xml:space="preserve">Шар Монгол </t>
  </si>
  <si>
    <t>Шаргал болор</t>
  </si>
  <si>
    <t xml:space="preserve">Шарлан гол </t>
  </si>
  <si>
    <t xml:space="preserve">Шашир Оргил </t>
  </si>
  <si>
    <t xml:space="preserve">Шианганжиаюан </t>
  </si>
  <si>
    <t xml:space="preserve">Шижир алт </t>
  </si>
  <si>
    <t>Шижир араншин</t>
  </si>
  <si>
    <t>Шижир Гоулд</t>
  </si>
  <si>
    <t>Шим Дэлэг</t>
  </si>
  <si>
    <t>Шим Зориг</t>
  </si>
  <si>
    <t>Шим технолоджи</t>
  </si>
  <si>
    <t xml:space="preserve">Шим тогтуун </t>
  </si>
  <si>
    <t xml:space="preserve">Шинбао Шан </t>
  </si>
  <si>
    <t>Шинсанхөюүсекантань</t>
  </si>
  <si>
    <t>Шинэ азиа Майнинг групп</t>
  </si>
  <si>
    <t>Шинэ Алмас</t>
  </si>
  <si>
    <t xml:space="preserve">Шинэ гурвалжин </t>
  </si>
  <si>
    <t xml:space="preserve">Шинэ лонгда </t>
  </si>
  <si>
    <t xml:space="preserve">Шинэ Монгол эрдэс </t>
  </si>
  <si>
    <t xml:space="preserve">Шинэ Шуудан </t>
  </si>
  <si>
    <t xml:space="preserve">ШТН нэгдэл ААТҮГазар </t>
  </si>
  <si>
    <t>Шувуун хар Уул</t>
  </si>
  <si>
    <t xml:space="preserve">ШШГЕГ -ын хорих 439-р анги </t>
  </si>
  <si>
    <t>Шэйман</t>
  </si>
  <si>
    <t>Э - Транс</t>
  </si>
  <si>
    <t xml:space="preserve">ЭГ Арвай </t>
  </si>
  <si>
    <t>Эгшиглэнт уул</t>
  </si>
  <si>
    <t xml:space="preserve">ЭДИНБҮРГ  </t>
  </si>
  <si>
    <t>Эж Балей</t>
  </si>
  <si>
    <t>Эж Улаан Хатуу</t>
  </si>
  <si>
    <t xml:space="preserve">Эй Кэй Эм Юу </t>
  </si>
  <si>
    <t>Эй Пи И Экс Пи Ар Өү</t>
  </si>
  <si>
    <t>Эй Эйч Жи металс групп</t>
  </si>
  <si>
    <t xml:space="preserve">Эй Эс Ти Эс </t>
  </si>
  <si>
    <t>ЭЙ ЮУ СИ</t>
  </si>
  <si>
    <t>ЭЙЧ БИ СИ</t>
  </si>
  <si>
    <t xml:space="preserve">Эйч Ди Эл </t>
  </si>
  <si>
    <t>Эйч Кэй жи Си</t>
  </si>
  <si>
    <t>Эйч Эм Си Натурал ресурс корпорэшн</t>
  </si>
  <si>
    <t xml:space="preserve">Эйч Эм Си Си </t>
  </si>
  <si>
    <t>Эйч Эм Эль</t>
  </si>
  <si>
    <t>Эйч Эм Эм Би</t>
  </si>
  <si>
    <t>Эйч энд Эйч Майнинг</t>
  </si>
  <si>
    <t xml:space="preserve">ЭЙЧ ЭС ДИ </t>
  </si>
  <si>
    <t>Элбэг орд</t>
  </si>
  <si>
    <t>Элтрана</t>
  </si>
  <si>
    <t xml:space="preserve">Элээт </t>
  </si>
  <si>
    <t>ЭМ ДИ ЭФ И</t>
  </si>
  <si>
    <t>Эм Жи Си</t>
  </si>
  <si>
    <t>Эм Жи Эл Ресурс</t>
  </si>
  <si>
    <t>ЭМ ЖИ ЭМ ЖИ</t>
  </si>
  <si>
    <t xml:space="preserve">ЭМ ЗЭТ ЭЙ КЭЙ </t>
  </si>
  <si>
    <t>Эм Пи Эйч Си Эл</t>
  </si>
  <si>
    <t>ЭМ СИ И ЭМ СИ</t>
  </si>
  <si>
    <t xml:space="preserve">ЭМ СИ СИ ЭМ </t>
  </si>
  <si>
    <t>Эм Си Эс Холдинг</t>
  </si>
  <si>
    <t xml:space="preserve">ЭМ ЭЙЧ ЖИ </t>
  </si>
  <si>
    <t>Эм Эл Цахиурт Овоо</t>
  </si>
  <si>
    <t>Эм ЭЛ ЭС ИКС</t>
  </si>
  <si>
    <t>Эм Эм Ар Ай</t>
  </si>
  <si>
    <t xml:space="preserve">Эм Эм Ар Ди </t>
  </si>
  <si>
    <t>Эм Эм И</t>
  </si>
  <si>
    <t xml:space="preserve">Эм Эм энд Ар Эм </t>
  </si>
  <si>
    <t>ЭМ ЭМ ЭС ЭС</t>
  </si>
  <si>
    <t>ЭМ ЭН ЭЛ ЖИ</t>
  </si>
  <si>
    <t>Эм энд Даимонд</t>
  </si>
  <si>
    <t xml:space="preserve">Эм юу Ар Си </t>
  </si>
  <si>
    <t>Эмиралд маунтин</t>
  </si>
  <si>
    <t>Эмээлтмайнз</t>
  </si>
  <si>
    <t>ЭН БИ ЭН ЖИ ТИ</t>
  </si>
  <si>
    <t>Эн Пи Ай</t>
  </si>
  <si>
    <t>ЭН СИ ЭЙЧ ЭН</t>
  </si>
  <si>
    <t>ЭН ТИ ЭС ЭМ</t>
  </si>
  <si>
    <t>ЭН ЭМ И ЭС</t>
  </si>
  <si>
    <t xml:space="preserve">Эн Эс Дабль Ти И </t>
  </si>
  <si>
    <t>Эн Юу Ти Эм</t>
  </si>
  <si>
    <t xml:space="preserve">Энержикантри майнинг </t>
  </si>
  <si>
    <t>Энержифлоуконстракшн</t>
  </si>
  <si>
    <t>Энхтунх Орчлон</t>
  </si>
  <si>
    <t>Эрвэн хүдэр</t>
  </si>
  <si>
    <t>Эрдмин</t>
  </si>
  <si>
    <t>Эрдэнийн Олз</t>
  </si>
  <si>
    <t>Эрдэнийн опал</t>
  </si>
  <si>
    <t xml:space="preserve">Эрдэнийн эрдэнэс </t>
  </si>
  <si>
    <t>Эрдэнэ Дорно</t>
  </si>
  <si>
    <t>Эрдэнэ жас</t>
  </si>
  <si>
    <t xml:space="preserve">Эрдэнэ линк </t>
  </si>
  <si>
    <t>Эрдэнэ Минас</t>
  </si>
  <si>
    <t>Эрдэнэ энержи</t>
  </si>
  <si>
    <t>Эрдэнэс Эрдэнэс</t>
  </si>
  <si>
    <t>Эрдэнэт хун</t>
  </si>
  <si>
    <t xml:space="preserve">Эрдэс мөрөн </t>
  </si>
  <si>
    <t>Эрдэс плазм</t>
  </si>
  <si>
    <t>Эрдэс увс</t>
  </si>
  <si>
    <t>Эрстсайр Эксплорэйшн</t>
  </si>
  <si>
    <t>Эрхэс майнинг</t>
  </si>
  <si>
    <t>Эрэлчин</t>
  </si>
  <si>
    <t xml:space="preserve">Эс Би Эм Жи Эл </t>
  </si>
  <si>
    <t>Эс би эф</t>
  </si>
  <si>
    <t>Эс Жи Майнинг эрдэс</t>
  </si>
  <si>
    <t xml:space="preserve">Эс Кэй Жи </t>
  </si>
  <si>
    <t xml:space="preserve">Эф  Ар Эф Эм </t>
  </si>
  <si>
    <t xml:space="preserve">Эф  Жи Пи  </t>
  </si>
  <si>
    <t xml:space="preserve">Эф Эйч Эл </t>
  </si>
  <si>
    <t>Эх Мөрөн</t>
  </si>
  <si>
    <t>Эхговийн Чулуу</t>
  </si>
  <si>
    <t>Эхлэл Ургац</t>
  </si>
  <si>
    <t>ЭЭМДЭ</t>
  </si>
  <si>
    <t xml:space="preserve">Юм Агаа </t>
  </si>
  <si>
    <t>Юнайтед Минералс</t>
  </si>
  <si>
    <t>Юниверсал коппер</t>
  </si>
  <si>
    <t xml:space="preserve">Юниверсал Минерал эксплорэйшн </t>
  </si>
  <si>
    <t>Ялгуун Интернэшнл</t>
  </si>
  <si>
    <t>Ялумба</t>
  </si>
  <si>
    <t>Яргайтын Унага</t>
  </si>
  <si>
    <t>Column4</t>
  </si>
  <si>
    <t>Column5</t>
  </si>
  <si>
    <t>Column6</t>
  </si>
  <si>
    <t>Column7</t>
  </si>
  <si>
    <t>Column8</t>
  </si>
  <si>
    <t>Column9</t>
  </si>
  <si>
    <t>Column10</t>
  </si>
  <si>
    <t>Column11</t>
  </si>
  <si>
    <t>Column12</t>
  </si>
  <si>
    <t>Column13</t>
  </si>
  <si>
    <t>Column14</t>
  </si>
  <si>
    <t>Column15</t>
  </si>
  <si>
    <t>Column16</t>
  </si>
  <si>
    <t>Column17</t>
  </si>
  <si>
    <t>Column18</t>
  </si>
  <si>
    <t>Column19</t>
  </si>
  <si>
    <t>2006 он</t>
  </si>
  <si>
    <t>2007 он</t>
  </si>
  <si>
    <t>2008 он</t>
  </si>
  <si>
    <t>2009 он</t>
  </si>
  <si>
    <t>2010 он</t>
  </si>
  <si>
    <t>2011 он</t>
  </si>
  <si>
    <t>2012 он</t>
  </si>
  <si>
    <t>2013 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</si>
</sst>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_-;_-* &quot;-&quot;??_₮_-;_-@_-"/>
    <numFmt numFmtId="164" formatCode="_(* #,##0.00_);_(* \(#,##0.00\);_(* &quot;-&quot;??_);_(@_)"/>
    <numFmt numFmtId="165" formatCode="_-* #,##0.0_₮_-;\-* #,##0.0_₮_-;_-* &quot;-&quot;??_₮_-;_-@_-"/>
    <numFmt numFmtId="166" formatCode="_-* #,##0_₮_-;\-* #,##0_₮_-;_-* &quot;-&quot;??_₮_-;_-@_-"/>
  </numFmts>
  <fonts count="23" x14ac:knownFonts="1">
    <font>
      <sz val="11"/>
      <color theme="1"/>
      <name val="Calibri"/>
      <family val="2"/>
      <charset val="1"/>
      <scheme val="minor"/>
    </font>
    <font>
      <sz val="11"/>
      <color theme="1"/>
      <name val="Calibri"/>
      <family val="2"/>
      <charset val="1"/>
      <scheme val="minor"/>
    </font>
    <font>
      <sz val="11"/>
      <color theme="1"/>
      <name val="Calibri"/>
      <family val="2"/>
      <scheme val="minor"/>
    </font>
    <font>
      <sz val="10"/>
      <color theme="1"/>
      <name val="Arial"/>
      <family val="2"/>
    </font>
    <font>
      <b/>
      <sz val="10"/>
      <color theme="1"/>
      <name val="Arial"/>
      <family val="2"/>
    </font>
    <font>
      <b/>
      <sz val="9"/>
      <color indexed="81"/>
      <name val="Tahoma"/>
      <family val="2"/>
    </font>
    <font>
      <sz val="9"/>
      <color indexed="81"/>
      <name val="Tahoma"/>
      <family val="2"/>
    </font>
    <font>
      <sz val="11"/>
      <color theme="1"/>
      <name val="Arial"/>
      <family val="2"/>
    </font>
    <font>
      <b/>
      <sz val="10"/>
      <color theme="0"/>
      <name val="Arial"/>
      <family val="2"/>
    </font>
    <font>
      <sz val="10"/>
      <name val="Arial"/>
      <family val="2"/>
    </font>
    <font>
      <sz val="8"/>
      <name val="Arial"/>
      <family val="2"/>
    </font>
    <font>
      <sz val="9"/>
      <name val="Arial"/>
      <family val="2"/>
    </font>
    <font>
      <b/>
      <sz val="9"/>
      <name val="Arial"/>
      <family val="2"/>
    </font>
    <font>
      <sz val="9"/>
      <color theme="1"/>
      <name val="Arial"/>
      <family val="2"/>
    </font>
    <font>
      <sz val="11"/>
      <name val="Calibri"/>
      <family val="2"/>
      <charset val="1"/>
      <scheme val="minor"/>
    </font>
    <font>
      <sz val="9"/>
      <name val="Calibri"/>
      <family val="2"/>
      <charset val="1"/>
      <scheme val="minor"/>
    </font>
    <font>
      <sz val="9"/>
      <color rgb="FFC00000"/>
      <name val="Arial"/>
      <family val="2"/>
    </font>
    <font>
      <b/>
      <sz val="8"/>
      <color indexed="81"/>
      <name val="Tahoma"/>
      <family val="2"/>
      <charset val="204"/>
    </font>
    <font>
      <sz val="8"/>
      <color indexed="81"/>
      <name val="Tahoma"/>
      <family val="2"/>
      <charset val="204"/>
    </font>
    <font>
      <sz val="10"/>
      <color rgb="FF000000"/>
      <name val="Arial"/>
      <family val="2"/>
    </font>
    <font>
      <b/>
      <sz val="11"/>
      <color theme="0"/>
      <name val="Calibri"/>
      <family val="2"/>
      <charset val="1"/>
      <scheme val="minor"/>
    </font>
    <font>
      <b/>
      <sz val="11"/>
      <color theme="0"/>
      <name val="Calibri"/>
      <family val="2"/>
      <scheme val="minor"/>
    </font>
    <font>
      <b/>
      <sz val="9"/>
      <color theme="0"/>
      <name val="Arial"/>
      <family val="2"/>
    </font>
  </fonts>
  <fills count="9">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indexed="64"/>
      </left>
      <right/>
      <top style="thin">
        <color indexed="64"/>
      </top>
      <bottom/>
      <diagonal/>
    </border>
    <border>
      <left/>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top/>
      <bottom style="thin">
        <color theme="0"/>
      </bottom>
      <diagonal/>
    </border>
    <border>
      <left/>
      <right/>
      <top/>
      <bottom style="thin">
        <color theme="0"/>
      </bottom>
      <diagonal/>
    </border>
    <border>
      <left style="thin">
        <color theme="0"/>
      </left>
      <right/>
      <top style="thin">
        <color indexed="64"/>
      </top>
      <bottom style="thin">
        <color theme="0"/>
      </bottom>
      <diagonal/>
    </border>
    <border>
      <left/>
      <right/>
      <top style="thin">
        <color theme="0"/>
      </top>
      <bottom style="thin">
        <color theme="0"/>
      </bottom>
      <diagonal/>
    </border>
    <border>
      <left/>
      <right style="thin">
        <color theme="0"/>
      </right>
      <top/>
      <bottom style="thin">
        <color theme="0"/>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2" fillId="0" borderId="0"/>
    <xf numFmtId="0" fontId="7" fillId="0" borderId="0"/>
    <xf numFmtId="0" fontId="9" fillId="0" borderId="0"/>
  </cellStyleXfs>
  <cellXfs count="107">
    <xf numFmtId="0" fontId="0" fillId="0" borderId="0" xfId="0"/>
    <xf numFmtId="164" fontId="3" fillId="0" borderId="0" xfId="2" applyFont="1" applyFill="1" applyAlignment="1">
      <alignment horizontal="center" vertical="center"/>
    </xf>
    <xf numFmtId="164" fontId="3" fillId="0" borderId="0" xfId="2" applyFont="1" applyFill="1" applyAlignment="1">
      <alignment vertical="center"/>
    </xf>
    <xf numFmtId="0" fontId="3" fillId="0" borderId="0" xfId="3" applyFont="1"/>
    <xf numFmtId="0" fontId="3" fillId="0" borderId="0" xfId="2" applyNumberFormat="1" applyFont="1" applyFill="1" applyAlignment="1">
      <alignment vertical="center"/>
    </xf>
    <xf numFmtId="164" fontId="3" fillId="0" borderId="0" xfId="2" applyFont="1" applyFill="1" applyAlignment="1">
      <alignment horizontal="left" vertical="center"/>
    </xf>
    <xf numFmtId="164" fontId="3" fillId="0" borderId="0" xfId="2" applyFont="1" applyFill="1" applyAlignment="1">
      <alignment vertical="center" wrapText="1"/>
    </xf>
    <xf numFmtId="164" fontId="4" fillId="0" borderId="0" xfId="2" applyFont="1" applyFill="1" applyAlignment="1">
      <alignment vertical="center"/>
    </xf>
    <xf numFmtId="0" fontId="8" fillId="2" borderId="0" xfId="4" applyFont="1" applyFill="1" applyBorder="1"/>
    <xf numFmtId="0" fontId="8" fillId="2" borderId="4" xfId="4" applyFont="1" applyFill="1" applyBorder="1"/>
    <xf numFmtId="0" fontId="7" fillId="0" borderId="0" xfId="4"/>
    <xf numFmtId="0" fontId="3" fillId="3" borderId="5" xfId="4" applyFont="1" applyFill="1" applyBorder="1"/>
    <xf numFmtId="0" fontId="3" fillId="3" borderId="6" xfId="4" applyFont="1" applyFill="1" applyBorder="1"/>
    <xf numFmtId="0" fontId="3" fillId="4" borderId="7" xfId="4" applyFont="1" applyFill="1" applyBorder="1"/>
    <xf numFmtId="0" fontId="3" fillId="4" borderId="3" xfId="4" applyFont="1" applyFill="1" applyBorder="1"/>
    <xf numFmtId="0" fontId="3" fillId="3" borderId="7" xfId="4" applyFont="1" applyFill="1" applyBorder="1"/>
    <xf numFmtId="0" fontId="3" fillId="3" borderId="3" xfId="4" applyFont="1" applyFill="1" applyBorder="1"/>
    <xf numFmtId="0" fontId="10" fillId="0" borderId="0" xfId="5" applyFont="1"/>
    <xf numFmtId="0" fontId="10" fillId="0" borderId="0" xfId="5" applyFont="1" applyAlignment="1">
      <alignment wrapText="1"/>
    </xf>
    <xf numFmtId="0" fontId="14" fillId="0" borderId="0" xfId="0" applyFont="1" applyFill="1"/>
    <xf numFmtId="0" fontId="0" fillId="0" borderId="0" xfId="0" applyFont="1"/>
    <xf numFmtId="0" fontId="14" fillId="0" borderId="0" xfId="0" applyFont="1"/>
    <xf numFmtId="0" fontId="15" fillId="0" borderId="0" xfId="0" applyFont="1"/>
    <xf numFmtId="43" fontId="12" fillId="5" borderId="2" xfId="5" applyNumberFormat="1" applyFont="1" applyFill="1" applyBorder="1" applyAlignment="1">
      <alignment horizontal="center" vertical="center" wrapText="1"/>
    </xf>
    <xf numFmtId="0" fontId="12" fillId="5" borderId="2" xfId="5" applyFont="1" applyFill="1" applyBorder="1" applyAlignment="1">
      <alignment horizontal="center" vertical="center" wrapText="1"/>
    </xf>
    <xf numFmtId="165" fontId="12" fillId="6" borderId="1" xfId="1" applyNumberFormat="1" applyFont="1" applyFill="1" applyBorder="1" applyAlignment="1">
      <alignment horizontal="center" vertical="center" wrapText="1"/>
    </xf>
    <xf numFmtId="0" fontId="11" fillId="5" borderId="8" xfId="5" applyFont="1" applyFill="1" applyBorder="1" applyAlignment="1">
      <alignment horizontal="center" vertical="center" wrapText="1"/>
    </xf>
    <xf numFmtId="0" fontId="11" fillId="5" borderId="11" xfId="5" applyFont="1" applyFill="1" applyBorder="1" applyAlignment="1">
      <alignment horizontal="center" vertical="center" wrapText="1"/>
    </xf>
    <xf numFmtId="165" fontId="12" fillId="6" borderId="20" xfId="1" applyNumberFormat="1" applyFont="1" applyFill="1" applyBorder="1" applyAlignment="1">
      <alignment horizontal="center" vertical="center" wrapText="1"/>
    </xf>
    <xf numFmtId="165" fontId="11" fillId="6" borderId="20" xfId="1"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65" fontId="12" fillId="6" borderId="2" xfId="1" applyNumberFormat="1" applyFont="1" applyFill="1" applyBorder="1" applyAlignment="1">
      <alignment horizontal="center" vertical="center" wrapText="1"/>
    </xf>
    <xf numFmtId="0" fontId="10" fillId="0" borderId="0" xfId="5" applyFont="1" applyBorder="1" applyAlignment="1">
      <alignment wrapText="1"/>
    </xf>
    <xf numFmtId="0" fontId="0" fillId="0" borderId="0" xfId="0" applyAlignment="1">
      <alignment horizontal="left"/>
    </xf>
    <xf numFmtId="166" fontId="21" fillId="2" borderId="6" xfId="0" applyNumberFormat="1" applyFont="1" applyFill="1" applyBorder="1"/>
    <xf numFmtId="0" fontId="20" fillId="2" borderId="0" xfId="0" applyFont="1" applyFill="1" applyBorder="1"/>
    <xf numFmtId="0" fontId="20" fillId="2" borderId="4" xfId="0" applyFont="1" applyFill="1" applyBorder="1"/>
    <xf numFmtId="0" fontId="0" fillId="3" borderId="5" xfId="0" applyFont="1" applyFill="1" applyBorder="1"/>
    <xf numFmtId="0" fontId="0" fillId="3" borderId="6" xfId="0" applyFont="1" applyFill="1" applyBorder="1"/>
    <xf numFmtId="166" fontId="0" fillId="3" borderId="6" xfId="1" applyNumberFormat="1" applyFont="1" applyFill="1" applyBorder="1"/>
    <xf numFmtId="0" fontId="0" fillId="4" borderId="7" xfId="0" applyFont="1" applyFill="1" applyBorder="1"/>
    <xf numFmtId="0" fontId="0" fillId="4" borderId="3" xfId="0" applyFont="1" applyFill="1" applyBorder="1"/>
    <xf numFmtId="166" fontId="0" fillId="4" borderId="3" xfId="1" applyNumberFormat="1" applyFont="1" applyFill="1" applyBorder="1"/>
    <xf numFmtId="0" fontId="0" fillId="3" borderId="7" xfId="0" applyFont="1" applyFill="1" applyBorder="1"/>
    <xf numFmtId="0" fontId="0" fillId="3" borderId="3" xfId="0" applyFont="1" applyFill="1" applyBorder="1"/>
    <xf numFmtId="166" fontId="0" fillId="3" borderId="3" xfId="1" applyNumberFormat="1" applyFont="1" applyFill="1" applyBorder="1"/>
    <xf numFmtId="0" fontId="20" fillId="2" borderId="5" xfId="0" applyFont="1" applyFill="1" applyBorder="1"/>
    <xf numFmtId="0" fontId="20" fillId="2" borderId="6" xfId="0" applyFont="1" applyFill="1" applyBorder="1"/>
    <xf numFmtId="0" fontId="20" fillId="2" borderId="6" xfId="0" applyNumberFormat="1" applyFont="1" applyFill="1" applyBorder="1"/>
    <xf numFmtId="0" fontId="0" fillId="4" borderId="3" xfId="0" applyNumberFormat="1" applyFont="1" applyFill="1" applyBorder="1"/>
    <xf numFmtId="0" fontId="22" fillId="2" borderId="0" xfId="0" applyFont="1" applyFill="1" applyBorder="1"/>
    <xf numFmtId="0" fontId="22" fillId="2" borderId="4" xfId="0" applyFont="1" applyFill="1" applyBorder="1"/>
    <xf numFmtId="0" fontId="11" fillId="3" borderId="5" xfId="5" applyNumberFormat="1" applyFont="1" applyFill="1" applyBorder="1" applyAlignment="1"/>
    <xf numFmtId="0" fontId="11" fillId="3" borderId="6" xfId="5" applyNumberFormat="1" applyFont="1" applyFill="1" applyBorder="1" applyAlignment="1"/>
    <xf numFmtId="43" fontId="11" fillId="3" borderId="6" xfId="1" applyNumberFormat="1" applyFont="1" applyFill="1" applyBorder="1"/>
    <xf numFmtId="0" fontId="11" fillId="4" borderId="7" xfId="5" applyNumberFormat="1" applyFont="1" applyFill="1" applyBorder="1" applyAlignment="1"/>
    <xf numFmtId="0" fontId="13" fillId="4" borderId="3" xfId="0" applyFont="1" applyFill="1" applyBorder="1"/>
    <xf numFmtId="43" fontId="13" fillId="4" borderId="3" xfId="1" applyNumberFormat="1" applyFont="1" applyFill="1" applyBorder="1"/>
    <xf numFmtId="0" fontId="11" fillId="3" borderId="7" xfId="5" applyNumberFormat="1" applyFont="1" applyFill="1" applyBorder="1" applyAlignment="1"/>
    <xf numFmtId="0" fontId="11" fillId="3" borderId="3" xfId="5" applyNumberFormat="1" applyFont="1" applyFill="1" applyBorder="1" applyAlignment="1"/>
    <xf numFmtId="43" fontId="11" fillId="3" borderId="3" xfId="1" applyNumberFormat="1" applyFont="1" applyFill="1" applyBorder="1"/>
    <xf numFmtId="0" fontId="11" fillId="4" borderId="3" xfId="5" applyNumberFormat="1" applyFont="1" applyFill="1" applyBorder="1" applyAlignment="1"/>
    <xf numFmtId="43" fontId="11" fillId="4" borderId="3" xfId="1" applyNumberFormat="1" applyFont="1" applyFill="1" applyBorder="1"/>
    <xf numFmtId="0" fontId="13" fillId="3" borderId="3" xfId="0" applyFont="1" applyFill="1" applyBorder="1"/>
    <xf numFmtId="43" fontId="13" fillId="3" borderId="3" xfId="1" applyNumberFormat="1" applyFont="1" applyFill="1" applyBorder="1"/>
    <xf numFmtId="0" fontId="11" fillId="3" borderId="3" xfId="0" applyFont="1" applyFill="1" applyBorder="1"/>
    <xf numFmtId="0" fontId="11" fillId="4" borderId="3" xfId="0" applyFont="1" applyFill="1" applyBorder="1"/>
    <xf numFmtId="0" fontId="11" fillId="6" borderId="3" xfId="5" applyNumberFormat="1" applyFont="1" applyFill="1" applyBorder="1" applyAlignment="1"/>
    <xf numFmtId="43" fontId="11" fillId="6" borderId="3" xfId="1" applyNumberFormat="1" applyFont="1" applyFill="1" applyBorder="1"/>
    <xf numFmtId="0" fontId="11" fillId="6" borderId="3" xfId="0" applyFont="1" applyFill="1" applyBorder="1"/>
    <xf numFmtId="43" fontId="11" fillId="7" borderId="3" xfId="1" applyNumberFormat="1" applyFont="1" applyFill="1" applyBorder="1"/>
    <xf numFmtId="43" fontId="16" fillId="3" borderId="3" xfId="1" applyNumberFormat="1" applyFont="1" applyFill="1" applyBorder="1"/>
    <xf numFmtId="43" fontId="14" fillId="3" borderId="3" xfId="1" applyNumberFormat="1" applyFont="1" applyFill="1" applyBorder="1"/>
    <xf numFmtId="0" fontId="11" fillId="8" borderId="3" xfId="0" applyFont="1" applyFill="1" applyBorder="1"/>
    <xf numFmtId="43" fontId="3" fillId="4" borderId="3" xfId="1" applyNumberFormat="1" applyFont="1" applyFill="1" applyBorder="1"/>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3" fillId="3" borderId="6" xfId="0" applyFont="1" applyFill="1" applyBorder="1"/>
    <xf numFmtId="43" fontId="3" fillId="3" borderId="6" xfId="1" applyNumberFormat="1" applyFont="1" applyFill="1" applyBorder="1"/>
    <xf numFmtId="0" fontId="3" fillId="4" borderId="3" xfId="0" applyFont="1" applyFill="1" applyBorder="1"/>
    <xf numFmtId="0" fontId="3" fillId="3" borderId="3" xfId="0" applyFont="1" applyFill="1" applyBorder="1"/>
    <xf numFmtId="43" fontId="3" fillId="3" borderId="3" xfId="1" applyNumberFormat="1" applyFont="1" applyFill="1" applyBorder="1"/>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43" fontId="0" fillId="3" borderId="6" xfId="1" applyNumberFormat="1" applyFont="1" applyFill="1" applyBorder="1"/>
    <xf numFmtId="43" fontId="0" fillId="4" borderId="3" xfId="1" applyNumberFormat="1" applyFont="1" applyFill="1" applyBorder="1"/>
    <xf numFmtId="43" fontId="0" fillId="3" borderId="3" xfId="1" applyNumberFormat="1" applyFont="1" applyFill="1" applyBorder="1"/>
    <xf numFmtId="0" fontId="0" fillId="3" borderId="6" xfId="0" applyFont="1" applyFill="1" applyBorder="1" applyAlignment="1">
      <alignment wrapText="1"/>
    </xf>
    <xf numFmtId="0" fontId="0" fillId="4" borderId="3" xfId="0" applyFont="1" applyFill="1" applyBorder="1" applyAlignment="1">
      <alignment wrapText="1"/>
    </xf>
    <xf numFmtId="0" fontId="0" fillId="3" borderId="3" xfId="0" applyFont="1" applyFill="1" applyBorder="1" applyAlignment="1">
      <alignment wrapText="1"/>
    </xf>
    <xf numFmtId="165" fontId="12" fillId="5" borderId="16" xfId="1" applyNumberFormat="1" applyFont="1" applyFill="1" applyBorder="1" applyAlignment="1">
      <alignment horizontal="center" vertical="center" wrapText="1"/>
    </xf>
    <xf numFmtId="165" fontId="12" fillId="5" borderId="9" xfId="1" applyNumberFormat="1" applyFont="1" applyFill="1" applyBorder="1" applyAlignment="1">
      <alignment horizontal="center" vertical="center" wrapText="1"/>
    </xf>
    <xf numFmtId="165" fontId="12" fillId="5" borderId="12" xfId="1" applyNumberFormat="1" applyFont="1" applyFill="1" applyBorder="1" applyAlignment="1">
      <alignment horizontal="center" vertical="center" wrapText="1"/>
    </xf>
    <xf numFmtId="165" fontId="12" fillId="5" borderId="17" xfId="1" applyNumberFormat="1" applyFont="1" applyFill="1" applyBorder="1" applyAlignment="1">
      <alignment horizontal="center" vertical="center" wrapText="1"/>
    </xf>
    <xf numFmtId="165" fontId="12" fillId="5" borderId="18" xfId="1" applyNumberFormat="1" applyFont="1" applyFill="1" applyBorder="1" applyAlignment="1">
      <alignment horizontal="center" vertical="center" wrapText="1"/>
    </xf>
    <xf numFmtId="165" fontId="12" fillId="5" borderId="21" xfId="1" applyNumberFormat="1" applyFont="1" applyFill="1" applyBorder="1" applyAlignment="1">
      <alignment horizontal="center" vertical="center" wrapText="1"/>
    </xf>
    <xf numFmtId="0" fontId="11" fillId="5" borderId="13" xfId="5" applyFont="1" applyFill="1" applyBorder="1" applyAlignment="1">
      <alignment horizontal="center" vertical="center" wrapText="1"/>
    </xf>
    <xf numFmtId="0" fontId="11" fillId="5" borderId="14" xfId="5" applyFont="1" applyFill="1" applyBorder="1" applyAlignment="1">
      <alignment horizontal="center" vertical="center" wrapText="1"/>
    </xf>
    <xf numFmtId="0" fontId="11" fillId="5" borderId="15" xfId="5" applyFont="1" applyFill="1" applyBorder="1" applyAlignment="1">
      <alignment horizontal="center" vertical="center" wrapText="1"/>
    </xf>
    <xf numFmtId="0" fontId="11" fillId="5" borderId="10" xfId="5" applyFont="1" applyFill="1" applyBorder="1" applyAlignment="1">
      <alignment horizontal="center" vertical="center" wrapText="1"/>
    </xf>
    <xf numFmtId="0" fontId="11" fillId="5" borderId="19" xfId="5" applyFont="1" applyFill="1" applyBorder="1" applyAlignment="1">
      <alignment horizontal="center" vertical="center" wrapText="1"/>
    </xf>
    <xf numFmtId="0" fontId="12" fillId="5" borderId="16"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7" xfId="5" applyFont="1" applyFill="1" applyBorder="1" applyAlignment="1">
      <alignment horizontal="center" vertical="center" wrapText="1"/>
    </xf>
    <xf numFmtId="0" fontId="12" fillId="5" borderId="18" xfId="5" applyFont="1" applyFill="1" applyBorder="1" applyAlignment="1">
      <alignment horizontal="center" vertical="center" wrapText="1"/>
    </xf>
  </cellXfs>
  <cellStyles count="6">
    <cellStyle name="Comma" xfId="1" builtinId="3"/>
    <cellStyle name="Comma 2" xfId="2"/>
    <cellStyle name="Normal" xfId="0" builtinId="0"/>
    <cellStyle name="Normal 2" xfId="3"/>
    <cellStyle name="Normal 3" xfId="4"/>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TI%20RECONCILATION%20REPORTS/2012/MNG%20Reconciliation%20database%20-%20EITI%20Mongolia%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Bas-Orgil\Desktop\&#1054;&#1051;&#1041;&#1054;&#1056;&#1051;&#1054;&#1061;\&#1057;&#1199;&#1199;&#1083;&#1080;&#1081;&#1085;%20%20&#1090;&#1072;&#1081;&#1083;&#1072;&#1085;\&#1041;&#1199;&#1093;%20&#1085;&#1101;&#1075;&#1090;&#1075;&#1101;&#1083;\2014.11.10\&#1058;.&#1040;&#1085;&#1093;&#1090;&#1091;&#1103;&#1072;-4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ies"/>
      <sheetName val="Taxes"/>
      <sheetName val="Govt Ag"/>
      <sheetName val="Minerals &amp; Product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C (101)"/>
      <sheetName val="C (102)"/>
      <sheetName val="C (103)"/>
      <sheetName val="C (104)"/>
      <sheetName val="C (105)"/>
      <sheetName val="C (106)"/>
      <sheetName val="C (107)"/>
      <sheetName val="C (108)"/>
      <sheetName val="C (109)"/>
      <sheetName val="C (110)"/>
      <sheetName val="C (111)"/>
      <sheetName val="C (112)"/>
      <sheetName val="C (113)"/>
      <sheetName val="C (114)"/>
      <sheetName val="C (115)"/>
      <sheetName val="C (116)"/>
      <sheetName val="C (117)"/>
      <sheetName val="C (118)"/>
      <sheetName val="C (119)"/>
      <sheetName val="C (120)"/>
      <sheetName val="C (121)"/>
      <sheetName val="C (122)"/>
      <sheetName val="C (123)"/>
      <sheetName val="C (124)"/>
      <sheetName val="C (125)"/>
      <sheetName val="C (126)"/>
      <sheetName val="C (127)"/>
      <sheetName val="C (128)"/>
      <sheetName val="C (129)"/>
      <sheetName val="C (130)"/>
      <sheetName val="C (131)"/>
      <sheetName val="C (132)"/>
      <sheetName val="C (133)"/>
      <sheetName val="C (134)"/>
      <sheetName val="C (135)"/>
      <sheetName val="C (136)"/>
      <sheetName val="C (137)"/>
      <sheetName val="C (138)"/>
      <sheetName val="C (139)"/>
      <sheetName val="C (140)"/>
      <sheetName val="C (141)"/>
      <sheetName val="C (142)"/>
      <sheetName val="C (143)"/>
      <sheetName val="C (144)"/>
      <sheetName val="C (145)"/>
      <sheetName val="C (146)"/>
      <sheetName val="C (147)"/>
      <sheetName val="C (148)"/>
      <sheetName val="C (149)"/>
      <sheetName val="C (150)"/>
      <sheetName val="C (151)"/>
      <sheetName val="C (152)"/>
      <sheetName val="C (153)"/>
      <sheetName val="C (154)"/>
      <sheetName val="C (155)"/>
      <sheetName val="C (156)"/>
      <sheetName val="C (157)"/>
      <sheetName val="C (158)"/>
      <sheetName val="C (159)"/>
      <sheetName val="C (160)"/>
      <sheetName val="C (161)"/>
      <sheetName val="C (162)"/>
      <sheetName val="C (163)"/>
      <sheetName val="C (164)"/>
      <sheetName val="C (165)"/>
      <sheetName val="C (166)"/>
      <sheetName val="C (167)"/>
      <sheetName val="C (168)"/>
      <sheetName val="C (169)"/>
      <sheetName val="C (170)"/>
      <sheetName val="C (171)"/>
      <sheetName val="C (172)"/>
      <sheetName val="C (173)"/>
      <sheetName val="C (174)"/>
      <sheetName val="C (175)"/>
      <sheetName val="C (176)"/>
      <sheetName val="C (177)"/>
      <sheetName val="C (178)"/>
      <sheetName val="C (179)"/>
      <sheetName val="C (180)"/>
      <sheetName val="C (181)"/>
      <sheetName val="C (182)"/>
      <sheetName val="C (183)"/>
      <sheetName val="C (184)"/>
      <sheetName val="C (185)"/>
      <sheetName val="C (186)"/>
      <sheetName val="C (187)"/>
      <sheetName val="C (188)"/>
      <sheetName val="C (189)"/>
      <sheetName val="C (190)"/>
      <sheetName val="C (191)"/>
      <sheetName val="C (192)"/>
      <sheetName val="C (193)"/>
      <sheetName val="C (194)"/>
      <sheetName val="C (195)"/>
      <sheetName val="C (196)"/>
      <sheetName val="C (197)"/>
      <sheetName val="C (198)"/>
      <sheetName val="C (199)"/>
      <sheetName val="C (200)"/>
      <sheetName val="Results"/>
      <sheetName val="Final payment comp (sorted)"/>
      <sheetName val="Final diff (sorted)"/>
      <sheetName val="Reporting by Comp (Basic)"/>
      <sheetName val="Reporting by tax (Basic)"/>
      <sheetName val="Total Adjust"/>
      <sheetName val="Adjust per Comp (C) Basic"/>
      <sheetName val="Adjust per Comp (Gov) Basic"/>
      <sheetName val="Adjust per Tax (C) Basic"/>
      <sheetName val="Adjust per Tax (Gov)"/>
      <sheetName val="Unrec diff Comp"/>
      <sheetName val="Unrec diff Tax"/>
      <sheetName val="Analysis comp"/>
      <sheetName val="Analysis tax"/>
      <sheetName val="Analysis activity"/>
      <sheetName val="Analysis Rec Exer"/>
      <sheetName val="Revenu comparison"/>
      <sheetName val="Companies info"/>
      <sheetName val="Nbr Comp per activity"/>
      <sheetName val="Production &amp; sales"/>
      <sheetName val="Licences"/>
      <sheetName val="Mon EITI reports"/>
      <sheetName val="Findings &amp; Recommendations"/>
      <sheetName val="Audit (req 12&amp;13)"/>
      <sheetName val="EITI Rep info"/>
      <sheetName val="Report graphics"/>
      <sheetName val="News"/>
    </sheetNames>
    <sheetDataSet>
      <sheetData sheetId="0" refreshError="1"/>
      <sheetData sheetId="1" refreshError="1"/>
      <sheetData sheetId="2" refreshError="1"/>
      <sheetData sheetId="3" refreshError="1"/>
      <sheetData sheetId="4">
        <row r="7">
          <cell r="A7" t="str">
            <v>1.1.1- Аж ахуйн нэгжийн орлогын албан татвар</v>
          </cell>
        </row>
        <row r="8">
          <cell r="A8" t="str">
            <v xml:space="preserve">1.1.2- Гаалийн албан татвар </v>
          </cell>
        </row>
        <row r="9">
          <cell r="A9" t="str">
            <v xml:space="preserve">1.1.3- Нэмэгдсэн өртгийн албан татвар </v>
          </cell>
        </row>
        <row r="10">
          <cell r="A10" t="str">
            <v>1.1.4- Автобензин, дизелийн түлшний онцгой албан татвар</v>
          </cell>
        </row>
        <row r="11">
          <cell r="A11" t="str">
            <v>1.1.5- Автобензин, дизелийн түлшний албан татвар</v>
          </cell>
        </row>
        <row r="12">
          <cell r="A12" t="str">
            <v>1.2.1- Ашигт малтмалын нөөц ашигласны төлбөр болон нэмэлт төлбөр</v>
          </cell>
        </row>
        <row r="13">
          <cell r="A13" t="str">
            <v>1.2.2- Ашигт малтмалын ашиглалтын болон хайгуулын тусгай зөвшөөрлийн төлбөр</v>
          </cell>
        </row>
        <row r="14">
          <cell r="A14" t="str">
            <v>1.2.3- Улсын төсвийн хөрөнгөөр хайгуул хийсэн ордын нөхөн төлбөр</v>
          </cell>
        </row>
        <row r="15">
          <cell r="A15" t="str">
            <v>1.2.4- Гадаадын мэргэжилтэн, ажилчны байрны төлбөр</v>
          </cell>
        </row>
        <row r="16">
          <cell r="A16" t="str">
            <v>1.2.5- Бүтээгдэхүүн хуваах гэрээгээр тухайн жилд гарын үсэг зурсны урамшуулал</v>
          </cell>
        </row>
        <row r="17">
          <cell r="A17" t="str">
            <v>1.2.6- Бүтээгдэхүүн хуваах гэрээгээр олборлолт эхэлсний урамшуулал</v>
          </cell>
        </row>
        <row r="18">
          <cell r="A18" t="str">
            <v>1.2.7- Бүтээгдэхүүн хуваах гэрээгээр тухайн жилд төлвлөрүүлсэн сургалтын урамшуулал</v>
          </cell>
        </row>
        <row r="19">
          <cell r="A19" t="str">
            <v>1.2.8- Бүтээгдэхүүн хуваах гэрээнд заасан нөхцлийн дагуу төвлөрүүлсэн талбайн дэнчин</v>
          </cell>
        </row>
        <row r="20">
          <cell r="A20" t="str">
            <v xml:space="preserve">1.2.9- Бүтээгдэхүүн хуваах гэрээнд заасан нөхцлийн дагуу төвлөрүүлсэн захиргааны үйлчилгээний шимтгэл </v>
          </cell>
        </row>
        <row r="21">
          <cell r="A21" t="str">
            <v xml:space="preserve">1.2.10- Бүтээгдэхүүн хуваах гэрээнд заасан нөхцлийн дагуу төлөөлөгчийн газрын үйл ажиллагааг дэмжсэн төлбөр </v>
          </cell>
        </row>
        <row r="22">
          <cell r="A22" t="str">
            <v>1.2.11- Агаарын бохирдлын төлбөр /нүүрс/</v>
          </cell>
        </row>
        <row r="23">
          <cell r="A23" t="str">
            <v>1.2.12- Аж ахуйн нэгжээс төлсөн ажиллагчдын нийгмийн болон эрүүл мэндийн даатгалын шимтгэл</v>
          </cell>
        </row>
        <row r="24">
          <cell r="A24" t="str">
            <v>1.3.1- Гаалийн үйлчилгээний хураамж</v>
          </cell>
        </row>
        <row r="25">
          <cell r="A25" t="str">
            <v>1.4.1- Төрийн өмчийн ногдол ашиг</v>
          </cell>
        </row>
        <row r="26">
          <cell r="A26" t="str">
            <v>1.5.1- Засгийн газрын хүлээн авсан урьдчилгаа төлбөрүүд</v>
          </cell>
        </row>
        <row r="27">
          <cell r="A27" t="str">
            <v>1.5.2- Цөмийн энергийн  тухай хуулийн дагуу Засгийн газарт ногдох орлого</v>
          </cell>
        </row>
        <row r="28">
          <cell r="A28" t="str">
            <v>1.5.3- Бүтээгдэхүүн хуваах гэрээний дагуу Засгийн газарт ногдох газрын тосны орлого</v>
          </cell>
        </row>
        <row r="29">
          <cell r="A29" t="str">
            <v>1.5.4- Үүнээс: байгалийн нөөц ашигласны төлбөр</v>
          </cell>
        </row>
        <row r="30">
          <cell r="A30" t="str">
            <v>1.6.1- Торгууль</v>
          </cell>
        </row>
        <row r="31">
          <cell r="A31" t="str">
            <v>1.6.2- Нөхөн төлбөр</v>
          </cell>
        </row>
        <row r="32">
          <cell r="A32" t="str">
            <v>1.6.3- Зарим бүтээгдэхүүний үний өсөлтийн албан татвар</v>
          </cell>
        </row>
        <row r="33">
          <cell r="A33" t="str">
            <v>1.6.4- Бусад</v>
          </cell>
        </row>
        <row r="34">
          <cell r="A34" t="str">
            <v>2.1.1- Үл хөдлөх эд хөрөнгийн албан татвар</v>
          </cell>
        </row>
        <row r="35">
          <cell r="A35" t="str">
            <v>2.1.2- Автотээвэр, өөрөө явагч хэрэгслийн албан татвар</v>
          </cell>
        </row>
        <row r="36">
          <cell r="A36" t="str">
            <v xml:space="preserve">2.2.1- Газрын төлбөр </v>
          </cell>
        </row>
        <row r="37">
          <cell r="A37" t="str">
            <v xml:space="preserve">2.2.2- Ус ашигласны төлбөр </v>
          </cell>
        </row>
        <row r="38">
          <cell r="A38" t="str">
            <v>2.2.3- Түгээмэл тархацтай ашигт, малтмалын нөөц ашигласны төлбөр</v>
          </cell>
        </row>
        <row r="39">
          <cell r="A39" t="str">
            <v>2.2.4- Гадаадын мэргэжилтэн, ажилчны ажлын байрны төлбөр</v>
          </cell>
        </row>
        <row r="40">
          <cell r="A40" t="str">
            <v>2.2.5- Бүтээгдэхүүн хуваах гэрээний дагуу хүлээн авсан дэмжлэг</v>
          </cell>
        </row>
        <row r="41">
          <cell r="A41" t="str">
            <v>2.4.1- Орон нутгийн төрийн өмчийн ногдол ашиг</v>
          </cell>
        </row>
        <row r="42">
          <cell r="A42" t="str">
            <v>2.5.1- Торгууль</v>
          </cell>
        </row>
        <row r="43">
          <cell r="A43" t="str">
            <v>2.5.2- Нөхөн төлбөр</v>
          </cell>
        </row>
        <row r="44">
          <cell r="A44" t="str">
            <v>2.5.3- Байгаль хамгаалах зардлын 50 хувийг дансанд төвлөрүүлсэн дүн</v>
          </cell>
        </row>
        <row r="45">
          <cell r="A45" t="str">
            <v>2.5.4- Бусад</v>
          </cell>
        </row>
        <row r="46">
          <cell r="A46" t="str">
            <v>3.1- Яам, агентлагийн авсан мөнгөн хандив, дэмжлэг</v>
          </cell>
        </row>
        <row r="47">
          <cell r="A47" t="str">
            <v>3.2- Яам, агентлагийн авсан мөнгөн бус хандив, дэмжлэг</v>
          </cell>
        </row>
        <row r="48">
          <cell r="A48" t="str">
            <v>3.3- Аймаг, нийслэлийн авсан мөнгөн хандив дэмжлэг</v>
          </cell>
        </row>
        <row r="49">
          <cell r="A49" t="str">
            <v>3.4- Аймаг, нийслэлийн авсан мөнгөн бус хандив дэмжлэг</v>
          </cell>
        </row>
        <row r="50">
          <cell r="A50" t="str">
            <v xml:space="preserve">3.5- Сум, дүүргийн авсан мөнгөн хандив, дэмжлэг </v>
          </cell>
        </row>
        <row r="51">
          <cell r="A51" t="str">
            <v xml:space="preserve">3.6- Сум, дүүргийн авсан мөнгөн бус хандив, дэмжлэг </v>
          </cell>
        </row>
        <row r="52">
          <cell r="A52" t="str">
            <v>3.7- Бусад байгууллагын авсан мөнгөн хандив, дэмжлэг</v>
          </cell>
        </row>
        <row r="53">
          <cell r="A53" t="str">
            <v>3.8- Бусад байгууллагын авсан мөнгөн бус хандив, дэмжлэг</v>
          </cell>
        </row>
        <row r="54">
          <cell r="A54" t="str">
            <v>4.1- Орон нутгийн төсөвт хүлээн авсан тэмдэгтийн хураамж</v>
          </cell>
        </row>
        <row r="55">
          <cell r="A55" t="str">
            <v xml:space="preserve">4.2- Нутгийн захиргааны байгууллагын хүлээн авсан үйлчилгээний хөлс </v>
          </cell>
        </row>
        <row r="56">
          <cell r="A56" t="str">
            <v>4.3- Ашигт малтмалаас бусад байгалийн баялаг ашиглахад олгох эрхийн зөвшөөрлийн хураамж</v>
          </cell>
        </row>
        <row r="57">
          <cell r="A57" t="str">
            <v>4.4- Төрийн захиргааны төв байгууллагад төлсөн тэмдэгтийн хураамж</v>
          </cell>
        </row>
        <row r="58">
          <cell r="A58" t="str">
            <v>4.5- Төрийн захиргааны төв байгууллагад төлсөн үйлчилгээний хөлс</v>
          </cell>
        </row>
        <row r="59">
          <cell r="A59" t="str">
            <v>4.6- Гадаадаас авсан ажиллах, хүч, мэргэжилтний үйлчилгээний хураамж</v>
          </cell>
        </row>
        <row r="60">
          <cell r="A60" t="str">
            <v>4.7- Цөмийн төхөөрөмж барих, өөрчлөх, шинэчлэх, ашиглалтаас гарах, ашиглах тусгай зөвшөөрлийн улсын тэмдэгтийн хураамж</v>
          </cell>
        </row>
        <row r="61">
          <cell r="A61" t="str">
            <v>4.8- Цөмийн төхөөрөмж барих, өөрчлөх, шинэчлэх, ашиглалтаас гарах, ашиглах тусгай зөвшөөрлийн улсын тэмдэгтийн хураамж</v>
          </cell>
        </row>
        <row r="62">
          <cell r="A62" t="str">
            <v>4.9- Цацараг идэвхт ашигт малтмал импортлох, экспортлох, тээвэрлэх, хаягдлыг булах, ашиглалтын дараа газар нөхөн сэргээх тусгай зөвшөөрлийн хураах тэмдэгтийн хураамж</v>
          </cell>
        </row>
        <row r="63">
          <cell r="A63" t="str">
            <v>4.10- Цацрагийн үүсгүүрийг эзэмших, ашиглах, худалдах, угсрах, байрлуулах, түрээслэх, үйлдвэрлэх, ашиглалтаас гаргах, задлах, хадгалах, тээвэрлэх, импортлох, экспортлох, хаягдлыг булах, идэвхийг сулруулах болон түүнтэй холбогдсон бусад үйл ажиллагаа эрхлэх тусгай зөвшөөрлийн  улсын тэмдэгтийн хураамж</v>
          </cell>
        </row>
        <row r="64">
          <cell r="A64" t="str">
            <v>5.1- Ойгоос мод, түлээ бэлдтгэсний төлбөр</v>
          </cell>
        </row>
        <row r="65">
          <cell r="A65" t="str">
            <v>6.1- Гэрээ, тодорхой нөхцлөөр хөнгөлсөн, чөлөөлсөн татвар</v>
          </cell>
        </row>
        <row r="66">
          <cell r="A66" t="str">
            <v>6.2- Хөрөнгө оруулалтын зардал</v>
          </cell>
        </row>
        <row r="67">
          <cell r="A67" t="str">
            <v>6.3- Ажиллагчдын сургалт, чадавх бэхжүүлэхэд зориулсан зардал</v>
          </cell>
        </row>
        <row r="68">
          <cell r="A68" t="str">
            <v>6.4- Геологи, хайгуулын зардал</v>
          </cell>
        </row>
        <row r="69">
          <cell r="A69" t="str">
            <v>6.5- Байгаль хамгаалах арга хэмжээнд зарцуулсан зардал</v>
          </cell>
        </row>
        <row r="70">
          <cell r="A70" t="str">
            <v>6.6- Гамшгаас хамгаалахад зориулсан зардал</v>
          </cell>
        </row>
        <row r="71">
          <cell r="A71" t="str">
            <v>7.1- Төрийн бус байгууллагын авсан мөнгөн хадив, дэмжлэг</v>
          </cell>
        </row>
        <row r="72">
          <cell r="A72" t="str">
            <v>7.2- Төрийн бус байгууллагын авсан мөнгөн бус хандив, дэмжлэг</v>
          </cell>
        </row>
        <row r="73">
          <cell r="A73" t="str">
            <v>7.3- Бусад аж ахуй нэгж, байгууллагын авсан мөнгөн хандив, дэмжлэг</v>
          </cell>
        </row>
        <row r="74">
          <cell r="A74" t="str">
            <v>7.4- Бусад аж ахуй нэгж, байгууллагын авсан мөнгөн бус хандив, дэмжлэг</v>
          </cell>
        </row>
        <row r="75">
          <cell r="A75" t="str">
            <v xml:space="preserve">7.5- Иргэдийн авсан мөнгөн хандив, дэмжлэг </v>
          </cell>
        </row>
        <row r="76">
          <cell r="A76" t="str">
            <v xml:space="preserve">7.6- Иргэдийн авсан мөнгөн бус хандив, дэмжлэг </v>
          </cell>
        </row>
        <row r="80">
          <cell r="A80" t="str">
            <v>Төлсөн боловч тайлагнаагүй татвар</v>
          </cell>
        </row>
        <row r="81">
          <cell r="A81" t="str">
            <v>Тайлант хугацаанд хамаарахгүй татвар</v>
          </cell>
        </row>
        <row r="82">
          <cell r="A82" t="str">
            <v>Нэгтгэлийн ажлын хүрээнд хамаарахгүй төлсөн татвар</v>
          </cell>
        </row>
        <row r="83">
          <cell r="A83" t="str">
            <v>Буруу дүнгээр тайлагнасан татвар</v>
          </cell>
        </row>
        <row r="84">
          <cell r="A84" t="str">
            <v>Тайлагнасан боловч төлөөгүй татвар</v>
          </cell>
        </row>
        <row r="85">
          <cell r="A85" t="str">
            <v>Засгийн газрын өөр байгууллагад төлсөн татвар</v>
          </cell>
        </row>
        <row r="86">
          <cell r="A86" t="str">
            <v>Төлсөн татвараа буруу ангилсан</v>
          </cell>
        </row>
        <row r="87">
          <cell r="A87" t="str">
            <v>Өөр газраас төлөгдсөн&amp; бусдын өмнөөс төлсөн татвар</v>
          </cell>
        </row>
        <row r="88">
          <cell r="A88" t="str">
            <v>Ханшийн зөрүү</v>
          </cell>
        </row>
        <row r="92">
          <cell r="A92" t="str">
            <v>Татвар хүлээн авсан боловч тайлагнаагүй</v>
          </cell>
        </row>
        <row r="93">
          <cell r="A93" t="str">
            <v>Тайлант хугацаанд хамаарахгүй татвар хүлээн авсан</v>
          </cell>
        </row>
        <row r="94">
          <cell r="A94" t="str">
            <v xml:space="preserve">Нэгтгэлийн ажлын хүрээнд хамаарахгүй татвар хүлээн авсан </v>
          </cell>
        </row>
        <row r="95">
          <cell r="A95" t="str">
            <v>Хүлээн авсан татварын дүнг буруу тайлагнасан</v>
          </cell>
        </row>
        <row r="96">
          <cell r="A96" t="str">
            <v>Тайлагнасан боловч хүлээн аваагүй татвар</v>
          </cell>
        </row>
        <row r="97">
          <cell r="A97" t="str">
            <v>Хүлээн авсан татвараа буруу ангилсан</v>
          </cell>
        </row>
        <row r="98">
          <cell r="A98" t="str">
            <v>Өөр газраас төлөгдсөн&amp; бусдын өмнөөс төлсөн татварыг хүлээн авсан</v>
          </cell>
        </row>
        <row r="99">
          <cell r="A99" t="str">
            <v>Ханшийн зөрүү</v>
          </cell>
        </row>
        <row r="103">
          <cell r="A103" t="str">
            <v>Компани тайлан мэдээ ирүүлээгүй</v>
          </cell>
        </row>
        <row r="104">
          <cell r="A104" t="str">
            <v>Засгийн газар тайлан мэдээ ирүүлээгүй</v>
          </cell>
        </row>
        <row r="105">
          <cell r="A105" t="str">
            <v>Компаниас ирсэн баримт нь тайлантай тохирохгүй</v>
          </cell>
        </row>
        <row r="106">
          <cell r="A106" t="str">
            <v>Засгийн газраас ирсэн баримт нь тайлантай тохирохгүй</v>
          </cell>
        </row>
        <row r="107">
          <cell r="A107" t="str">
            <v>Компани дэлгэрэнгүй мэдээлэл өгөөгүй</v>
          </cell>
        </row>
        <row r="108">
          <cell r="A108" t="str">
            <v>Засгийн газар дэлгэрэнгүй мэдээлэл өгөөгүй</v>
          </cell>
        </row>
        <row r="109">
          <cell r="A109" t="str">
            <v>Компани төлсөн татвараа тайлагнаагүй</v>
          </cell>
        </row>
        <row r="110">
          <cell r="A110" t="str">
            <v>Засгийн газар хүлээн авсан татвараа тайлагнаагүй</v>
          </cell>
        </row>
        <row r="111">
          <cell r="A111" t="str">
            <v>Дэлгэрэнгүй мэдээлэл ирсэн боловч ашиглах боломжгүй, ойлгомжгүй</v>
          </cell>
        </row>
        <row r="112">
          <cell r="A112" t="str">
            <v>Ханшийн зөрүү</v>
          </cell>
        </row>
        <row r="113">
          <cell r="A113" t="str">
            <v>Материаллаг бус дүн  &lt;MNT 100K</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рөнхий"/>
      <sheetName val="100"/>
      <sheetName val="110"/>
      <sheetName val="120"/>
      <sheetName val="130"/>
      <sheetName val="140"/>
      <sheetName val="150"/>
      <sheetName val="160"/>
      <sheetName val="170"/>
      <sheetName val="180"/>
      <sheetName val="Тохируулга-ЗГ"/>
      <sheetName val="Тохируулга-Компани"/>
      <sheetName val="Компани шалтгаан"/>
      <sheetName val="200"/>
      <sheetName val="210"/>
      <sheetName val="220"/>
      <sheetName val="230"/>
      <sheetName val="240"/>
      <sheetName val="250"/>
      <sheetName val="260"/>
      <sheetName val="Шийдэгдээгүй зөрүү-ЗГ"/>
      <sheetName val="Шийдэгдээгүй зөрүү КОМ"/>
      <sheetName val="40 тохируулгын нэгтгэл"/>
      <sheetName val="Тэглэсэн компаниуд"/>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s>
    <sheetDataSet>
      <sheetData sheetId="0"/>
      <sheetData sheetId="1">
        <row r="7">
          <cell r="B7" t="str">
            <v>Агммайнинг</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30"/>
  <sheetViews>
    <sheetView topLeftCell="B3012" workbookViewId="0">
      <selection activeCell="B3030" sqref="B3030"/>
    </sheetView>
  </sheetViews>
  <sheetFormatPr defaultRowHeight="14.25" x14ac:dyDescent="0.2"/>
  <cols>
    <col min="1" max="1" width="5" style="10" bestFit="1" customWidth="1"/>
    <col min="2" max="2" width="12.140625" style="10" bestFit="1" customWidth="1"/>
    <col min="3" max="3" width="25" style="10" customWidth="1"/>
    <col min="4" max="4" width="19.5703125" style="10" customWidth="1"/>
    <col min="5" max="5" width="25.28515625" style="10" customWidth="1"/>
    <col min="6" max="6" width="13.85546875" style="10" bestFit="1" customWidth="1"/>
    <col min="7" max="7" width="16.28515625" style="10" customWidth="1"/>
    <col min="8" max="8" width="16" style="10" customWidth="1"/>
    <col min="9" max="9" width="24.5703125" style="10" customWidth="1"/>
    <col min="10" max="10" width="15.5703125" style="10" customWidth="1"/>
    <col min="11" max="11" width="14.7109375" style="10" customWidth="1"/>
    <col min="12" max="16384" width="9.140625" style="10"/>
  </cols>
  <sheetData>
    <row r="1" spans="1:11" ht="15" thickBot="1" x14ac:dyDescent="0.25">
      <c r="A1" s="8" t="s">
        <v>0</v>
      </c>
      <c r="B1" s="9" t="s">
        <v>10783</v>
      </c>
      <c r="C1" s="9" t="s">
        <v>605</v>
      </c>
      <c r="D1" s="9" t="s">
        <v>10784</v>
      </c>
      <c r="E1" s="9" t="s">
        <v>962</v>
      </c>
      <c r="F1" s="9" t="s">
        <v>10785</v>
      </c>
      <c r="G1" s="9" t="s">
        <v>964</v>
      </c>
      <c r="H1" s="9" t="s">
        <v>41</v>
      </c>
      <c r="I1" s="9" t="s">
        <v>963</v>
      </c>
      <c r="J1" s="9" t="s">
        <v>965</v>
      </c>
      <c r="K1" s="9" t="s">
        <v>966</v>
      </c>
    </row>
    <row r="2" spans="1:11" ht="15" thickTop="1" x14ac:dyDescent="0.2">
      <c r="A2" s="11">
        <v>1</v>
      </c>
      <c r="B2" s="12">
        <v>2668548</v>
      </c>
      <c r="C2" s="12" t="s">
        <v>967</v>
      </c>
      <c r="D2" s="12" t="s">
        <v>968</v>
      </c>
      <c r="E2" s="12" t="s">
        <v>969</v>
      </c>
      <c r="F2" s="12">
        <v>62.86</v>
      </c>
      <c r="G2" s="12" t="s">
        <v>970</v>
      </c>
      <c r="H2" s="12" t="s">
        <v>382</v>
      </c>
      <c r="I2" s="12" t="s">
        <v>741</v>
      </c>
      <c r="J2" s="12" t="s">
        <v>971</v>
      </c>
      <c r="K2" s="12" t="s">
        <v>972</v>
      </c>
    </row>
    <row r="3" spans="1:11" x14ac:dyDescent="0.2">
      <c r="A3" s="13">
        <v>2</v>
      </c>
      <c r="B3" s="14">
        <v>2100754</v>
      </c>
      <c r="C3" s="14" t="s">
        <v>973</v>
      </c>
      <c r="D3" s="14" t="s">
        <v>974</v>
      </c>
      <c r="E3" s="14" t="s">
        <v>975</v>
      </c>
      <c r="F3" s="14">
        <v>114.11</v>
      </c>
      <c r="G3" s="14" t="s">
        <v>970</v>
      </c>
      <c r="H3" s="14" t="s">
        <v>407</v>
      </c>
      <c r="I3" s="14" t="s">
        <v>408</v>
      </c>
      <c r="J3" s="14" t="s">
        <v>977</v>
      </c>
      <c r="K3" s="14" t="s">
        <v>978</v>
      </c>
    </row>
    <row r="4" spans="1:11" x14ac:dyDescent="0.2">
      <c r="A4" s="15">
        <v>3</v>
      </c>
      <c r="B4" s="16">
        <v>2091798</v>
      </c>
      <c r="C4" s="16" t="s">
        <v>979</v>
      </c>
      <c r="D4" s="16" t="s">
        <v>980</v>
      </c>
      <c r="E4" s="16" t="s">
        <v>981</v>
      </c>
      <c r="F4" s="16">
        <v>40.71</v>
      </c>
      <c r="G4" s="16" t="s">
        <v>970</v>
      </c>
      <c r="H4" s="16" t="s">
        <v>697</v>
      </c>
      <c r="I4" s="16" t="s">
        <v>982</v>
      </c>
      <c r="J4" s="16" t="s">
        <v>983</v>
      </c>
      <c r="K4" s="16" t="s">
        <v>984</v>
      </c>
    </row>
    <row r="5" spans="1:11" x14ac:dyDescent="0.2">
      <c r="A5" s="13">
        <v>4</v>
      </c>
      <c r="B5" s="14">
        <v>2091798</v>
      </c>
      <c r="C5" s="14" t="s">
        <v>979</v>
      </c>
      <c r="D5" s="14" t="s">
        <v>985</v>
      </c>
      <c r="E5" s="14" t="s">
        <v>986</v>
      </c>
      <c r="F5" s="14">
        <v>90.72</v>
      </c>
      <c r="G5" s="14" t="s">
        <v>987</v>
      </c>
      <c r="H5" s="14" t="s">
        <v>21</v>
      </c>
      <c r="I5" s="14" t="s">
        <v>22</v>
      </c>
      <c r="J5" s="14" t="s">
        <v>988</v>
      </c>
      <c r="K5" s="14" t="s">
        <v>989</v>
      </c>
    </row>
    <row r="6" spans="1:11" x14ac:dyDescent="0.2">
      <c r="A6" s="15">
        <v>5</v>
      </c>
      <c r="B6" s="16">
        <v>2086166</v>
      </c>
      <c r="C6" s="16" t="s">
        <v>834</v>
      </c>
      <c r="D6" s="16" t="s">
        <v>990</v>
      </c>
      <c r="E6" s="16" t="s">
        <v>991</v>
      </c>
      <c r="F6" s="16">
        <v>73.790000000000006</v>
      </c>
      <c r="G6" s="16" t="s">
        <v>970</v>
      </c>
      <c r="H6" s="16" t="s">
        <v>407</v>
      </c>
      <c r="I6" s="16" t="s">
        <v>420</v>
      </c>
      <c r="J6" s="16" t="s">
        <v>983</v>
      </c>
      <c r="K6" s="16" t="s">
        <v>984</v>
      </c>
    </row>
    <row r="7" spans="1:11" x14ac:dyDescent="0.2">
      <c r="A7" s="13">
        <v>6</v>
      </c>
      <c r="B7" s="14">
        <v>2086166</v>
      </c>
      <c r="C7" s="14" t="s">
        <v>834</v>
      </c>
      <c r="D7" s="14" t="s">
        <v>992</v>
      </c>
      <c r="E7" s="14" t="s">
        <v>993</v>
      </c>
      <c r="F7" s="14">
        <v>215.67</v>
      </c>
      <c r="G7" s="14" t="s">
        <v>970</v>
      </c>
      <c r="H7" s="14" t="s">
        <v>407</v>
      </c>
      <c r="I7" s="14" t="s">
        <v>420</v>
      </c>
      <c r="J7" s="14" t="s">
        <v>994</v>
      </c>
      <c r="K7" s="14" t="s">
        <v>995</v>
      </c>
    </row>
    <row r="8" spans="1:11" x14ac:dyDescent="0.2">
      <c r="A8" s="15">
        <v>7</v>
      </c>
      <c r="B8" s="16">
        <v>2086166</v>
      </c>
      <c r="C8" s="16" t="s">
        <v>834</v>
      </c>
      <c r="D8" s="16" t="s">
        <v>996</v>
      </c>
      <c r="E8" s="16" t="s">
        <v>997</v>
      </c>
      <c r="F8" s="16">
        <v>156.22</v>
      </c>
      <c r="G8" s="16" t="s">
        <v>970</v>
      </c>
      <c r="H8" s="16" t="s">
        <v>407</v>
      </c>
      <c r="I8" s="16" t="s">
        <v>420</v>
      </c>
      <c r="J8" s="16" t="s">
        <v>983</v>
      </c>
      <c r="K8" s="16" t="s">
        <v>998</v>
      </c>
    </row>
    <row r="9" spans="1:11" x14ac:dyDescent="0.2">
      <c r="A9" s="13">
        <v>8</v>
      </c>
      <c r="B9" s="14">
        <v>2024594</v>
      </c>
      <c r="C9" s="14" t="s">
        <v>999</v>
      </c>
      <c r="D9" s="14" t="s">
        <v>1000</v>
      </c>
      <c r="E9" s="14" t="s">
        <v>1001</v>
      </c>
      <c r="F9" s="14">
        <v>56.7</v>
      </c>
      <c r="G9" s="14" t="s">
        <v>970</v>
      </c>
      <c r="H9" s="14" t="s">
        <v>110</v>
      </c>
      <c r="I9" s="14" t="s">
        <v>905</v>
      </c>
      <c r="J9" s="14" t="s">
        <v>1002</v>
      </c>
      <c r="K9" s="14" t="s">
        <v>1003</v>
      </c>
    </row>
    <row r="10" spans="1:11" x14ac:dyDescent="0.2">
      <c r="A10" s="15">
        <v>9</v>
      </c>
      <c r="B10" s="16">
        <v>2024594</v>
      </c>
      <c r="C10" s="16" t="s">
        <v>999</v>
      </c>
      <c r="D10" s="16" t="s">
        <v>1004</v>
      </c>
      <c r="E10" s="16" t="s">
        <v>1005</v>
      </c>
      <c r="F10" s="16">
        <v>49.57</v>
      </c>
      <c r="G10" s="16" t="s">
        <v>970</v>
      </c>
      <c r="H10" s="16" t="s">
        <v>110</v>
      </c>
      <c r="I10" s="16" t="s">
        <v>905</v>
      </c>
      <c r="J10" s="16" t="s">
        <v>1006</v>
      </c>
      <c r="K10" s="16" t="s">
        <v>1007</v>
      </c>
    </row>
    <row r="11" spans="1:11" x14ac:dyDescent="0.2">
      <c r="A11" s="13">
        <v>10</v>
      </c>
      <c r="B11" s="14">
        <v>2090082</v>
      </c>
      <c r="C11" s="14" t="s">
        <v>1008</v>
      </c>
      <c r="D11" s="14" t="s">
        <v>1009</v>
      </c>
      <c r="E11" s="14" t="s">
        <v>1010</v>
      </c>
      <c r="F11" s="14">
        <v>24.11</v>
      </c>
      <c r="G11" s="14" t="s">
        <v>1011</v>
      </c>
      <c r="H11" s="14" t="s">
        <v>528</v>
      </c>
      <c r="I11" s="14" t="s">
        <v>539</v>
      </c>
      <c r="J11" s="14" t="s">
        <v>1012</v>
      </c>
      <c r="K11" s="14" t="s">
        <v>1013</v>
      </c>
    </row>
    <row r="12" spans="1:11" x14ac:dyDescent="0.2">
      <c r="A12" s="15">
        <v>11</v>
      </c>
      <c r="B12" s="16">
        <v>2574209</v>
      </c>
      <c r="C12" s="16" t="s">
        <v>1014</v>
      </c>
      <c r="D12" s="16" t="s">
        <v>1015</v>
      </c>
      <c r="E12" s="16" t="s">
        <v>1016</v>
      </c>
      <c r="F12" s="16">
        <v>28.28</v>
      </c>
      <c r="G12" s="16" t="s">
        <v>1018</v>
      </c>
      <c r="H12" s="16" t="s">
        <v>382</v>
      </c>
      <c r="I12" s="16" t="s">
        <v>1017</v>
      </c>
      <c r="J12" s="16" t="s">
        <v>1019</v>
      </c>
      <c r="K12" s="16" t="s">
        <v>1020</v>
      </c>
    </row>
    <row r="13" spans="1:11" x14ac:dyDescent="0.2">
      <c r="A13" s="13">
        <v>12</v>
      </c>
      <c r="B13" s="14">
        <v>2574209</v>
      </c>
      <c r="C13" s="14" t="s">
        <v>1014</v>
      </c>
      <c r="D13" s="14" t="s">
        <v>1021</v>
      </c>
      <c r="E13" s="14" t="s">
        <v>1022</v>
      </c>
      <c r="F13" s="14">
        <v>334.25</v>
      </c>
      <c r="G13" s="14"/>
      <c r="H13" s="14" t="s">
        <v>382</v>
      </c>
      <c r="I13" s="14" t="s">
        <v>384</v>
      </c>
      <c r="J13" s="14" t="s">
        <v>1023</v>
      </c>
      <c r="K13" s="14" t="s">
        <v>1024</v>
      </c>
    </row>
    <row r="14" spans="1:11" x14ac:dyDescent="0.2">
      <c r="A14" s="15">
        <v>13</v>
      </c>
      <c r="B14" s="16">
        <v>2562219</v>
      </c>
      <c r="C14" s="16" t="s">
        <v>1025</v>
      </c>
      <c r="D14" s="16" t="s">
        <v>1026</v>
      </c>
      <c r="E14" s="16" t="s">
        <v>1027</v>
      </c>
      <c r="F14" s="16">
        <v>25.83</v>
      </c>
      <c r="G14" s="16" t="s">
        <v>1018</v>
      </c>
      <c r="H14" s="16" t="s">
        <v>528</v>
      </c>
      <c r="I14" s="16" t="s">
        <v>1028</v>
      </c>
      <c r="J14" s="16" t="s">
        <v>1029</v>
      </c>
      <c r="K14" s="16" t="s">
        <v>1030</v>
      </c>
    </row>
    <row r="15" spans="1:11" x14ac:dyDescent="0.2">
      <c r="A15" s="13">
        <v>14</v>
      </c>
      <c r="B15" s="14">
        <v>2010933</v>
      </c>
      <c r="C15" s="14" t="s">
        <v>1031</v>
      </c>
      <c r="D15" s="14" t="s">
        <v>1032</v>
      </c>
      <c r="E15" s="14" t="s">
        <v>1033</v>
      </c>
      <c r="F15" s="14">
        <v>397.65</v>
      </c>
      <c r="G15" s="14" t="s">
        <v>970</v>
      </c>
      <c r="H15" s="14" t="s">
        <v>162</v>
      </c>
      <c r="I15" s="14" t="s">
        <v>168</v>
      </c>
      <c r="J15" s="14" t="s">
        <v>1034</v>
      </c>
      <c r="K15" s="14" t="s">
        <v>1035</v>
      </c>
    </row>
    <row r="16" spans="1:11" x14ac:dyDescent="0.2">
      <c r="A16" s="15">
        <v>15</v>
      </c>
      <c r="B16" s="16">
        <v>2010933</v>
      </c>
      <c r="C16" s="16" t="s">
        <v>1031</v>
      </c>
      <c r="D16" s="16" t="s">
        <v>1036</v>
      </c>
      <c r="E16" s="16" t="s">
        <v>1037</v>
      </c>
      <c r="F16" s="16">
        <v>63.98</v>
      </c>
      <c r="G16" s="16" t="s">
        <v>970</v>
      </c>
      <c r="H16" s="16" t="s">
        <v>162</v>
      </c>
      <c r="I16" s="16" t="s">
        <v>168</v>
      </c>
      <c r="J16" s="16" t="s">
        <v>1038</v>
      </c>
      <c r="K16" s="16" t="s">
        <v>1039</v>
      </c>
    </row>
    <row r="17" spans="1:11" x14ac:dyDescent="0.2">
      <c r="A17" s="13">
        <v>16</v>
      </c>
      <c r="B17" s="14">
        <v>2010933</v>
      </c>
      <c r="C17" s="14" t="s">
        <v>1031</v>
      </c>
      <c r="D17" s="14" t="s">
        <v>1040</v>
      </c>
      <c r="E17" s="14" t="s">
        <v>1041</v>
      </c>
      <c r="F17" s="14">
        <v>41.64</v>
      </c>
      <c r="G17" s="14"/>
      <c r="H17" s="14" t="s">
        <v>162</v>
      </c>
      <c r="I17" s="14" t="s">
        <v>168</v>
      </c>
      <c r="J17" s="14" t="s">
        <v>1042</v>
      </c>
      <c r="K17" s="14" t="s">
        <v>1043</v>
      </c>
    </row>
    <row r="18" spans="1:11" x14ac:dyDescent="0.2">
      <c r="A18" s="15">
        <v>17</v>
      </c>
      <c r="B18" s="16">
        <v>2010933</v>
      </c>
      <c r="C18" s="16" t="s">
        <v>1031</v>
      </c>
      <c r="D18" s="16" t="s">
        <v>1044</v>
      </c>
      <c r="E18" s="16" t="s">
        <v>1045</v>
      </c>
      <c r="F18" s="16">
        <v>52.77</v>
      </c>
      <c r="G18" s="16" t="s">
        <v>970</v>
      </c>
      <c r="H18" s="16" t="s">
        <v>162</v>
      </c>
      <c r="I18" s="16" t="s">
        <v>168</v>
      </c>
      <c r="J18" s="16" t="s">
        <v>1046</v>
      </c>
      <c r="K18" s="16" t="s">
        <v>1047</v>
      </c>
    </row>
    <row r="19" spans="1:11" x14ac:dyDescent="0.2">
      <c r="A19" s="13">
        <v>18</v>
      </c>
      <c r="B19" s="14">
        <v>2643928</v>
      </c>
      <c r="C19" s="14" t="s">
        <v>1048</v>
      </c>
      <c r="D19" s="14" t="s">
        <v>1049</v>
      </c>
      <c r="E19" s="14" t="s">
        <v>1050</v>
      </c>
      <c r="F19" s="14">
        <v>57.34</v>
      </c>
      <c r="G19" s="14" t="s">
        <v>1051</v>
      </c>
      <c r="H19" s="14" t="s">
        <v>565</v>
      </c>
      <c r="I19" s="14" t="s">
        <v>570</v>
      </c>
      <c r="J19" s="14" t="s">
        <v>1052</v>
      </c>
      <c r="K19" s="14" t="s">
        <v>1053</v>
      </c>
    </row>
    <row r="20" spans="1:11" x14ac:dyDescent="0.2">
      <c r="A20" s="15">
        <v>19</v>
      </c>
      <c r="B20" s="16">
        <v>2643928</v>
      </c>
      <c r="C20" s="16" t="s">
        <v>1048</v>
      </c>
      <c r="D20" s="16" t="s">
        <v>1054</v>
      </c>
      <c r="E20" s="16" t="s">
        <v>1055</v>
      </c>
      <c r="F20" s="16">
        <v>218.81</v>
      </c>
      <c r="G20" s="16" t="s">
        <v>970</v>
      </c>
      <c r="H20" s="16" t="s">
        <v>565</v>
      </c>
      <c r="I20" s="16" t="s">
        <v>804</v>
      </c>
      <c r="J20" s="16" t="s">
        <v>1056</v>
      </c>
      <c r="K20" s="16" t="s">
        <v>1057</v>
      </c>
    </row>
    <row r="21" spans="1:11" x14ac:dyDescent="0.2">
      <c r="A21" s="13">
        <v>20</v>
      </c>
      <c r="B21" s="14">
        <v>2643928</v>
      </c>
      <c r="C21" s="14" t="s">
        <v>1048</v>
      </c>
      <c r="D21" s="14" t="s">
        <v>1058</v>
      </c>
      <c r="E21" s="14" t="s">
        <v>1055</v>
      </c>
      <c r="F21" s="14">
        <v>115.19</v>
      </c>
      <c r="G21" s="14" t="s">
        <v>970</v>
      </c>
      <c r="H21" s="14" t="s">
        <v>565</v>
      </c>
      <c r="I21" s="14" t="s">
        <v>804</v>
      </c>
      <c r="J21" s="14" t="s">
        <v>1059</v>
      </c>
      <c r="K21" s="14" t="s">
        <v>1060</v>
      </c>
    </row>
    <row r="22" spans="1:11" x14ac:dyDescent="0.2">
      <c r="A22" s="15">
        <v>21</v>
      </c>
      <c r="B22" s="16">
        <v>2643928</v>
      </c>
      <c r="C22" s="16" t="s">
        <v>1048</v>
      </c>
      <c r="D22" s="16" t="s">
        <v>1061</v>
      </c>
      <c r="E22" s="16" t="s">
        <v>1062</v>
      </c>
      <c r="F22" s="16">
        <v>43.75</v>
      </c>
      <c r="G22" s="16" t="s">
        <v>987</v>
      </c>
      <c r="H22" s="16" t="s">
        <v>565</v>
      </c>
      <c r="I22" s="16" t="s">
        <v>603</v>
      </c>
      <c r="J22" s="16" t="s">
        <v>1063</v>
      </c>
      <c r="K22" s="16" t="s">
        <v>1064</v>
      </c>
    </row>
    <row r="23" spans="1:11" x14ac:dyDescent="0.2">
      <c r="A23" s="13">
        <v>22</v>
      </c>
      <c r="B23" s="14">
        <v>2643928</v>
      </c>
      <c r="C23" s="14" t="s">
        <v>1048</v>
      </c>
      <c r="D23" s="14" t="s">
        <v>1065</v>
      </c>
      <c r="E23" s="14" t="s">
        <v>1066</v>
      </c>
      <c r="F23" s="14">
        <v>143.46</v>
      </c>
      <c r="G23" s="14" t="s">
        <v>970</v>
      </c>
      <c r="H23" s="14" t="s">
        <v>565</v>
      </c>
      <c r="I23" s="14" t="s">
        <v>570</v>
      </c>
      <c r="J23" s="14" t="s">
        <v>1067</v>
      </c>
      <c r="K23" s="14" t="s">
        <v>1068</v>
      </c>
    </row>
    <row r="24" spans="1:11" x14ac:dyDescent="0.2">
      <c r="A24" s="15">
        <v>23</v>
      </c>
      <c r="B24" s="16">
        <v>2643928</v>
      </c>
      <c r="C24" s="16" t="s">
        <v>1048</v>
      </c>
      <c r="D24" s="16" t="s">
        <v>1069</v>
      </c>
      <c r="E24" s="16" t="s">
        <v>1070</v>
      </c>
      <c r="F24" s="16">
        <v>38.71</v>
      </c>
      <c r="G24" s="16" t="s">
        <v>1051</v>
      </c>
      <c r="H24" s="16" t="s">
        <v>565</v>
      </c>
      <c r="I24" s="16" t="s">
        <v>165</v>
      </c>
      <c r="J24" s="16" t="s">
        <v>1071</v>
      </c>
      <c r="K24" s="16" t="s">
        <v>1072</v>
      </c>
    </row>
    <row r="25" spans="1:11" x14ac:dyDescent="0.2">
      <c r="A25" s="13">
        <v>24</v>
      </c>
      <c r="B25" s="14">
        <v>2670801</v>
      </c>
      <c r="C25" s="14" t="s">
        <v>1073</v>
      </c>
      <c r="D25" s="14" t="s">
        <v>1074</v>
      </c>
      <c r="E25" s="14" t="s">
        <v>1075</v>
      </c>
      <c r="F25" s="14">
        <v>1723.09</v>
      </c>
      <c r="G25" s="14" t="s">
        <v>970</v>
      </c>
      <c r="H25" s="14" t="s">
        <v>1076</v>
      </c>
      <c r="I25" s="14" t="s">
        <v>1077</v>
      </c>
      <c r="J25" s="14" t="s">
        <v>1078</v>
      </c>
      <c r="K25" s="14" t="s">
        <v>1079</v>
      </c>
    </row>
    <row r="26" spans="1:11" x14ac:dyDescent="0.2">
      <c r="A26" s="15">
        <v>25</v>
      </c>
      <c r="B26" s="16">
        <v>2542315</v>
      </c>
      <c r="C26" s="16" t="s">
        <v>1080</v>
      </c>
      <c r="D26" s="16" t="s">
        <v>1081</v>
      </c>
      <c r="E26" s="16" t="s">
        <v>539</v>
      </c>
      <c r="F26" s="16">
        <v>18.350000000000001</v>
      </c>
      <c r="G26" s="16" t="s">
        <v>987</v>
      </c>
      <c r="H26" s="16" t="s">
        <v>528</v>
      </c>
      <c r="I26" s="16" t="s">
        <v>539</v>
      </c>
      <c r="J26" s="16" t="s">
        <v>1082</v>
      </c>
      <c r="K26" s="16" t="s">
        <v>1083</v>
      </c>
    </row>
    <row r="27" spans="1:11" x14ac:dyDescent="0.2">
      <c r="A27" s="13">
        <v>26</v>
      </c>
      <c r="B27" s="14">
        <v>2099535</v>
      </c>
      <c r="C27" s="14" t="s">
        <v>1084</v>
      </c>
      <c r="D27" s="14" t="s">
        <v>1085</v>
      </c>
      <c r="E27" s="14" t="s">
        <v>1086</v>
      </c>
      <c r="F27" s="14">
        <v>204.42</v>
      </c>
      <c r="G27" s="14" t="s">
        <v>970</v>
      </c>
      <c r="H27" s="14" t="s">
        <v>110</v>
      </c>
      <c r="I27" s="14" t="s">
        <v>1087</v>
      </c>
      <c r="J27" s="14" t="s">
        <v>1088</v>
      </c>
      <c r="K27" s="14" t="s">
        <v>1089</v>
      </c>
    </row>
    <row r="28" spans="1:11" x14ac:dyDescent="0.2">
      <c r="A28" s="15">
        <v>27</v>
      </c>
      <c r="B28" s="16">
        <v>2088932</v>
      </c>
      <c r="C28" s="16" t="s">
        <v>1090</v>
      </c>
      <c r="D28" s="16" t="s">
        <v>1091</v>
      </c>
      <c r="E28" s="16" t="s">
        <v>1092</v>
      </c>
      <c r="F28" s="16">
        <v>25.97</v>
      </c>
      <c r="G28" s="16" t="s">
        <v>1094</v>
      </c>
      <c r="H28" s="16" t="s">
        <v>407</v>
      </c>
      <c r="I28" s="16" t="s">
        <v>1093</v>
      </c>
      <c r="J28" s="16" t="s">
        <v>1095</v>
      </c>
      <c r="K28" s="16" t="s">
        <v>1096</v>
      </c>
    </row>
    <row r="29" spans="1:11" x14ac:dyDescent="0.2">
      <c r="A29" s="13">
        <v>28</v>
      </c>
      <c r="B29" s="14">
        <v>2096277</v>
      </c>
      <c r="C29" s="14" t="s">
        <v>1097</v>
      </c>
      <c r="D29" s="14" t="s">
        <v>1098</v>
      </c>
      <c r="E29" s="14" t="s">
        <v>1099</v>
      </c>
      <c r="F29" s="14">
        <v>42.18</v>
      </c>
      <c r="G29" s="14" t="s">
        <v>1101</v>
      </c>
      <c r="H29" s="14" t="s">
        <v>511</v>
      </c>
      <c r="I29" s="14" t="s">
        <v>1100</v>
      </c>
      <c r="J29" s="14" t="s">
        <v>1102</v>
      </c>
      <c r="K29" s="14" t="s">
        <v>1103</v>
      </c>
    </row>
    <row r="30" spans="1:11" x14ac:dyDescent="0.2">
      <c r="A30" s="15">
        <v>29</v>
      </c>
      <c r="B30" s="16">
        <v>2618532</v>
      </c>
      <c r="C30" s="16" t="s">
        <v>1104</v>
      </c>
      <c r="D30" s="16" t="s">
        <v>1105</v>
      </c>
      <c r="E30" s="16" t="s">
        <v>1106</v>
      </c>
      <c r="F30" s="16">
        <v>21.27</v>
      </c>
      <c r="G30" s="16" t="s">
        <v>970</v>
      </c>
      <c r="H30" s="16" t="s">
        <v>162</v>
      </c>
      <c r="I30" s="16" t="s">
        <v>168</v>
      </c>
      <c r="J30" s="16" t="s">
        <v>1107</v>
      </c>
      <c r="K30" s="16" t="s">
        <v>1108</v>
      </c>
    </row>
    <row r="31" spans="1:11" x14ac:dyDescent="0.2">
      <c r="A31" s="13">
        <v>30</v>
      </c>
      <c r="B31" s="14">
        <v>2544695</v>
      </c>
      <c r="C31" s="14" t="s">
        <v>1109</v>
      </c>
      <c r="D31" s="14" t="s">
        <v>1110</v>
      </c>
      <c r="E31" s="14" t="s">
        <v>1111</v>
      </c>
      <c r="F31" s="14">
        <v>65.459999999999994</v>
      </c>
      <c r="G31" s="14" t="s">
        <v>987</v>
      </c>
      <c r="H31" s="14" t="s">
        <v>215</v>
      </c>
      <c r="I31" s="14" t="s">
        <v>227</v>
      </c>
      <c r="J31" s="14" t="s">
        <v>1112</v>
      </c>
      <c r="K31" s="14" t="s">
        <v>1113</v>
      </c>
    </row>
    <row r="32" spans="1:11" x14ac:dyDescent="0.2">
      <c r="A32" s="15">
        <v>31</v>
      </c>
      <c r="B32" s="16">
        <v>2070251</v>
      </c>
      <c r="C32" s="16" t="s">
        <v>1114</v>
      </c>
      <c r="D32" s="16" t="s">
        <v>1115</v>
      </c>
      <c r="E32" s="16" t="s">
        <v>1116</v>
      </c>
      <c r="F32" s="16">
        <v>5898.88</v>
      </c>
      <c r="G32" s="16"/>
      <c r="H32" s="16" t="s">
        <v>622</v>
      </c>
      <c r="I32" s="16" t="s">
        <v>1117</v>
      </c>
      <c r="J32" s="16" t="s">
        <v>1118</v>
      </c>
      <c r="K32" s="16" t="s">
        <v>1119</v>
      </c>
    </row>
    <row r="33" spans="1:11" x14ac:dyDescent="0.2">
      <c r="A33" s="13">
        <v>32</v>
      </c>
      <c r="B33" s="14">
        <v>2085844</v>
      </c>
      <c r="C33" s="14" t="s">
        <v>1120</v>
      </c>
      <c r="D33" s="14" t="s">
        <v>1121</v>
      </c>
      <c r="E33" s="14" t="s">
        <v>1122</v>
      </c>
      <c r="F33" s="14">
        <v>43.35</v>
      </c>
      <c r="G33" s="14" t="s">
        <v>1018</v>
      </c>
      <c r="H33" s="14" t="s">
        <v>528</v>
      </c>
      <c r="I33" s="14" t="s">
        <v>785</v>
      </c>
      <c r="J33" s="14" t="s">
        <v>1123</v>
      </c>
      <c r="K33" s="14" t="s">
        <v>1124</v>
      </c>
    </row>
    <row r="34" spans="1:11" x14ac:dyDescent="0.2">
      <c r="A34" s="15">
        <v>33</v>
      </c>
      <c r="B34" s="16">
        <v>2061848</v>
      </c>
      <c r="C34" s="16" t="s">
        <v>835</v>
      </c>
      <c r="D34" s="16" t="s">
        <v>1125</v>
      </c>
      <c r="E34" s="16" t="s">
        <v>1126</v>
      </c>
      <c r="F34" s="16">
        <v>62.15</v>
      </c>
      <c r="G34" s="16" t="s">
        <v>987</v>
      </c>
      <c r="H34" s="16" t="s">
        <v>511</v>
      </c>
      <c r="I34" s="16" t="s">
        <v>512</v>
      </c>
      <c r="J34" s="16" t="s">
        <v>1127</v>
      </c>
      <c r="K34" s="16" t="s">
        <v>1128</v>
      </c>
    </row>
    <row r="35" spans="1:11" x14ac:dyDescent="0.2">
      <c r="A35" s="13">
        <v>34</v>
      </c>
      <c r="B35" s="14">
        <v>2061848</v>
      </c>
      <c r="C35" s="14" t="s">
        <v>835</v>
      </c>
      <c r="D35" s="14" t="s">
        <v>1129</v>
      </c>
      <c r="E35" s="14" t="s">
        <v>1130</v>
      </c>
      <c r="F35" s="14">
        <v>92.87</v>
      </c>
      <c r="G35" s="14" t="s">
        <v>970</v>
      </c>
      <c r="H35" s="14" t="s">
        <v>511</v>
      </c>
      <c r="I35" s="14" t="s">
        <v>1131</v>
      </c>
      <c r="J35" s="14" t="s">
        <v>1132</v>
      </c>
      <c r="K35" s="14" t="s">
        <v>1133</v>
      </c>
    </row>
    <row r="36" spans="1:11" x14ac:dyDescent="0.2">
      <c r="A36" s="15">
        <v>35</v>
      </c>
      <c r="B36" s="16">
        <v>2061848</v>
      </c>
      <c r="C36" s="16" t="s">
        <v>835</v>
      </c>
      <c r="D36" s="16" t="s">
        <v>1134</v>
      </c>
      <c r="E36" s="16" t="s">
        <v>1135</v>
      </c>
      <c r="F36" s="16">
        <v>57.4</v>
      </c>
      <c r="G36" s="16" t="s">
        <v>970</v>
      </c>
      <c r="H36" s="16" t="s">
        <v>511</v>
      </c>
      <c r="I36" s="16" t="s">
        <v>512</v>
      </c>
      <c r="J36" s="16" t="s">
        <v>1132</v>
      </c>
      <c r="K36" s="16" t="s">
        <v>1133</v>
      </c>
    </row>
    <row r="37" spans="1:11" x14ac:dyDescent="0.2">
      <c r="A37" s="13">
        <v>36</v>
      </c>
      <c r="B37" s="14">
        <v>2061848</v>
      </c>
      <c r="C37" s="14" t="s">
        <v>835</v>
      </c>
      <c r="D37" s="14" t="s">
        <v>1136</v>
      </c>
      <c r="E37" s="14" t="s">
        <v>1137</v>
      </c>
      <c r="F37" s="14">
        <v>37.22</v>
      </c>
      <c r="G37" s="14" t="s">
        <v>970</v>
      </c>
      <c r="H37" s="14" t="s">
        <v>511</v>
      </c>
      <c r="I37" s="14" t="s">
        <v>512</v>
      </c>
      <c r="J37" s="14" t="s">
        <v>1138</v>
      </c>
      <c r="K37" s="14" t="s">
        <v>1139</v>
      </c>
    </row>
    <row r="38" spans="1:11" x14ac:dyDescent="0.2">
      <c r="A38" s="15">
        <v>37</v>
      </c>
      <c r="B38" s="16">
        <v>2061848</v>
      </c>
      <c r="C38" s="16" t="s">
        <v>835</v>
      </c>
      <c r="D38" s="16" t="s">
        <v>1140</v>
      </c>
      <c r="E38" s="16" t="s">
        <v>1141</v>
      </c>
      <c r="F38" s="16">
        <v>56.08</v>
      </c>
      <c r="G38" s="16" t="s">
        <v>987</v>
      </c>
      <c r="H38" s="16" t="s">
        <v>511</v>
      </c>
      <c r="I38" s="16" t="s">
        <v>512</v>
      </c>
      <c r="J38" s="16" t="s">
        <v>1142</v>
      </c>
      <c r="K38" s="16" t="s">
        <v>1143</v>
      </c>
    </row>
    <row r="39" spans="1:11" x14ac:dyDescent="0.2">
      <c r="A39" s="13">
        <v>38</v>
      </c>
      <c r="B39" s="14">
        <v>2061848</v>
      </c>
      <c r="C39" s="14" t="s">
        <v>835</v>
      </c>
      <c r="D39" s="14" t="s">
        <v>1144</v>
      </c>
      <c r="E39" s="14" t="s">
        <v>1145</v>
      </c>
      <c r="F39" s="14">
        <v>101.26</v>
      </c>
      <c r="G39" s="14" t="s">
        <v>970</v>
      </c>
      <c r="H39" s="14" t="s">
        <v>511</v>
      </c>
      <c r="I39" s="14" t="s">
        <v>1131</v>
      </c>
      <c r="J39" s="14" t="s">
        <v>1138</v>
      </c>
      <c r="K39" s="14" t="s">
        <v>1139</v>
      </c>
    </row>
    <row r="40" spans="1:11" x14ac:dyDescent="0.2">
      <c r="A40" s="15">
        <v>39</v>
      </c>
      <c r="B40" s="16">
        <v>2061848</v>
      </c>
      <c r="C40" s="16" t="s">
        <v>835</v>
      </c>
      <c r="D40" s="16" t="s">
        <v>1146</v>
      </c>
      <c r="E40" s="16" t="s">
        <v>1147</v>
      </c>
      <c r="F40" s="16">
        <v>74.459999999999994</v>
      </c>
      <c r="G40" s="16" t="s">
        <v>970</v>
      </c>
      <c r="H40" s="16" t="s">
        <v>511</v>
      </c>
      <c r="I40" s="16" t="s">
        <v>512</v>
      </c>
      <c r="J40" s="16" t="s">
        <v>1148</v>
      </c>
      <c r="K40" s="16" t="s">
        <v>1149</v>
      </c>
    </row>
    <row r="41" spans="1:11" x14ac:dyDescent="0.2">
      <c r="A41" s="13">
        <v>40</v>
      </c>
      <c r="B41" s="14">
        <v>2061848</v>
      </c>
      <c r="C41" s="14" t="s">
        <v>835</v>
      </c>
      <c r="D41" s="14" t="s">
        <v>1150</v>
      </c>
      <c r="E41" s="14" t="s">
        <v>1151</v>
      </c>
      <c r="F41" s="14">
        <v>24.84</v>
      </c>
      <c r="G41" s="14" t="s">
        <v>970</v>
      </c>
      <c r="H41" s="14" t="s">
        <v>511</v>
      </c>
      <c r="I41" s="14" t="s">
        <v>512</v>
      </c>
      <c r="J41" s="14" t="s">
        <v>1152</v>
      </c>
      <c r="K41" s="14" t="s">
        <v>1153</v>
      </c>
    </row>
    <row r="42" spans="1:11" x14ac:dyDescent="0.2">
      <c r="A42" s="15">
        <v>41</v>
      </c>
      <c r="B42" s="16">
        <v>2061848</v>
      </c>
      <c r="C42" s="16" t="s">
        <v>835</v>
      </c>
      <c r="D42" s="16" t="s">
        <v>1154</v>
      </c>
      <c r="E42" s="16" t="s">
        <v>1155</v>
      </c>
      <c r="F42" s="16">
        <v>184.72</v>
      </c>
      <c r="G42" s="16" t="s">
        <v>970</v>
      </c>
      <c r="H42" s="16" t="s">
        <v>565</v>
      </c>
      <c r="I42" s="16" t="s">
        <v>804</v>
      </c>
      <c r="J42" s="16" t="s">
        <v>1156</v>
      </c>
      <c r="K42" s="16" t="s">
        <v>1157</v>
      </c>
    </row>
    <row r="43" spans="1:11" x14ac:dyDescent="0.2">
      <c r="A43" s="13">
        <v>42</v>
      </c>
      <c r="B43" s="14">
        <v>2061848</v>
      </c>
      <c r="C43" s="14" t="s">
        <v>835</v>
      </c>
      <c r="D43" s="14" t="s">
        <v>1158</v>
      </c>
      <c r="E43" s="14" t="s">
        <v>1159</v>
      </c>
      <c r="F43" s="14">
        <v>254</v>
      </c>
      <c r="G43" s="14" t="s">
        <v>970</v>
      </c>
      <c r="H43" s="14" t="s">
        <v>565</v>
      </c>
      <c r="I43" s="14" t="s">
        <v>804</v>
      </c>
      <c r="J43" s="14" t="s">
        <v>1156</v>
      </c>
      <c r="K43" s="14" t="s">
        <v>1157</v>
      </c>
    </row>
    <row r="44" spans="1:11" x14ac:dyDescent="0.2">
      <c r="A44" s="15">
        <v>43</v>
      </c>
      <c r="B44" s="16">
        <v>2061848</v>
      </c>
      <c r="C44" s="16" t="s">
        <v>835</v>
      </c>
      <c r="D44" s="16" t="s">
        <v>1160</v>
      </c>
      <c r="E44" s="16" t="s">
        <v>1161</v>
      </c>
      <c r="F44" s="16">
        <v>104.87</v>
      </c>
      <c r="G44" s="16" t="s">
        <v>970</v>
      </c>
      <c r="H44" s="16" t="s">
        <v>565</v>
      </c>
      <c r="I44" s="16" t="s">
        <v>804</v>
      </c>
      <c r="J44" s="16" t="s">
        <v>1156</v>
      </c>
      <c r="K44" s="16" t="s">
        <v>1157</v>
      </c>
    </row>
    <row r="45" spans="1:11" x14ac:dyDescent="0.2">
      <c r="A45" s="13">
        <v>44</v>
      </c>
      <c r="B45" s="14">
        <v>2054701</v>
      </c>
      <c r="C45" s="14" t="s">
        <v>1162</v>
      </c>
      <c r="D45" s="14" t="s">
        <v>1163</v>
      </c>
      <c r="E45" s="14" t="s">
        <v>1164</v>
      </c>
      <c r="F45" s="14">
        <v>127.21</v>
      </c>
      <c r="G45" s="14" t="s">
        <v>970</v>
      </c>
      <c r="H45" s="14" t="s">
        <v>382</v>
      </c>
      <c r="I45" s="14" t="s">
        <v>388</v>
      </c>
      <c r="J45" s="14" t="s">
        <v>1165</v>
      </c>
      <c r="K45" s="14" t="s">
        <v>1166</v>
      </c>
    </row>
    <row r="46" spans="1:11" x14ac:dyDescent="0.2">
      <c r="A46" s="15">
        <v>45</v>
      </c>
      <c r="B46" s="16">
        <v>2054701</v>
      </c>
      <c r="C46" s="16" t="s">
        <v>1162</v>
      </c>
      <c r="D46" s="16" t="s">
        <v>1167</v>
      </c>
      <c r="E46" s="16" t="s">
        <v>1168</v>
      </c>
      <c r="F46" s="16">
        <v>757.91</v>
      </c>
      <c r="G46" s="16" t="s">
        <v>970</v>
      </c>
      <c r="H46" s="16" t="s">
        <v>1169</v>
      </c>
      <c r="I46" s="16" t="s">
        <v>1170</v>
      </c>
      <c r="J46" s="16" t="s">
        <v>1171</v>
      </c>
      <c r="K46" s="16" t="s">
        <v>1172</v>
      </c>
    </row>
    <row r="47" spans="1:11" x14ac:dyDescent="0.2">
      <c r="A47" s="13">
        <v>46</v>
      </c>
      <c r="B47" s="14">
        <v>2054701</v>
      </c>
      <c r="C47" s="14" t="s">
        <v>1162</v>
      </c>
      <c r="D47" s="14" t="s">
        <v>1173</v>
      </c>
      <c r="E47" s="14" t="s">
        <v>1174</v>
      </c>
      <c r="F47" s="14">
        <v>149.56</v>
      </c>
      <c r="G47" s="14" t="s">
        <v>970</v>
      </c>
      <c r="H47" s="14" t="s">
        <v>110</v>
      </c>
      <c r="I47" s="14" t="s">
        <v>1087</v>
      </c>
      <c r="J47" s="14" t="s">
        <v>1175</v>
      </c>
      <c r="K47" s="14" t="s">
        <v>1176</v>
      </c>
    </row>
    <row r="48" spans="1:11" x14ac:dyDescent="0.2">
      <c r="A48" s="15">
        <v>47</v>
      </c>
      <c r="B48" s="16">
        <v>2054701</v>
      </c>
      <c r="C48" s="16" t="s">
        <v>1162</v>
      </c>
      <c r="D48" s="16" t="s">
        <v>1177</v>
      </c>
      <c r="E48" s="16" t="s">
        <v>1178</v>
      </c>
      <c r="F48" s="16">
        <v>856.39</v>
      </c>
      <c r="G48" s="16" t="s">
        <v>970</v>
      </c>
      <c r="H48" s="16" t="s">
        <v>697</v>
      </c>
      <c r="I48" s="16" t="s">
        <v>1179</v>
      </c>
      <c r="J48" s="16" t="s">
        <v>1180</v>
      </c>
      <c r="K48" s="16" t="s">
        <v>1181</v>
      </c>
    </row>
    <row r="49" spans="1:11" x14ac:dyDescent="0.2">
      <c r="A49" s="13">
        <v>48</v>
      </c>
      <c r="B49" s="14">
        <v>2054701</v>
      </c>
      <c r="C49" s="14" t="s">
        <v>1162</v>
      </c>
      <c r="D49" s="14" t="s">
        <v>1182</v>
      </c>
      <c r="E49" s="14" t="s">
        <v>1183</v>
      </c>
      <c r="F49" s="14">
        <v>97.55</v>
      </c>
      <c r="G49" s="14" t="s">
        <v>970</v>
      </c>
      <c r="H49" s="14" t="s">
        <v>382</v>
      </c>
      <c r="I49" s="14" t="s">
        <v>741</v>
      </c>
      <c r="J49" s="14" t="s">
        <v>1184</v>
      </c>
      <c r="K49" s="14" t="s">
        <v>1185</v>
      </c>
    </row>
    <row r="50" spans="1:11" x14ac:dyDescent="0.2">
      <c r="A50" s="15">
        <v>49</v>
      </c>
      <c r="B50" s="16">
        <v>2054701</v>
      </c>
      <c r="C50" s="16" t="s">
        <v>1162</v>
      </c>
      <c r="D50" s="16" t="s">
        <v>1186</v>
      </c>
      <c r="E50" s="16" t="s">
        <v>1187</v>
      </c>
      <c r="F50" s="16">
        <v>1220.47</v>
      </c>
      <c r="G50" s="16" t="s">
        <v>970</v>
      </c>
      <c r="H50" s="16" t="s">
        <v>1169</v>
      </c>
      <c r="I50" s="16" t="s">
        <v>1170</v>
      </c>
      <c r="J50" s="16" t="s">
        <v>1188</v>
      </c>
      <c r="K50" s="16" t="s">
        <v>1189</v>
      </c>
    </row>
    <row r="51" spans="1:11" x14ac:dyDescent="0.2">
      <c r="A51" s="13">
        <v>50</v>
      </c>
      <c r="B51" s="14">
        <v>2054701</v>
      </c>
      <c r="C51" s="14" t="s">
        <v>1162</v>
      </c>
      <c r="D51" s="14" t="s">
        <v>1190</v>
      </c>
      <c r="E51" s="14" t="s">
        <v>1191</v>
      </c>
      <c r="F51" s="14">
        <v>284.31</v>
      </c>
      <c r="G51" s="14" t="s">
        <v>970</v>
      </c>
      <c r="H51" s="14" t="s">
        <v>697</v>
      </c>
      <c r="I51" s="14" t="s">
        <v>1179</v>
      </c>
      <c r="J51" s="14" t="s">
        <v>1188</v>
      </c>
      <c r="K51" s="14" t="s">
        <v>1189</v>
      </c>
    </row>
    <row r="52" spans="1:11" x14ac:dyDescent="0.2">
      <c r="A52" s="15">
        <v>51</v>
      </c>
      <c r="B52" s="16">
        <v>2054701</v>
      </c>
      <c r="C52" s="16" t="s">
        <v>1162</v>
      </c>
      <c r="D52" s="16" t="s">
        <v>1192</v>
      </c>
      <c r="E52" s="16" t="s">
        <v>1193</v>
      </c>
      <c r="F52" s="16">
        <v>88.14</v>
      </c>
      <c r="G52" s="16" t="s">
        <v>970</v>
      </c>
      <c r="H52" s="16" t="s">
        <v>1169</v>
      </c>
      <c r="I52" s="16" t="s">
        <v>1170</v>
      </c>
      <c r="J52" s="16" t="s">
        <v>1188</v>
      </c>
      <c r="K52" s="16" t="s">
        <v>1189</v>
      </c>
    </row>
    <row r="53" spans="1:11" x14ac:dyDescent="0.2">
      <c r="A53" s="13">
        <v>52</v>
      </c>
      <c r="B53" s="14">
        <v>2054701</v>
      </c>
      <c r="C53" s="14" t="s">
        <v>1162</v>
      </c>
      <c r="D53" s="14" t="s">
        <v>1194</v>
      </c>
      <c r="E53" s="14" t="s">
        <v>1195</v>
      </c>
      <c r="F53" s="14">
        <v>1146.3599999999999</v>
      </c>
      <c r="G53" s="14" t="s">
        <v>970</v>
      </c>
      <c r="H53" s="14" t="s">
        <v>1169</v>
      </c>
      <c r="I53" s="14" t="s">
        <v>1170</v>
      </c>
      <c r="J53" s="14" t="s">
        <v>1188</v>
      </c>
      <c r="K53" s="14" t="s">
        <v>1189</v>
      </c>
    </row>
    <row r="54" spans="1:11" x14ac:dyDescent="0.2">
      <c r="A54" s="15">
        <v>53</v>
      </c>
      <c r="B54" s="16">
        <v>2054701</v>
      </c>
      <c r="C54" s="16" t="s">
        <v>1162</v>
      </c>
      <c r="D54" s="16" t="s">
        <v>1196</v>
      </c>
      <c r="E54" s="16" t="s">
        <v>1197</v>
      </c>
      <c r="F54" s="16">
        <v>120.83</v>
      </c>
      <c r="G54" s="16" t="s">
        <v>970</v>
      </c>
      <c r="H54" s="16" t="s">
        <v>697</v>
      </c>
      <c r="I54" s="16" t="s">
        <v>1179</v>
      </c>
      <c r="J54" s="16" t="s">
        <v>1198</v>
      </c>
      <c r="K54" s="16" t="s">
        <v>1199</v>
      </c>
    </row>
    <row r="55" spans="1:11" x14ac:dyDescent="0.2">
      <c r="A55" s="13">
        <v>54</v>
      </c>
      <c r="B55" s="14">
        <v>2054701</v>
      </c>
      <c r="C55" s="14" t="s">
        <v>1162</v>
      </c>
      <c r="D55" s="14" t="s">
        <v>1200</v>
      </c>
      <c r="E55" s="14" t="s">
        <v>1201</v>
      </c>
      <c r="F55" s="14">
        <v>588.21</v>
      </c>
      <c r="G55" s="14" t="s">
        <v>970</v>
      </c>
      <c r="H55" s="14" t="s">
        <v>697</v>
      </c>
      <c r="I55" s="14" t="s">
        <v>1179</v>
      </c>
      <c r="J55" s="14" t="s">
        <v>1198</v>
      </c>
      <c r="K55" s="14" t="s">
        <v>1199</v>
      </c>
    </row>
    <row r="56" spans="1:11" x14ac:dyDescent="0.2">
      <c r="A56" s="15">
        <v>55</v>
      </c>
      <c r="B56" s="16">
        <v>2054701</v>
      </c>
      <c r="C56" s="16" t="s">
        <v>1162</v>
      </c>
      <c r="D56" s="16" t="s">
        <v>1202</v>
      </c>
      <c r="E56" s="16" t="s">
        <v>1203</v>
      </c>
      <c r="F56" s="16">
        <v>1950.09</v>
      </c>
      <c r="G56" s="16" t="s">
        <v>970</v>
      </c>
      <c r="H56" s="16" t="s">
        <v>697</v>
      </c>
      <c r="I56" s="16" t="s">
        <v>698</v>
      </c>
      <c r="J56" s="16" t="s">
        <v>1204</v>
      </c>
      <c r="K56" s="16" t="s">
        <v>1205</v>
      </c>
    </row>
    <row r="57" spans="1:11" x14ac:dyDescent="0.2">
      <c r="A57" s="13">
        <v>56</v>
      </c>
      <c r="B57" s="14">
        <v>2054701</v>
      </c>
      <c r="C57" s="14" t="s">
        <v>1162</v>
      </c>
      <c r="D57" s="14" t="s">
        <v>1206</v>
      </c>
      <c r="E57" s="14" t="s">
        <v>1207</v>
      </c>
      <c r="F57" s="14">
        <v>263.82</v>
      </c>
      <c r="G57" s="14" t="s">
        <v>970</v>
      </c>
      <c r="H57" s="14" t="s">
        <v>697</v>
      </c>
      <c r="I57" s="14" t="s">
        <v>698</v>
      </c>
      <c r="J57" s="14" t="s">
        <v>1204</v>
      </c>
      <c r="K57" s="14" t="s">
        <v>1205</v>
      </c>
    </row>
    <row r="58" spans="1:11" x14ac:dyDescent="0.2">
      <c r="A58" s="15">
        <v>57</v>
      </c>
      <c r="B58" s="16">
        <v>2054701</v>
      </c>
      <c r="C58" s="16" t="s">
        <v>1162</v>
      </c>
      <c r="D58" s="16" t="s">
        <v>1208</v>
      </c>
      <c r="E58" s="16" t="s">
        <v>1209</v>
      </c>
      <c r="F58" s="16">
        <v>744.64</v>
      </c>
      <c r="G58" s="16"/>
      <c r="H58" s="16" t="s">
        <v>21</v>
      </c>
      <c r="I58" s="16" t="s">
        <v>1210</v>
      </c>
      <c r="J58" s="16" t="s">
        <v>1211</v>
      </c>
      <c r="K58" s="16" t="s">
        <v>1212</v>
      </c>
    </row>
    <row r="59" spans="1:11" x14ac:dyDescent="0.2">
      <c r="A59" s="13">
        <v>58</v>
      </c>
      <c r="B59" s="14">
        <v>2054701</v>
      </c>
      <c r="C59" s="14" t="s">
        <v>1162</v>
      </c>
      <c r="D59" s="14" t="s">
        <v>1213</v>
      </c>
      <c r="E59" s="14" t="s">
        <v>1214</v>
      </c>
      <c r="F59" s="14">
        <v>74.569999999999993</v>
      </c>
      <c r="G59" s="14" t="s">
        <v>1018</v>
      </c>
      <c r="H59" s="14" t="s">
        <v>1215</v>
      </c>
      <c r="I59" s="14" t="s">
        <v>1216</v>
      </c>
      <c r="J59" s="14" t="s">
        <v>1217</v>
      </c>
      <c r="K59" s="14" t="s">
        <v>1218</v>
      </c>
    </row>
    <row r="60" spans="1:11" x14ac:dyDescent="0.2">
      <c r="A60" s="15">
        <v>59</v>
      </c>
      <c r="B60" s="16">
        <v>2054701</v>
      </c>
      <c r="C60" s="16" t="s">
        <v>1162</v>
      </c>
      <c r="D60" s="16" t="s">
        <v>1219</v>
      </c>
      <c r="E60" s="16" t="s">
        <v>1220</v>
      </c>
      <c r="F60" s="16">
        <v>624.07000000000005</v>
      </c>
      <c r="G60" s="16" t="s">
        <v>970</v>
      </c>
      <c r="H60" s="16" t="s">
        <v>21</v>
      </c>
      <c r="I60" s="16" t="s">
        <v>22</v>
      </c>
      <c r="J60" s="16" t="s">
        <v>1221</v>
      </c>
      <c r="K60" s="16" t="s">
        <v>1222</v>
      </c>
    </row>
    <row r="61" spans="1:11" x14ac:dyDescent="0.2">
      <c r="A61" s="13">
        <v>60</v>
      </c>
      <c r="B61" s="14">
        <v>2054701</v>
      </c>
      <c r="C61" s="14" t="s">
        <v>1162</v>
      </c>
      <c r="D61" s="14" t="s">
        <v>1223</v>
      </c>
      <c r="E61" s="14" t="s">
        <v>1164</v>
      </c>
      <c r="F61" s="14">
        <v>783.74</v>
      </c>
      <c r="G61" s="14" t="s">
        <v>970</v>
      </c>
      <c r="H61" s="14" t="s">
        <v>1169</v>
      </c>
      <c r="I61" s="14" t="s">
        <v>1170</v>
      </c>
      <c r="J61" s="14" t="s">
        <v>1221</v>
      </c>
      <c r="K61" s="14" t="s">
        <v>1222</v>
      </c>
    </row>
    <row r="62" spans="1:11" x14ac:dyDescent="0.2">
      <c r="A62" s="15">
        <v>61</v>
      </c>
      <c r="B62" s="16">
        <v>2054701</v>
      </c>
      <c r="C62" s="16" t="s">
        <v>1162</v>
      </c>
      <c r="D62" s="16" t="s">
        <v>1224</v>
      </c>
      <c r="E62" s="16" t="s">
        <v>1225</v>
      </c>
      <c r="F62" s="16">
        <v>205.66</v>
      </c>
      <c r="G62" s="16" t="s">
        <v>1018</v>
      </c>
      <c r="H62" s="16" t="s">
        <v>528</v>
      </c>
      <c r="I62" s="16" t="s">
        <v>785</v>
      </c>
      <c r="J62" s="16" t="s">
        <v>1226</v>
      </c>
      <c r="K62" s="16" t="s">
        <v>1227</v>
      </c>
    </row>
    <row r="63" spans="1:11" x14ac:dyDescent="0.2">
      <c r="A63" s="13">
        <v>62</v>
      </c>
      <c r="B63" s="14">
        <v>2068133</v>
      </c>
      <c r="C63" s="14" t="s">
        <v>1228</v>
      </c>
      <c r="D63" s="14" t="s">
        <v>1229</v>
      </c>
      <c r="E63" s="14" t="s">
        <v>1230</v>
      </c>
      <c r="F63" s="14">
        <v>24.05</v>
      </c>
      <c r="G63" s="14" t="s">
        <v>1018</v>
      </c>
      <c r="H63" s="14" t="s">
        <v>528</v>
      </c>
      <c r="I63" s="14" t="s">
        <v>764</v>
      </c>
      <c r="J63" s="14" t="s">
        <v>1231</v>
      </c>
      <c r="K63" s="14" t="s">
        <v>1232</v>
      </c>
    </row>
    <row r="64" spans="1:11" x14ac:dyDescent="0.2">
      <c r="A64" s="15">
        <v>63</v>
      </c>
      <c r="B64" s="16">
        <v>2061899</v>
      </c>
      <c r="C64" s="16" t="s">
        <v>1233</v>
      </c>
      <c r="D64" s="16" t="s">
        <v>1234</v>
      </c>
      <c r="E64" s="16" t="s">
        <v>1235</v>
      </c>
      <c r="F64" s="16">
        <v>87.04</v>
      </c>
      <c r="G64" s="16" t="s">
        <v>1018</v>
      </c>
      <c r="H64" s="16" t="s">
        <v>407</v>
      </c>
      <c r="I64" s="16" t="s">
        <v>746</v>
      </c>
      <c r="J64" s="16" t="s">
        <v>1236</v>
      </c>
      <c r="K64" s="16" t="s">
        <v>1237</v>
      </c>
    </row>
    <row r="65" spans="1:11" x14ac:dyDescent="0.2">
      <c r="A65" s="13">
        <v>64</v>
      </c>
      <c r="B65" s="14">
        <v>2061899</v>
      </c>
      <c r="C65" s="14" t="s">
        <v>1233</v>
      </c>
      <c r="D65" s="14" t="s">
        <v>1238</v>
      </c>
      <c r="E65" s="14" t="s">
        <v>1239</v>
      </c>
      <c r="F65" s="14">
        <v>77.16</v>
      </c>
      <c r="G65" s="14" t="s">
        <v>1018</v>
      </c>
      <c r="H65" s="14" t="s">
        <v>528</v>
      </c>
      <c r="I65" s="14" t="s">
        <v>539</v>
      </c>
      <c r="J65" s="14" t="s">
        <v>1221</v>
      </c>
      <c r="K65" s="14" t="s">
        <v>1222</v>
      </c>
    </row>
    <row r="66" spans="1:11" x14ac:dyDescent="0.2">
      <c r="A66" s="15">
        <v>65</v>
      </c>
      <c r="B66" s="16">
        <v>2061899</v>
      </c>
      <c r="C66" s="16" t="s">
        <v>1233</v>
      </c>
      <c r="D66" s="16" t="s">
        <v>1240</v>
      </c>
      <c r="E66" s="16" t="s">
        <v>1241</v>
      </c>
      <c r="F66" s="16">
        <v>220.93</v>
      </c>
      <c r="G66" s="16"/>
      <c r="H66" s="16" t="s">
        <v>116</v>
      </c>
      <c r="I66" s="16" t="s">
        <v>142</v>
      </c>
      <c r="J66" s="16" t="s">
        <v>1242</v>
      </c>
      <c r="K66" s="16" t="s">
        <v>1243</v>
      </c>
    </row>
    <row r="67" spans="1:11" x14ac:dyDescent="0.2">
      <c r="A67" s="13">
        <v>66</v>
      </c>
      <c r="B67" s="14">
        <v>2061899</v>
      </c>
      <c r="C67" s="14" t="s">
        <v>1233</v>
      </c>
      <c r="D67" s="14" t="s">
        <v>1244</v>
      </c>
      <c r="E67" s="14" t="s">
        <v>1245</v>
      </c>
      <c r="F67" s="14">
        <v>114.7</v>
      </c>
      <c r="G67" s="14"/>
      <c r="H67" s="14" t="s">
        <v>96</v>
      </c>
      <c r="I67" s="14" t="s">
        <v>1246</v>
      </c>
      <c r="J67" s="14" t="s">
        <v>1247</v>
      </c>
      <c r="K67" s="14" t="s">
        <v>1248</v>
      </c>
    </row>
    <row r="68" spans="1:11" x14ac:dyDescent="0.2">
      <c r="A68" s="15">
        <v>67</v>
      </c>
      <c r="B68" s="16">
        <v>2061899</v>
      </c>
      <c r="C68" s="16" t="s">
        <v>1233</v>
      </c>
      <c r="D68" s="16" t="s">
        <v>1249</v>
      </c>
      <c r="E68" s="16" t="s">
        <v>887</v>
      </c>
      <c r="F68" s="16">
        <v>77.12</v>
      </c>
      <c r="G68" s="16" t="s">
        <v>1018</v>
      </c>
      <c r="H68" s="16" t="s">
        <v>528</v>
      </c>
      <c r="I68" s="16" t="s">
        <v>785</v>
      </c>
      <c r="J68" s="16" t="s">
        <v>1250</v>
      </c>
      <c r="K68" s="16" t="s">
        <v>1251</v>
      </c>
    </row>
    <row r="69" spans="1:11" x14ac:dyDescent="0.2">
      <c r="A69" s="13">
        <v>68</v>
      </c>
      <c r="B69" s="14">
        <v>2007126</v>
      </c>
      <c r="C69" s="14" t="s">
        <v>1252</v>
      </c>
      <c r="D69" s="14" t="s">
        <v>1253</v>
      </c>
      <c r="E69" s="14" t="s">
        <v>1254</v>
      </c>
      <c r="F69" s="14">
        <v>71.95</v>
      </c>
      <c r="G69" s="14" t="s">
        <v>987</v>
      </c>
      <c r="H69" s="14" t="s">
        <v>21</v>
      </c>
      <c r="I69" s="14" t="s">
        <v>22</v>
      </c>
      <c r="J69" s="14" t="s">
        <v>1255</v>
      </c>
      <c r="K69" s="14" t="s">
        <v>1256</v>
      </c>
    </row>
    <row r="70" spans="1:11" x14ac:dyDescent="0.2">
      <c r="A70" s="15">
        <v>69</v>
      </c>
      <c r="B70" s="16">
        <v>2014491</v>
      </c>
      <c r="C70" s="16" t="s">
        <v>819</v>
      </c>
      <c r="D70" s="16" t="s">
        <v>1257</v>
      </c>
      <c r="E70" s="16" t="s">
        <v>819</v>
      </c>
      <c r="F70" s="16">
        <v>581.74</v>
      </c>
      <c r="G70" s="16" t="s">
        <v>987</v>
      </c>
      <c r="H70" s="16" t="s">
        <v>697</v>
      </c>
      <c r="I70" s="16" t="s">
        <v>698</v>
      </c>
      <c r="J70" s="16" t="s">
        <v>1258</v>
      </c>
      <c r="K70" s="16" t="s">
        <v>1259</v>
      </c>
    </row>
    <row r="71" spans="1:11" x14ac:dyDescent="0.2">
      <c r="A71" s="13">
        <v>70</v>
      </c>
      <c r="B71" s="14">
        <v>2545578</v>
      </c>
      <c r="C71" s="14" t="s">
        <v>1260</v>
      </c>
      <c r="D71" s="14" t="s">
        <v>1261</v>
      </c>
      <c r="E71" s="14" t="s">
        <v>1262</v>
      </c>
      <c r="F71" s="14">
        <v>45.06</v>
      </c>
      <c r="G71" s="14" t="s">
        <v>970</v>
      </c>
      <c r="H71" s="14" t="s">
        <v>382</v>
      </c>
      <c r="I71" s="14" t="s">
        <v>384</v>
      </c>
      <c r="J71" s="14" t="s">
        <v>1263</v>
      </c>
      <c r="K71" s="14" t="s">
        <v>1264</v>
      </c>
    </row>
    <row r="72" spans="1:11" x14ac:dyDescent="0.2">
      <c r="A72" s="15">
        <v>71</v>
      </c>
      <c r="B72" s="16">
        <v>2545578</v>
      </c>
      <c r="C72" s="16" t="s">
        <v>1260</v>
      </c>
      <c r="D72" s="16" t="s">
        <v>1265</v>
      </c>
      <c r="E72" s="16" t="s">
        <v>1266</v>
      </c>
      <c r="F72" s="16">
        <v>81.319999999999993</v>
      </c>
      <c r="G72" s="16" t="s">
        <v>970</v>
      </c>
      <c r="H72" s="16" t="s">
        <v>382</v>
      </c>
      <c r="I72" s="16" t="s">
        <v>384</v>
      </c>
      <c r="J72" s="16" t="s">
        <v>1267</v>
      </c>
      <c r="K72" s="16" t="s">
        <v>1268</v>
      </c>
    </row>
    <row r="73" spans="1:11" x14ac:dyDescent="0.2">
      <c r="A73" s="13">
        <v>72</v>
      </c>
      <c r="B73" s="14">
        <v>2081547</v>
      </c>
      <c r="C73" s="14" t="s">
        <v>1269</v>
      </c>
      <c r="D73" s="14" t="s">
        <v>1270</v>
      </c>
      <c r="E73" s="14" t="s">
        <v>1271</v>
      </c>
      <c r="F73" s="14">
        <v>317.82</v>
      </c>
      <c r="G73" s="14" t="s">
        <v>970</v>
      </c>
      <c r="H73" s="14" t="s">
        <v>21</v>
      </c>
      <c r="I73" s="14" t="s">
        <v>456</v>
      </c>
      <c r="J73" s="14" t="s">
        <v>1272</v>
      </c>
      <c r="K73" s="14" t="s">
        <v>1273</v>
      </c>
    </row>
    <row r="74" spans="1:11" x14ac:dyDescent="0.2">
      <c r="A74" s="15">
        <v>73</v>
      </c>
      <c r="B74" s="16">
        <v>2081547</v>
      </c>
      <c r="C74" s="16" t="s">
        <v>1269</v>
      </c>
      <c r="D74" s="16" t="s">
        <v>1274</v>
      </c>
      <c r="E74" s="16" t="s">
        <v>1275</v>
      </c>
      <c r="F74" s="16">
        <v>27.5</v>
      </c>
      <c r="G74" s="16" t="s">
        <v>970</v>
      </c>
      <c r="H74" s="16" t="s">
        <v>382</v>
      </c>
      <c r="I74" s="16" t="s">
        <v>741</v>
      </c>
      <c r="J74" s="16" t="s">
        <v>1184</v>
      </c>
      <c r="K74" s="16" t="s">
        <v>1185</v>
      </c>
    </row>
    <row r="75" spans="1:11" x14ac:dyDescent="0.2">
      <c r="A75" s="13">
        <v>74</v>
      </c>
      <c r="B75" s="14">
        <v>2081547</v>
      </c>
      <c r="C75" s="14" t="s">
        <v>1269</v>
      </c>
      <c r="D75" s="14" t="s">
        <v>1276</v>
      </c>
      <c r="E75" s="14" t="s">
        <v>1277</v>
      </c>
      <c r="F75" s="14">
        <v>49.26</v>
      </c>
      <c r="G75" s="14" t="s">
        <v>970</v>
      </c>
      <c r="H75" s="14" t="s">
        <v>382</v>
      </c>
      <c r="I75" s="14" t="s">
        <v>741</v>
      </c>
      <c r="J75" s="14" t="s">
        <v>1184</v>
      </c>
      <c r="K75" s="14" t="s">
        <v>1185</v>
      </c>
    </row>
    <row r="76" spans="1:11" x14ac:dyDescent="0.2">
      <c r="A76" s="15">
        <v>75</v>
      </c>
      <c r="B76" s="16">
        <v>2081547</v>
      </c>
      <c r="C76" s="16" t="s">
        <v>1269</v>
      </c>
      <c r="D76" s="16" t="s">
        <v>1278</v>
      </c>
      <c r="E76" s="16" t="s">
        <v>1279</v>
      </c>
      <c r="F76" s="16">
        <v>72.05</v>
      </c>
      <c r="G76" s="16" t="s">
        <v>970</v>
      </c>
      <c r="H76" s="16" t="s">
        <v>162</v>
      </c>
      <c r="I76" s="16" t="s">
        <v>168</v>
      </c>
      <c r="J76" s="16" t="s">
        <v>1095</v>
      </c>
      <c r="K76" s="16" t="s">
        <v>1096</v>
      </c>
    </row>
    <row r="77" spans="1:11" x14ac:dyDescent="0.2">
      <c r="A77" s="13">
        <v>76</v>
      </c>
      <c r="B77" s="14">
        <v>2742039</v>
      </c>
      <c r="C77" s="14" t="s">
        <v>1281</v>
      </c>
      <c r="D77" s="14" t="s">
        <v>1282</v>
      </c>
      <c r="E77" s="14" t="s">
        <v>1283</v>
      </c>
      <c r="F77" s="14">
        <v>151.04</v>
      </c>
      <c r="G77" s="14"/>
      <c r="H77" s="14" t="s">
        <v>215</v>
      </c>
      <c r="I77" s="14" t="s">
        <v>253</v>
      </c>
      <c r="J77" s="14" t="s">
        <v>1284</v>
      </c>
      <c r="K77" s="14" t="s">
        <v>1285</v>
      </c>
    </row>
    <row r="78" spans="1:11" x14ac:dyDescent="0.2">
      <c r="A78" s="15">
        <v>77</v>
      </c>
      <c r="B78" s="16">
        <v>2742039</v>
      </c>
      <c r="C78" s="16" t="s">
        <v>1281</v>
      </c>
      <c r="D78" s="16" t="s">
        <v>1286</v>
      </c>
      <c r="E78" s="16" t="s">
        <v>1287</v>
      </c>
      <c r="F78" s="16">
        <v>13842.89</v>
      </c>
      <c r="G78" s="16"/>
      <c r="H78" s="16" t="s">
        <v>215</v>
      </c>
      <c r="I78" s="16" t="s">
        <v>1288</v>
      </c>
      <c r="J78" s="16" t="s">
        <v>1289</v>
      </c>
      <c r="K78" s="16" t="s">
        <v>1290</v>
      </c>
    </row>
    <row r="79" spans="1:11" x14ac:dyDescent="0.2">
      <c r="A79" s="13">
        <v>78</v>
      </c>
      <c r="B79" s="14">
        <v>2004976</v>
      </c>
      <c r="C79" s="14" t="s">
        <v>1291</v>
      </c>
      <c r="D79" s="14" t="s">
        <v>1292</v>
      </c>
      <c r="E79" s="14" t="s">
        <v>1293</v>
      </c>
      <c r="F79" s="14">
        <v>29.42</v>
      </c>
      <c r="G79" s="14" t="s">
        <v>1051</v>
      </c>
      <c r="H79" s="14" t="s">
        <v>565</v>
      </c>
      <c r="I79" s="14" t="s">
        <v>586</v>
      </c>
      <c r="J79" s="14" t="s">
        <v>1294</v>
      </c>
      <c r="K79" s="14" t="s">
        <v>1295</v>
      </c>
    </row>
    <row r="80" spans="1:11" x14ac:dyDescent="0.2">
      <c r="A80" s="15">
        <v>79</v>
      </c>
      <c r="B80" s="16">
        <v>2004976</v>
      </c>
      <c r="C80" s="16" t="s">
        <v>1291</v>
      </c>
      <c r="D80" s="16" t="s">
        <v>1296</v>
      </c>
      <c r="E80" s="16" t="s">
        <v>1297</v>
      </c>
      <c r="F80" s="16">
        <v>5353.44</v>
      </c>
      <c r="G80" s="16"/>
      <c r="H80" s="16" t="s">
        <v>162</v>
      </c>
      <c r="I80" s="16" t="s">
        <v>207</v>
      </c>
      <c r="J80" s="16" t="s">
        <v>1298</v>
      </c>
      <c r="K80" s="16" t="s">
        <v>1299</v>
      </c>
    </row>
    <row r="81" spans="1:11" x14ac:dyDescent="0.2">
      <c r="A81" s="13">
        <v>80</v>
      </c>
      <c r="B81" s="14">
        <v>2571498</v>
      </c>
      <c r="C81" s="14" t="s">
        <v>1300</v>
      </c>
      <c r="D81" s="14" t="s">
        <v>1301</v>
      </c>
      <c r="E81" s="14" t="s">
        <v>1302</v>
      </c>
      <c r="F81" s="14">
        <v>264.73</v>
      </c>
      <c r="G81" s="14" t="s">
        <v>970</v>
      </c>
      <c r="H81" s="14" t="s">
        <v>21</v>
      </c>
      <c r="I81" s="14" t="s">
        <v>49</v>
      </c>
      <c r="J81" s="14" t="s">
        <v>1303</v>
      </c>
      <c r="K81" s="14" t="s">
        <v>1304</v>
      </c>
    </row>
    <row r="82" spans="1:11" x14ac:dyDescent="0.2">
      <c r="A82" s="15">
        <v>81</v>
      </c>
      <c r="B82" s="16">
        <v>2556847</v>
      </c>
      <c r="C82" s="16" t="s">
        <v>1305</v>
      </c>
      <c r="D82" s="16" t="s">
        <v>976</v>
      </c>
      <c r="E82" s="16" t="s">
        <v>1306</v>
      </c>
      <c r="F82" s="16">
        <v>64.19</v>
      </c>
      <c r="G82" s="16" t="s">
        <v>970</v>
      </c>
      <c r="H82" s="16" t="s">
        <v>407</v>
      </c>
      <c r="I82" s="16" t="s">
        <v>408</v>
      </c>
      <c r="J82" s="16" t="s">
        <v>977</v>
      </c>
      <c r="K82" s="16" t="s">
        <v>978</v>
      </c>
    </row>
    <row r="83" spans="1:11" x14ac:dyDescent="0.2">
      <c r="A83" s="13">
        <v>82</v>
      </c>
      <c r="B83" s="14">
        <v>2556847</v>
      </c>
      <c r="C83" s="14" t="s">
        <v>1305</v>
      </c>
      <c r="D83" s="14" t="s">
        <v>1307</v>
      </c>
      <c r="E83" s="14" t="s">
        <v>1075</v>
      </c>
      <c r="F83" s="14">
        <v>2.86</v>
      </c>
      <c r="G83" s="14" t="s">
        <v>970</v>
      </c>
      <c r="H83" s="14" t="s">
        <v>407</v>
      </c>
      <c r="I83" s="14" t="s">
        <v>408</v>
      </c>
      <c r="J83" s="14" t="s">
        <v>1078</v>
      </c>
      <c r="K83" s="14" t="s">
        <v>1079</v>
      </c>
    </row>
    <row r="84" spans="1:11" x14ac:dyDescent="0.2">
      <c r="A84" s="15">
        <v>83</v>
      </c>
      <c r="B84" s="16">
        <v>2558661</v>
      </c>
      <c r="C84" s="16" t="s">
        <v>1308</v>
      </c>
      <c r="D84" s="16" t="s">
        <v>1309</v>
      </c>
      <c r="E84" s="16" t="s">
        <v>1308</v>
      </c>
      <c r="F84" s="16">
        <v>28.53</v>
      </c>
      <c r="G84" s="16" t="s">
        <v>970</v>
      </c>
      <c r="H84" s="16" t="s">
        <v>110</v>
      </c>
      <c r="I84" s="16" t="s">
        <v>905</v>
      </c>
      <c r="J84" s="16" t="s">
        <v>1310</v>
      </c>
      <c r="K84" s="16" t="s">
        <v>1311</v>
      </c>
    </row>
    <row r="85" spans="1:11" x14ac:dyDescent="0.2">
      <c r="A85" s="13">
        <v>84</v>
      </c>
      <c r="B85" s="14">
        <v>2654652</v>
      </c>
      <c r="C85" s="14" t="s">
        <v>1312</v>
      </c>
      <c r="D85" s="14" t="s">
        <v>1313</v>
      </c>
      <c r="E85" s="14" t="s">
        <v>1314</v>
      </c>
      <c r="F85" s="14">
        <v>344.84</v>
      </c>
      <c r="G85" s="14" t="s">
        <v>970</v>
      </c>
      <c r="H85" s="14" t="s">
        <v>110</v>
      </c>
      <c r="I85" s="14" t="s">
        <v>1087</v>
      </c>
      <c r="J85" s="14" t="s">
        <v>1315</v>
      </c>
      <c r="K85" s="14" t="s">
        <v>1316</v>
      </c>
    </row>
    <row r="86" spans="1:11" x14ac:dyDescent="0.2">
      <c r="A86" s="15">
        <v>85</v>
      </c>
      <c r="B86" s="16">
        <v>2654652</v>
      </c>
      <c r="C86" s="16" t="s">
        <v>1312</v>
      </c>
      <c r="D86" s="16" t="s">
        <v>1317</v>
      </c>
      <c r="E86" s="16" t="s">
        <v>1318</v>
      </c>
      <c r="F86" s="16">
        <v>492.45</v>
      </c>
      <c r="G86" s="16"/>
      <c r="H86" s="16" t="s">
        <v>116</v>
      </c>
      <c r="I86" s="16" t="s">
        <v>142</v>
      </c>
      <c r="J86" s="16" t="s">
        <v>1231</v>
      </c>
      <c r="K86" s="16" t="s">
        <v>1319</v>
      </c>
    </row>
    <row r="87" spans="1:11" x14ac:dyDescent="0.2">
      <c r="A87" s="13">
        <v>86</v>
      </c>
      <c r="B87" s="14">
        <v>2065088</v>
      </c>
      <c r="C87" s="14" t="s">
        <v>1320</v>
      </c>
      <c r="D87" s="14" t="s">
        <v>1321</v>
      </c>
      <c r="E87" s="14" t="s">
        <v>1322</v>
      </c>
      <c r="F87" s="14">
        <v>235.35</v>
      </c>
      <c r="G87" s="14"/>
      <c r="H87" s="14" t="s">
        <v>69</v>
      </c>
      <c r="I87" s="14" t="s">
        <v>1323</v>
      </c>
      <c r="J87" s="14" t="s">
        <v>1324</v>
      </c>
      <c r="K87" s="14" t="s">
        <v>1325</v>
      </c>
    </row>
    <row r="88" spans="1:11" x14ac:dyDescent="0.2">
      <c r="A88" s="15">
        <v>87</v>
      </c>
      <c r="B88" s="16">
        <v>2065088</v>
      </c>
      <c r="C88" s="16" t="s">
        <v>1320</v>
      </c>
      <c r="D88" s="16" t="s">
        <v>1326</v>
      </c>
      <c r="E88" s="16" t="s">
        <v>1327</v>
      </c>
      <c r="F88" s="16">
        <v>3422.74</v>
      </c>
      <c r="G88" s="16"/>
      <c r="H88" s="16" t="s">
        <v>215</v>
      </c>
      <c r="I88" s="16" t="s">
        <v>1328</v>
      </c>
      <c r="J88" s="16" t="s">
        <v>1329</v>
      </c>
      <c r="K88" s="16" t="s">
        <v>1330</v>
      </c>
    </row>
    <row r="89" spans="1:11" x14ac:dyDescent="0.2">
      <c r="A89" s="13">
        <v>88</v>
      </c>
      <c r="B89" s="14">
        <v>2652056</v>
      </c>
      <c r="C89" s="14" t="s">
        <v>1331</v>
      </c>
      <c r="D89" s="14" t="s">
        <v>1332</v>
      </c>
      <c r="E89" s="14" t="s">
        <v>1333</v>
      </c>
      <c r="F89" s="14">
        <v>41.27</v>
      </c>
      <c r="G89" s="14" t="s">
        <v>1051</v>
      </c>
      <c r="H89" s="14" t="s">
        <v>565</v>
      </c>
      <c r="I89" s="14" t="s">
        <v>803</v>
      </c>
      <c r="J89" s="14" t="s">
        <v>1334</v>
      </c>
      <c r="K89" s="14" t="s">
        <v>1335</v>
      </c>
    </row>
    <row r="90" spans="1:11" x14ac:dyDescent="0.2">
      <c r="A90" s="15">
        <v>89</v>
      </c>
      <c r="B90" s="16">
        <v>2067684</v>
      </c>
      <c r="C90" s="16" t="s">
        <v>1336</v>
      </c>
      <c r="D90" s="16" t="s">
        <v>1337</v>
      </c>
      <c r="E90" s="16" t="s">
        <v>1338</v>
      </c>
      <c r="F90" s="16">
        <v>62.84</v>
      </c>
      <c r="G90" s="16" t="s">
        <v>1101</v>
      </c>
      <c r="H90" s="16" t="s">
        <v>511</v>
      </c>
      <c r="I90" s="16" t="s">
        <v>748</v>
      </c>
      <c r="J90" s="16" t="s">
        <v>1082</v>
      </c>
      <c r="K90" s="16" t="s">
        <v>1083</v>
      </c>
    </row>
    <row r="91" spans="1:11" x14ac:dyDescent="0.2">
      <c r="A91" s="13">
        <v>90</v>
      </c>
      <c r="B91" s="14">
        <v>2053179</v>
      </c>
      <c r="C91" s="14" t="s">
        <v>1339</v>
      </c>
      <c r="D91" s="14" t="s">
        <v>1340</v>
      </c>
      <c r="E91" s="14" t="s">
        <v>1341</v>
      </c>
      <c r="F91" s="14">
        <v>31.2</v>
      </c>
      <c r="G91" s="14" t="s">
        <v>1018</v>
      </c>
      <c r="H91" s="14" t="s">
        <v>407</v>
      </c>
      <c r="I91" s="14" t="s">
        <v>746</v>
      </c>
      <c r="J91" s="14" t="s">
        <v>1342</v>
      </c>
      <c r="K91" s="14" t="s">
        <v>1343</v>
      </c>
    </row>
    <row r="92" spans="1:11" x14ac:dyDescent="0.2">
      <c r="A92" s="15">
        <v>91</v>
      </c>
      <c r="B92" s="16">
        <v>2025299</v>
      </c>
      <c r="C92" s="16" t="s">
        <v>1344</v>
      </c>
      <c r="D92" s="16" t="s">
        <v>1345</v>
      </c>
      <c r="E92" s="16" t="s">
        <v>987</v>
      </c>
      <c r="F92" s="16">
        <v>1.81</v>
      </c>
      <c r="G92" s="16" t="s">
        <v>987</v>
      </c>
      <c r="H92" s="16" t="s">
        <v>528</v>
      </c>
      <c r="I92" s="16" t="s">
        <v>539</v>
      </c>
      <c r="J92" s="16" t="s">
        <v>1346</v>
      </c>
      <c r="K92" s="16" t="s">
        <v>1347</v>
      </c>
    </row>
    <row r="93" spans="1:11" x14ac:dyDescent="0.2">
      <c r="A93" s="13">
        <v>92</v>
      </c>
      <c r="B93" s="14">
        <v>2010895</v>
      </c>
      <c r="C93" s="14" t="s">
        <v>1348</v>
      </c>
      <c r="D93" s="14" t="s">
        <v>1349</v>
      </c>
      <c r="E93" s="14" t="s">
        <v>1350</v>
      </c>
      <c r="F93" s="14">
        <v>74.08</v>
      </c>
      <c r="G93" s="14" t="s">
        <v>987</v>
      </c>
      <c r="H93" s="14" t="s">
        <v>162</v>
      </c>
      <c r="I93" s="14" t="s">
        <v>705</v>
      </c>
      <c r="J93" s="14" t="s">
        <v>1351</v>
      </c>
      <c r="K93" s="14" t="s">
        <v>1352</v>
      </c>
    </row>
    <row r="94" spans="1:11" x14ac:dyDescent="0.2">
      <c r="A94" s="15">
        <v>93</v>
      </c>
      <c r="B94" s="16">
        <v>2057573</v>
      </c>
      <c r="C94" s="16" t="s">
        <v>1353</v>
      </c>
      <c r="D94" s="16" t="s">
        <v>1354</v>
      </c>
      <c r="E94" s="16" t="s">
        <v>1355</v>
      </c>
      <c r="F94" s="16">
        <v>291.64</v>
      </c>
      <c r="G94" s="16" t="s">
        <v>970</v>
      </c>
      <c r="H94" s="16" t="s">
        <v>264</v>
      </c>
      <c r="I94" s="16" t="s">
        <v>275</v>
      </c>
      <c r="J94" s="16" t="s">
        <v>1356</v>
      </c>
      <c r="K94" s="16" t="s">
        <v>1357</v>
      </c>
    </row>
    <row r="95" spans="1:11" x14ac:dyDescent="0.2">
      <c r="A95" s="13">
        <v>94</v>
      </c>
      <c r="B95" s="14">
        <v>2057573</v>
      </c>
      <c r="C95" s="14" t="s">
        <v>1353</v>
      </c>
      <c r="D95" s="14" t="s">
        <v>1358</v>
      </c>
      <c r="E95" s="14" t="s">
        <v>1359</v>
      </c>
      <c r="F95" s="14">
        <v>1216.55</v>
      </c>
      <c r="G95" s="14" t="s">
        <v>970</v>
      </c>
      <c r="H95" s="14" t="s">
        <v>264</v>
      </c>
      <c r="I95" s="14" t="s">
        <v>275</v>
      </c>
      <c r="J95" s="14" t="s">
        <v>1356</v>
      </c>
      <c r="K95" s="14" t="s">
        <v>1357</v>
      </c>
    </row>
    <row r="96" spans="1:11" x14ac:dyDescent="0.2">
      <c r="A96" s="15">
        <v>95</v>
      </c>
      <c r="B96" s="16">
        <v>2026236</v>
      </c>
      <c r="C96" s="16" t="s">
        <v>1360</v>
      </c>
      <c r="D96" s="16" t="s">
        <v>1361</v>
      </c>
      <c r="E96" s="16" t="s">
        <v>1362</v>
      </c>
      <c r="F96" s="16">
        <v>5.46</v>
      </c>
      <c r="G96" s="16" t="s">
        <v>987</v>
      </c>
      <c r="H96" s="16" t="s">
        <v>528</v>
      </c>
      <c r="I96" s="16" t="s">
        <v>539</v>
      </c>
      <c r="J96" s="16" t="s">
        <v>1363</v>
      </c>
      <c r="K96" s="16" t="s">
        <v>1364</v>
      </c>
    </row>
    <row r="97" spans="1:11" x14ac:dyDescent="0.2">
      <c r="A97" s="13">
        <v>96</v>
      </c>
      <c r="B97" s="14">
        <v>2109638</v>
      </c>
      <c r="C97" s="14" t="s">
        <v>1365</v>
      </c>
      <c r="D97" s="14" t="s">
        <v>1366</v>
      </c>
      <c r="E97" s="14" t="s">
        <v>1367</v>
      </c>
      <c r="F97" s="14">
        <v>187.13</v>
      </c>
      <c r="G97" s="14"/>
      <c r="H97" s="14" t="s">
        <v>136</v>
      </c>
      <c r="I97" s="14" t="s">
        <v>1368</v>
      </c>
      <c r="J97" s="14" t="s">
        <v>1369</v>
      </c>
      <c r="K97" s="14" t="s">
        <v>1370</v>
      </c>
    </row>
    <row r="98" spans="1:11" x14ac:dyDescent="0.2">
      <c r="A98" s="15">
        <v>97</v>
      </c>
      <c r="B98" s="16">
        <v>2109638</v>
      </c>
      <c r="C98" s="16" t="s">
        <v>1365</v>
      </c>
      <c r="D98" s="16" t="s">
        <v>1371</v>
      </c>
      <c r="E98" s="16" t="s">
        <v>1372</v>
      </c>
      <c r="F98" s="16">
        <v>30.65</v>
      </c>
      <c r="G98" s="16" t="s">
        <v>1018</v>
      </c>
      <c r="H98" s="16" t="s">
        <v>136</v>
      </c>
      <c r="I98" s="16" t="s">
        <v>1373</v>
      </c>
      <c r="J98" s="16" t="s">
        <v>1374</v>
      </c>
      <c r="K98" s="16" t="s">
        <v>1375</v>
      </c>
    </row>
    <row r="99" spans="1:11" x14ac:dyDescent="0.2">
      <c r="A99" s="13">
        <v>98</v>
      </c>
      <c r="B99" s="14">
        <v>2109638</v>
      </c>
      <c r="C99" s="14" t="s">
        <v>1365</v>
      </c>
      <c r="D99" s="14" t="s">
        <v>1376</v>
      </c>
      <c r="E99" s="14" t="s">
        <v>1377</v>
      </c>
      <c r="F99" s="14">
        <v>77.47</v>
      </c>
      <c r="G99" s="14" t="s">
        <v>1018</v>
      </c>
      <c r="H99" s="14" t="s">
        <v>136</v>
      </c>
      <c r="I99" s="14" t="s">
        <v>1378</v>
      </c>
      <c r="J99" s="14" t="s">
        <v>1379</v>
      </c>
      <c r="K99" s="14" t="s">
        <v>1380</v>
      </c>
    </row>
    <row r="100" spans="1:11" x14ac:dyDescent="0.2">
      <c r="A100" s="15">
        <v>99</v>
      </c>
      <c r="B100" s="16">
        <v>2647451</v>
      </c>
      <c r="C100" s="16" t="s">
        <v>1381</v>
      </c>
      <c r="D100" s="16" t="s">
        <v>1382</v>
      </c>
      <c r="E100" s="16" t="s">
        <v>1383</v>
      </c>
      <c r="F100" s="16">
        <v>1585.25</v>
      </c>
      <c r="G100" s="16"/>
      <c r="H100" s="16" t="s">
        <v>264</v>
      </c>
      <c r="I100" s="16" t="s">
        <v>708</v>
      </c>
      <c r="J100" s="16" t="s">
        <v>1384</v>
      </c>
      <c r="K100" s="16" t="s">
        <v>1385</v>
      </c>
    </row>
    <row r="101" spans="1:11" x14ac:dyDescent="0.2">
      <c r="A101" s="13">
        <v>100</v>
      </c>
      <c r="B101" s="14">
        <v>2034859</v>
      </c>
      <c r="C101" s="14" t="s">
        <v>969</v>
      </c>
      <c r="D101" s="14" t="s">
        <v>1386</v>
      </c>
      <c r="E101" s="14" t="s">
        <v>969</v>
      </c>
      <c r="F101" s="14">
        <v>89.73</v>
      </c>
      <c r="G101" s="14" t="s">
        <v>987</v>
      </c>
      <c r="H101" s="14" t="s">
        <v>136</v>
      </c>
      <c r="I101" s="14" t="s">
        <v>800</v>
      </c>
      <c r="J101" s="14" t="s">
        <v>1387</v>
      </c>
      <c r="K101" s="14" t="s">
        <v>1388</v>
      </c>
    </row>
    <row r="102" spans="1:11" x14ac:dyDescent="0.2">
      <c r="A102" s="15">
        <v>101</v>
      </c>
      <c r="B102" s="16">
        <v>2034859</v>
      </c>
      <c r="C102" s="16" t="s">
        <v>969</v>
      </c>
      <c r="D102" s="16" t="s">
        <v>1389</v>
      </c>
      <c r="E102" s="16" t="s">
        <v>969</v>
      </c>
      <c r="F102" s="16">
        <v>85.21</v>
      </c>
      <c r="G102" s="16" t="s">
        <v>987</v>
      </c>
      <c r="H102" s="16" t="s">
        <v>136</v>
      </c>
      <c r="I102" s="16" t="s">
        <v>800</v>
      </c>
      <c r="J102" s="16" t="s">
        <v>1390</v>
      </c>
      <c r="K102" s="16" t="s">
        <v>1391</v>
      </c>
    </row>
    <row r="103" spans="1:11" x14ac:dyDescent="0.2">
      <c r="A103" s="13">
        <v>102</v>
      </c>
      <c r="B103" s="14">
        <v>2774771</v>
      </c>
      <c r="C103" s="14" t="s">
        <v>1392</v>
      </c>
      <c r="D103" s="14" t="s">
        <v>1393</v>
      </c>
      <c r="E103" s="14" t="s">
        <v>1394</v>
      </c>
      <c r="F103" s="14">
        <v>44.86</v>
      </c>
      <c r="G103" s="14" t="s">
        <v>1018</v>
      </c>
      <c r="H103" s="14" t="s">
        <v>1215</v>
      </c>
      <c r="I103" s="14" t="s">
        <v>1395</v>
      </c>
      <c r="J103" s="14" t="s">
        <v>1396</v>
      </c>
      <c r="K103" s="14" t="s">
        <v>1397</v>
      </c>
    </row>
    <row r="104" spans="1:11" x14ac:dyDescent="0.2">
      <c r="A104" s="15">
        <v>103</v>
      </c>
      <c r="B104" s="16">
        <v>2067544</v>
      </c>
      <c r="C104" s="16" t="s">
        <v>1398</v>
      </c>
      <c r="D104" s="16" t="s">
        <v>1399</v>
      </c>
      <c r="E104" s="16" t="s">
        <v>1400</v>
      </c>
      <c r="F104" s="16">
        <v>23.29</v>
      </c>
      <c r="G104" s="16" t="s">
        <v>987</v>
      </c>
      <c r="H104" s="16" t="s">
        <v>136</v>
      </c>
      <c r="I104" s="16" t="s">
        <v>1401</v>
      </c>
      <c r="J104" s="16" t="s">
        <v>1402</v>
      </c>
      <c r="K104" s="16" t="s">
        <v>1403</v>
      </c>
    </row>
    <row r="105" spans="1:11" x14ac:dyDescent="0.2">
      <c r="A105" s="13">
        <v>104</v>
      </c>
      <c r="B105" s="14">
        <v>2067544</v>
      </c>
      <c r="C105" s="14" t="s">
        <v>1398</v>
      </c>
      <c r="D105" s="14" t="s">
        <v>1404</v>
      </c>
      <c r="E105" s="14" t="s">
        <v>1405</v>
      </c>
      <c r="F105" s="14">
        <v>423.43</v>
      </c>
      <c r="G105" s="14"/>
      <c r="H105" s="14" t="s">
        <v>136</v>
      </c>
      <c r="I105" s="14" t="s">
        <v>1378</v>
      </c>
      <c r="J105" s="14" t="s">
        <v>1406</v>
      </c>
      <c r="K105" s="14" t="s">
        <v>1325</v>
      </c>
    </row>
    <row r="106" spans="1:11" x14ac:dyDescent="0.2">
      <c r="A106" s="15">
        <v>105</v>
      </c>
      <c r="B106" s="16">
        <v>2067544</v>
      </c>
      <c r="C106" s="16" t="s">
        <v>1398</v>
      </c>
      <c r="D106" s="16" t="s">
        <v>1407</v>
      </c>
      <c r="E106" s="16" t="s">
        <v>1408</v>
      </c>
      <c r="F106" s="16">
        <v>99.43</v>
      </c>
      <c r="G106" s="16"/>
      <c r="H106" s="16" t="s">
        <v>136</v>
      </c>
      <c r="I106" s="16" t="s">
        <v>1401</v>
      </c>
      <c r="J106" s="16" t="s">
        <v>1409</v>
      </c>
      <c r="K106" s="16" t="s">
        <v>1410</v>
      </c>
    </row>
    <row r="107" spans="1:11" x14ac:dyDescent="0.2">
      <c r="A107" s="13">
        <v>106</v>
      </c>
      <c r="B107" s="14">
        <v>2027615</v>
      </c>
      <c r="C107" s="14" t="s">
        <v>858</v>
      </c>
      <c r="D107" s="14" t="s">
        <v>1411</v>
      </c>
      <c r="E107" s="14" t="s">
        <v>1412</v>
      </c>
      <c r="F107" s="14">
        <v>373.59</v>
      </c>
      <c r="G107" s="14" t="s">
        <v>970</v>
      </c>
      <c r="H107" s="14" t="s">
        <v>15</v>
      </c>
      <c r="I107" s="14" t="s">
        <v>16</v>
      </c>
      <c r="J107" s="14" t="s">
        <v>1413</v>
      </c>
      <c r="K107" s="14" t="s">
        <v>1414</v>
      </c>
    </row>
    <row r="108" spans="1:11" x14ac:dyDescent="0.2">
      <c r="A108" s="15">
        <v>107</v>
      </c>
      <c r="B108" s="16">
        <v>2027615</v>
      </c>
      <c r="C108" s="16" t="s">
        <v>858</v>
      </c>
      <c r="D108" s="16" t="s">
        <v>1415</v>
      </c>
      <c r="E108" s="16" t="s">
        <v>1416</v>
      </c>
      <c r="F108" s="16">
        <v>173.11</v>
      </c>
      <c r="G108" s="16" t="s">
        <v>970</v>
      </c>
      <c r="H108" s="16" t="s">
        <v>15</v>
      </c>
      <c r="I108" s="16" t="s">
        <v>16</v>
      </c>
      <c r="J108" s="16" t="s">
        <v>1413</v>
      </c>
      <c r="K108" s="16" t="s">
        <v>1414</v>
      </c>
    </row>
    <row r="109" spans="1:11" x14ac:dyDescent="0.2">
      <c r="A109" s="13">
        <v>108</v>
      </c>
      <c r="B109" s="14">
        <v>2027615</v>
      </c>
      <c r="C109" s="14" t="s">
        <v>858</v>
      </c>
      <c r="D109" s="14" t="s">
        <v>1417</v>
      </c>
      <c r="E109" s="14" t="s">
        <v>1418</v>
      </c>
      <c r="F109" s="14">
        <v>323.29000000000002</v>
      </c>
      <c r="G109" s="14" t="s">
        <v>970</v>
      </c>
      <c r="H109" s="14" t="s">
        <v>15</v>
      </c>
      <c r="I109" s="14" t="s">
        <v>16</v>
      </c>
      <c r="J109" s="14" t="s">
        <v>1419</v>
      </c>
      <c r="K109" s="14" t="s">
        <v>1420</v>
      </c>
    </row>
    <row r="110" spans="1:11" x14ac:dyDescent="0.2">
      <c r="A110" s="15">
        <v>109</v>
      </c>
      <c r="B110" s="16">
        <v>2066866</v>
      </c>
      <c r="C110" s="16" t="s">
        <v>1421</v>
      </c>
      <c r="D110" s="16" t="s">
        <v>1422</v>
      </c>
      <c r="E110" s="16" t="s">
        <v>1423</v>
      </c>
      <c r="F110" s="16">
        <v>81.37</v>
      </c>
      <c r="G110" s="16" t="s">
        <v>970</v>
      </c>
      <c r="H110" s="16" t="s">
        <v>382</v>
      </c>
      <c r="I110" s="16" t="s">
        <v>741</v>
      </c>
      <c r="J110" s="16" t="s">
        <v>1424</v>
      </c>
      <c r="K110" s="16" t="s">
        <v>1425</v>
      </c>
    </row>
    <row r="111" spans="1:11" x14ac:dyDescent="0.2">
      <c r="A111" s="13">
        <v>110</v>
      </c>
      <c r="B111" s="14">
        <v>2030861</v>
      </c>
      <c r="C111" s="14" t="s">
        <v>1426</v>
      </c>
      <c r="D111" s="14" t="s">
        <v>1427</v>
      </c>
      <c r="E111" s="14" t="s">
        <v>1428</v>
      </c>
      <c r="F111" s="14">
        <v>54.27</v>
      </c>
      <c r="G111" s="14" t="s">
        <v>1018</v>
      </c>
      <c r="H111" s="14" t="s">
        <v>1429</v>
      </c>
      <c r="I111" s="14" t="s">
        <v>1430</v>
      </c>
      <c r="J111" s="14" t="s">
        <v>1431</v>
      </c>
      <c r="K111" s="14" t="s">
        <v>1432</v>
      </c>
    </row>
    <row r="112" spans="1:11" x14ac:dyDescent="0.2">
      <c r="A112" s="15">
        <v>111</v>
      </c>
      <c r="B112" s="16">
        <v>2597535</v>
      </c>
      <c r="C112" s="16" t="s">
        <v>1433</v>
      </c>
      <c r="D112" s="16" t="s">
        <v>1434</v>
      </c>
      <c r="E112" s="16" t="s">
        <v>1435</v>
      </c>
      <c r="F112" s="16">
        <v>103.11</v>
      </c>
      <c r="G112" s="16" t="s">
        <v>1018</v>
      </c>
      <c r="H112" s="16" t="s">
        <v>215</v>
      </c>
      <c r="I112" s="16" t="s">
        <v>1436</v>
      </c>
      <c r="J112" s="16" t="s">
        <v>1437</v>
      </c>
      <c r="K112" s="16" t="s">
        <v>1438</v>
      </c>
    </row>
    <row r="113" spans="1:11" x14ac:dyDescent="0.2">
      <c r="A113" s="13">
        <v>112</v>
      </c>
      <c r="B113" s="14">
        <v>2112183</v>
      </c>
      <c r="C113" s="14" t="s">
        <v>1439</v>
      </c>
      <c r="D113" s="14" t="s">
        <v>1440</v>
      </c>
      <c r="E113" s="14" t="s">
        <v>1441</v>
      </c>
      <c r="F113" s="14">
        <v>26.16</v>
      </c>
      <c r="G113" s="14" t="s">
        <v>1018</v>
      </c>
      <c r="H113" s="14" t="s">
        <v>382</v>
      </c>
      <c r="I113" s="14" t="s">
        <v>640</v>
      </c>
      <c r="J113" s="14" t="s">
        <v>1342</v>
      </c>
      <c r="K113" s="14" t="s">
        <v>1343</v>
      </c>
    </row>
    <row r="114" spans="1:11" x14ac:dyDescent="0.2">
      <c r="A114" s="15">
        <v>113</v>
      </c>
      <c r="B114" s="16">
        <v>2036347</v>
      </c>
      <c r="C114" s="16" t="s">
        <v>1442</v>
      </c>
      <c r="D114" s="16" t="s">
        <v>1443</v>
      </c>
      <c r="E114" s="16" t="s">
        <v>1444</v>
      </c>
      <c r="F114" s="16">
        <v>523.64</v>
      </c>
      <c r="G114" s="16" t="s">
        <v>987</v>
      </c>
      <c r="H114" s="16" t="s">
        <v>1445</v>
      </c>
      <c r="I114" s="16" t="s">
        <v>1446</v>
      </c>
      <c r="J114" s="16" t="s">
        <v>1447</v>
      </c>
      <c r="K114" s="16" t="s">
        <v>1448</v>
      </c>
    </row>
    <row r="115" spans="1:11" x14ac:dyDescent="0.2">
      <c r="A115" s="13">
        <v>114</v>
      </c>
      <c r="B115" s="14">
        <v>2027283</v>
      </c>
      <c r="C115" s="14" t="s">
        <v>1449</v>
      </c>
      <c r="D115" s="14" t="s">
        <v>1450</v>
      </c>
      <c r="E115" s="14" t="s">
        <v>1451</v>
      </c>
      <c r="F115" s="14">
        <v>30.75</v>
      </c>
      <c r="G115" s="14" t="s">
        <v>1018</v>
      </c>
      <c r="H115" s="14" t="s">
        <v>528</v>
      </c>
      <c r="I115" s="14" t="s">
        <v>778</v>
      </c>
      <c r="J115" s="14" t="s">
        <v>1452</v>
      </c>
      <c r="K115" s="14" t="s">
        <v>1453</v>
      </c>
    </row>
    <row r="116" spans="1:11" x14ac:dyDescent="0.2">
      <c r="A116" s="15">
        <v>115</v>
      </c>
      <c r="B116" s="16">
        <v>2590565</v>
      </c>
      <c r="C116" s="16" t="s">
        <v>885</v>
      </c>
      <c r="D116" s="16" t="s">
        <v>1454</v>
      </c>
      <c r="E116" s="16" t="s">
        <v>1455</v>
      </c>
      <c r="F116" s="16">
        <v>25.24</v>
      </c>
      <c r="G116" s="16" t="s">
        <v>970</v>
      </c>
      <c r="H116" s="16" t="s">
        <v>382</v>
      </c>
      <c r="I116" s="16" t="s">
        <v>384</v>
      </c>
      <c r="J116" s="16" t="s">
        <v>1456</v>
      </c>
      <c r="K116" s="16" t="s">
        <v>1457</v>
      </c>
    </row>
    <row r="117" spans="1:11" x14ac:dyDescent="0.2">
      <c r="A117" s="13">
        <v>116</v>
      </c>
      <c r="B117" s="14">
        <v>2590565</v>
      </c>
      <c r="C117" s="14" t="s">
        <v>885</v>
      </c>
      <c r="D117" s="14" t="s">
        <v>1458</v>
      </c>
      <c r="E117" s="14" t="s">
        <v>1459</v>
      </c>
      <c r="F117" s="14">
        <v>147.04</v>
      </c>
      <c r="G117" s="14" t="s">
        <v>970</v>
      </c>
      <c r="H117" s="14" t="s">
        <v>382</v>
      </c>
      <c r="I117" s="14" t="s">
        <v>384</v>
      </c>
      <c r="J117" s="14" t="s">
        <v>1460</v>
      </c>
      <c r="K117" s="14" t="s">
        <v>1461</v>
      </c>
    </row>
    <row r="118" spans="1:11" x14ac:dyDescent="0.2">
      <c r="A118" s="15">
        <v>117</v>
      </c>
      <c r="B118" s="16">
        <v>2590565</v>
      </c>
      <c r="C118" s="16" t="s">
        <v>885</v>
      </c>
      <c r="D118" s="16" t="s">
        <v>1462</v>
      </c>
      <c r="E118" s="16" t="s">
        <v>1463</v>
      </c>
      <c r="F118" s="16">
        <v>506.47</v>
      </c>
      <c r="G118" s="16" t="s">
        <v>970</v>
      </c>
      <c r="H118" s="16" t="s">
        <v>407</v>
      </c>
      <c r="I118" s="16" t="s">
        <v>408</v>
      </c>
      <c r="J118" s="16" t="s">
        <v>1464</v>
      </c>
      <c r="K118" s="16" t="s">
        <v>1465</v>
      </c>
    </row>
    <row r="119" spans="1:11" x14ac:dyDescent="0.2">
      <c r="A119" s="13">
        <v>118</v>
      </c>
      <c r="B119" s="14">
        <v>2068478</v>
      </c>
      <c r="C119" s="14" t="s">
        <v>1466</v>
      </c>
      <c r="D119" s="14" t="s">
        <v>1467</v>
      </c>
      <c r="E119" s="14" t="s">
        <v>1468</v>
      </c>
      <c r="F119" s="14">
        <v>30.54</v>
      </c>
      <c r="G119" s="14" t="s">
        <v>1018</v>
      </c>
      <c r="H119" s="14" t="s">
        <v>528</v>
      </c>
      <c r="I119" s="14" t="s">
        <v>785</v>
      </c>
      <c r="J119" s="14" t="s">
        <v>1469</v>
      </c>
      <c r="K119" s="14" t="s">
        <v>1470</v>
      </c>
    </row>
    <row r="120" spans="1:11" x14ac:dyDescent="0.2">
      <c r="A120" s="15">
        <v>119</v>
      </c>
      <c r="B120" s="16">
        <v>2652811</v>
      </c>
      <c r="C120" s="16" t="s">
        <v>1471</v>
      </c>
      <c r="D120" s="16" t="s">
        <v>1472</v>
      </c>
      <c r="E120" s="16" t="s">
        <v>1473</v>
      </c>
      <c r="F120" s="16">
        <v>41.91</v>
      </c>
      <c r="G120" s="16" t="s">
        <v>970</v>
      </c>
      <c r="H120" s="16" t="s">
        <v>382</v>
      </c>
      <c r="I120" s="16" t="s">
        <v>741</v>
      </c>
      <c r="J120" s="16" t="s">
        <v>1474</v>
      </c>
      <c r="K120" s="16" t="s">
        <v>1475</v>
      </c>
    </row>
    <row r="121" spans="1:11" x14ac:dyDescent="0.2">
      <c r="A121" s="13">
        <v>120</v>
      </c>
      <c r="B121" s="14">
        <v>9103619</v>
      </c>
      <c r="C121" s="14" t="s">
        <v>1476</v>
      </c>
      <c r="D121" s="14" t="s">
        <v>1477</v>
      </c>
      <c r="E121" s="14" t="s">
        <v>1478</v>
      </c>
      <c r="F121" s="14">
        <v>25.12</v>
      </c>
      <c r="G121" s="14" t="s">
        <v>1018</v>
      </c>
      <c r="H121" s="14" t="s">
        <v>407</v>
      </c>
      <c r="I121" s="14" t="s">
        <v>432</v>
      </c>
      <c r="J121" s="14" t="s">
        <v>1479</v>
      </c>
      <c r="K121" s="14" t="s">
        <v>1480</v>
      </c>
    </row>
    <row r="122" spans="1:11" x14ac:dyDescent="0.2">
      <c r="A122" s="15">
        <v>121</v>
      </c>
      <c r="B122" s="16">
        <v>2697734</v>
      </c>
      <c r="C122" s="16" t="s">
        <v>1481</v>
      </c>
      <c r="D122" s="16" t="s">
        <v>1482</v>
      </c>
      <c r="E122" s="16" t="s">
        <v>1483</v>
      </c>
      <c r="F122" s="16">
        <v>28.39</v>
      </c>
      <c r="G122" s="16" t="s">
        <v>1051</v>
      </c>
      <c r="H122" s="16" t="s">
        <v>116</v>
      </c>
      <c r="I122" s="16" t="s">
        <v>145</v>
      </c>
      <c r="J122" s="16" t="s">
        <v>1484</v>
      </c>
      <c r="K122" s="16" t="s">
        <v>1485</v>
      </c>
    </row>
    <row r="123" spans="1:11" x14ac:dyDescent="0.2">
      <c r="A123" s="13">
        <v>122</v>
      </c>
      <c r="B123" s="14">
        <v>2697734</v>
      </c>
      <c r="C123" s="14" t="s">
        <v>1481</v>
      </c>
      <c r="D123" s="14" t="s">
        <v>1486</v>
      </c>
      <c r="E123" s="14" t="s">
        <v>1487</v>
      </c>
      <c r="F123" s="14">
        <v>84.72</v>
      </c>
      <c r="G123" s="14"/>
      <c r="H123" s="14" t="s">
        <v>565</v>
      </c>
      <c r="I123" s="14" t="s">
        <v>570</v>
      </c>
      <c r="J123" s="14" t="s">
        <v>1488</v>
      </c>
      <c r="K123" s="14" t="s">
        <v>1489</v>
      </c>
    </row>
    <row r="124" spans="1:11" x14ac:dyDescent="0.2">
      <c r="A124" s="15">
        <v>123</v>
      </c>
      <c r="B124" s="16">
        <v>2697734</v>
      </c>
      <c r="C124" s="16" t="s">
        <v>1481</v>
      </c>
      <c r="D124" s="16" t="s">
        <v>1490</v>
      </c>
      <c r="E124" s="16" t="s">
        <v>1070</v>
      </c>
      <c r="F124" s="16">
        <v>309.73</v>
      </c>
      <c r="G124" s="16"/>
      <c r="H124" s="16" t="s">
        <v>565</v>
      </c>
      <c r="I124" s="16" t="s">
        <v>1491</v>
      </c>
      <c r="J124" s="16" t="s">
        <v>1492</v>
      </c>
      <c r="K124" s="16" t="s">
        <v>1493</v>
      </c>
    </row>
    <row r="125" spans="1:11" x14ac:dyDescent="0.2">
      <c r="A125" s="13">
        <v>124</v>
      </c>
      <c r="B125" s="14">
        <v>2697734</v>
      </c>
      <c r="C125" s="14" t="s">
        <v>1481</v>
      </c>
      <c r="D125" s="14" t="s">
        <v>1494</v>
      </c>
      <c r="E125" s="14" t="s">
        <v>1495</v>
      </c>
      <c r="F125" s="14">
        <v>741.2</v>
      </c>
      <c r="G125" s="14"/>
      <c r="H125" s="14" t="s">
        <v>565</v>
      </c>
      <c r="I125" s="14" t="s">
        <v>804</v>
      </c>
      <c r="J125" s="14" t="s">
        <v>1496</v>
      </c>
      <c r="K125" s="14" t="s">
        <v>1497</v>
      </c>
    </row>
    <row r="126" spans="1:11" x14ac:dyDescent="0.2">
      <c r="A126" s="15">
        <v>125</v>
      </c>
      <c r="B126" s="16">
        <v>2609533</v>
      </c>
      <c r="C126" s="16" t="s">
        <v>1498</v>
      </c>
      <c r="D126" s="16" t="s">
        <v>1499</v>
      </c>
      <c r="E126" s="16" t="s">
        <v>1500</v>
      </c>
      <c r="F126" s="16">
        <v>96.86</v>
      </c>
      <c r="G126" s="16"/>
      <c r="H126" s="16" t="s">
        <v>511</v>
      </c>
      <c r="I126" s="16" t="s">
        <v>1100</v>
      </c>
      <c r="J126" s="16" t="s">
        <v>1501</v>
      </c>
      <c r="K126" s="16" t="s">
        <v>1502</v>
      </c>
    </row>
    <row r="127" spans="1:11" x14ac:dyDescent="0.2">
      <c r="A127" s="13">
        <v>126</v>
      </c>
      <c r="B127" s="14">
        <v>2016656</v>
      </c>
      <c r="C127" s="14" t="s">
        <v>1503</v>
      </c>
      <c r="D127" s="14" t="s">
        <v>1504</v>
      </c>
      <c r="E127" s="14" t="s">
        <v>704</v>
      </c>
      <c r="F127" s="14">
        <v>168.88</v>
      </c>
      <c r="G127" s="14" t="s">
        <v>987</v>
      </c>
      <c r="H127" s="14" t="s">
        <v>264</v>
      </c>
      <c r="I127" s="14" t="s">
        <v>1505</v>
      </c>
      <c r="J127" s="14" t="s">
        <v>1506</v>
      </c>
      <c r="K127" s="14" t="s">
        <v>1507</v>
      </c>
    </row>
    <row r="128" spans="1:11" x14ac:dyDescent="0.2">
      <c r="A128" s="15">
        <v>127</v>
      </c>
      <c r="B128" s="16">
        <v>2546434</v>
      </c>
      <c r="C128" s="16" t="s">
        <v>1508</v>
      </c>
      <c r="D128" s="16" t="s">
        <v>1509</v>
      </c>
      <c r="E128" s="16" t="s">
        <v>1510</v>
      </c>
      <c r="F128" s="16">
        <v>26.69</v>
      </c>
      <c r="G128" s="16" t="s">
        <v>970</v>
      </c>
      <c r="H128" s="16" t="s">
        <v>21</v>
      </c>
      <c r="I128" s="16" t="s">
        <v>22</v>
      </c>
      <c r="J128" s="16" t="s">
        <v>1511</v>
      </c>
      <c r="K128" s="16" t="s">
        <v>1512</v>
      </c>
    </row>
    <row r="129" spans="1:11" x14ac:dyDescent="0.2">
      <c r="A129" s="13">
        <v>128</v>
      </c>
      <c r="B129" s="14">
        <v>2546434</v>
      </c>
      <c r="C129" s="14" t="s">
        <v>1508</v>
      </c>
      <c r="D129" s="14" t="s">
        <v>1513</v>
      </c>
      <c r="E129" s="14" t="s">
        <v>1514</v>
      </c>
      <c r="F129" s="14">
        <v>112.65</v>
      </c>
      <c r="G129" s="14" t="s">
        <v>970</v>
      </c>
      <c r="H129" s="14" t="s">
        <v>21</v>
      </c>
      <c r="I129" s="14" t="s">
        <v>22</v>
      </c>
      <c r="J129" s="14" t="s">
        <v>1515</v>
      </c>
      <c r="K129" s="14" t="s">
        <v>1516</v>
      </c>
    </row>
    <row r="130" spans="1:11" x14ac:dyDescent="0.2">
      <c r="A130" s="15">
        <v>129</v>
      </c>
      <c r="B130" s="16">
        <v>2546434</v>
      </c>
      <c r="C130" s="16" t="s">
        <v>1508</v>
      </c>
      <c r="D130" s="16" t="s">
        <v>1517</v>
      </c>
      <c r="E130" s="16" t="s">
        <v>1518</v>
      </c>
      <c r="F130" s="16">
        <v>115.45</v>
      </c>
      <c r="G130" s="16" t="s">
        <v>970</v>
      </c>
      <c r="H130" s="16" t="s">
        <v>21</v>
      </c>
      <c r="I130" s="16" t="s">
        <v>22</v>
      </c>
      <c r="J130" s="16" t="s">
        <v>1519</v>
      </c>
      <c r="K130" s="16" t="s">
        <v>1520</v>
      </c>
    </row>
    <row r="131" spans="1:11" x14ac:dyDescent="0.2">
      <c r="A131" s="13">
        <v>130</v>
      </c>
      <c r="B131" s="14">
        <v>2001454</v>
      </c>
      <c r="C131" s="14" t="s">
        <v>892</v>
      </c>
      <c r="D131" s="14" t="s">
        <v>1521</v>
      </c>
      <c r="E131" s="14" t="s">
        <v>1522</v>
      </c>
      <c r="F131" s="14">
        <v>104.9</v>
      </c>
      <c r="G131" s="14" t="s">
        <v>970</v>
      </c>
      <c r="H131" s="14" t="s">
        <v>511</v>
      </c>
      <c r="I131" s="14" t="s">
        <v>512</v>
      </c>
      <c r="J131" s="14" t="s">
        <v>1523</v>
      </c>
      <c r="K131" s="14" t="s">
        <v>1524</v>
      </c>
    </row>
    <row r="132" spans="1:11" x14ac:dyDescent="0.2">
      <c r="A132" s="15">
        <v>131</v>
      </c>
      <c r="B132" s="16">
        <v>2001454</v>
      </c>
      <c r="C132" s="16" t="s">
        <v>892</v>
      </c>
      <c r="D132" s="16" t="s">
        <v>1525</v>
      </c>
      <c r="E132" s="16" t="s">
        <v>1526</v>
      </c>
      <c r="F132" s="16">
        <v>24.82</v>
      </c>
      <c r="G132" s="16" t="s">
        <v>987</v>
      </c>
      <c r="H132" s="16" t="s">
        <v>511</v>
      </c>
      <c r="I132" s="16" t="s">
        <v>512</v>
      </c>
      <c r="J132" s="16" t="s">
        <v>1527</v>
      </c>
      <c r="K132" s="16" t="s">
        <v>1528</v>
      </c>
    </row>
    <row r="133" spans="1:11" x14ac:dyDescent="0.2">
      <c r="A133" s="13">
        <v>132</v>
      </c>
      <c r="B133" s="14">
        <v>2001454</v>
      </c>
      <c r="C133" s="14" t="s">
        <v>892</v>
      </c>
      <c r="D133" s="14" t="s">
        <v>1529</v>
      </c>
      <c r="E133" s="14" t="s">
        <v>1526</v>
      </c>
      <c r="F133" s="14">
        <v>13.96</v>
      </c>
      <c r="G133" s="14" t="s">
        <v>987</v>
      </c>
      <c r="H133" s="14" t="s">
        <v>511</v>
      </c>
      <c r="I133" s="14" t="s">
        <v>512</v>
      </c>
      <c r="J133" s="14" t="s">
        <v>1530</v>
      </c>
      <c r="K133" s="14" t="s">
        <v>1531</v>
      </c>
    </row>
    <row r="134" spans="1:11" x14ac:dyDescent="0.2">
      <c r="A134" s="15">
        <v>133</v>
      </c>
      <c r="B134" s="16">
        <v>2001454</v>
      </c>
      <c r="C134" s="16" t="s">
        <v>892</v>
      </c>
      <c r="D134" s="16" t="s">
        <v>1532</v>
      </c>
      <c r="E134" s="16" t="s">
        <v>1522</v>
      </c>
      <c r="F134" s="16">
        <v>381.38</v>
      </c>
      <c r="G134" s="16" t="s">
        <v>970</v>
      </c>
      <c r="H134" s="16" t="s">
        <v>511</v>
      </c>
      <c r="I134" s="16" t="s">
        <v>512</v>
      </c>
      <c r="J134" s="16" t="s">
        <v>1533</v>
      </c>
      <c r="K134" s="16" t="s">
        <v>1534</v>
      </c>
    </row>
    <row r="135" spans="1:11" x14ac:dyDescent="0.2">
      <c r="A135" s="13">
        <v>134</v>
      </c>
      <c r="B135" s="14">
        <v>2001454</v>
      </c>
      <c r="C135" s="14" t="s">
        <v>892</v>
      </c>
      <c r="D135" s="14" t="s">
        <v>1535</v>
      </c>
      <c r="E135" s="14" t="s">
        <v>1526</v>
      </c>
      <c r="F135" s="14">
        <v>100.88</v>
      </c>
      <c r="G135" s="14" t="s">
        <v>987</v>
      </c>
      <c r="H135" s="14" t="s">
        <v>511</v>
      </c>
      <c r="I135" s="14" t="s">
        <v>512</v>
      </c>
      <c r="J135" s="14" t="s">
        <v>1530</v>
      </c>
      <c r="K135" s="14" t="s">
        <v>1531</v>
      </c>
    </row>
    <row r="136" spans="1:11" x14ac:dyDescent="0.2">
      <c r="A136" s="15">
        <v>135</v>
      </c>
      <c r="B136" s="16">
        <v>2001454</v>
      </c>
      <c r="C136" s="16" t="s">
        <v>892</v>
      </c>
      <c r="D136" s="16" t="s">
        <v>1536</v>
      </c>
      <c r="E136" s="16" t="s">
        <v>1537</v>
      </c>
      <c r="F136" s="16">
        <v>682.76</v>
      </c>
      <c r="G136" s="16" t="s">
        <v>987</v>
      </c>
      <c r="H136" s="16" t="s">
        <v>511</v>
      </c>
      <c r="I136" s="16" t="s">
        <v>512</v>
      </c>
      <c r="J136" s="16" t="s">
        <v>1221</v>
      </c>
      <c r="K136" s="16" t="s">
        <v>1222</v>
      </c>
    </row>
    <row r="137" spans="1:11" x14ac:dyDescent="0.2">
      <c r="A137" s="13">
        <v>136</v>
      </c>
      <c r="B137" s="14">
        <v>2618621</v>
      </c>
      <c r="C137" s="14" t="s">
        <v>904</v>
      </c>
      <c r="D137" s="14" t="s">
        <v>1538</v>
      </c>
      <c r="E137" s="14" t="s">
        <v>1539</v>
      </c>
      <c r="F137" s="14">
        <v>344.69</v>
      </c>
      <c r="G137" s="14" t="s">
        <v>970</v>
      </c>
      <c r="H137" s="14" t="s">
        <v>382</v>
      </c>
      <c r="I137" s="14" t="s">
        <v>388</v>
      </c>
      <c r="J137" s="14" t="s">
        <v>1540</v>
      </c>
      <c r="K137" s="14" t="s">
        <v>1541</v>
      </c>
    </row>
    <row r="138" spans="1:11" x14ac:dyDescent="0.2">
      <c r="A138" s="15">
        <v>137</v>
      </c>
      <c r="B138" s="16">
        <v>2618621</v>
      </c>
      <c r="C138" s="16" t="s">
        <v>904</v>
      </c>
      <c r="D138" s="16" t="s">
        <v>1542</v>
      </c>
      <c r="E138" s="16" t="s">
        <v>1543</v>
      </c>
      <c r="F138" s="16">
        <v>562.83000000000004</v>
      </c>
      <c r="G138" s="16" t="s">
        <v>970</v>
      </c>
      <c r="H138" s="16" t="s">
        <v>1544</v>
      </c>
      <c r="I138" s="16" t="s">
        <v>1545</v>
      </c>
      <c r="J138" s="16" t="s">
        <v>1546</v>
      </c>
      <c r="K138" s="16" t="s">
        <v>1547</v>
      </c>
    </row>
    <row r="139" spans="1:11" x14ac:dyDescent="0.2">
      <c r="A139" s="13">
        <v>138</v>
      </c>
      <c r="B139" s="14">
        <v>2050374</v>
      </c>
      <c r="C139" s="14" t="s">
        <v>113</v>
      </c>
      <c r="D139" s="14" t="s">
        <v>1548</v>
      </c>
      <c r="E139" s="14" t="s">
        <v>113</v>
      </c>
      <c r="F139" s="14">
        <v>1826.18</v>
      </c>
      <c r="G139" s="14" t="s">
        <v>987</v>
      </c>
      <c r="H139" s="14" t="s">
        <v>110</v>
      </c>
      <c r="I139" s="14" t="s">
        <v>905</v>
      </c>
      <c r="J139" s="14" t="s">
        <v>1549</v>
      </c>
      <c r="K139" s="14" t="s">
        <v>1550</v>
      </c>
    </row>
    <row r="140" spans="1:11" x14ac:dyDescent="0.2">
      <c r="A140" s="15">
        <v>139</v>
      </c>
      <c r="B140" s="16">
        <v>2016931</v>
      </c>
      <c r="C140" s="16" t="s">
        <v>1551</v>
      </c>
      <c r="D140" s="16" t="s">
        <v>1552</v>
      </c>
      <c r="E140" s="16" t="s">
        <v>1553</v>
      </c>
      <c r="F140" s="16">
        <v>35.29</v>
      </c>
      <c r="G140" s="16" t="s">
        <v>987</v>
      </c>
      <c r="H140" s="16" t="s">
        <v>362</v>
      </c>
      <c r="I140" s="16" t="s">
        <v>362</v>
      </c>
      <c r="J140" s="16" t="s">
        <v>1554</v>
      </c>
      <c r="K140" s="16" t="s">
        <v>1555</v>
      </c>
    </row>
    <row r="141" spans="1:11" x14ac:dyDescent="0.2">
      <c r="A141" s="13">
        <v>140</v>
      </c>
      <c r="B141" s="14">
        <v>2012251</v>
      </c>
      <c r="C141" s="14" t="s">
        <v>1556</v>
      </c>
      <c r="D141" s="14" t="s">
        <v>1557</v>
      </c>
      <c r="E141" s="14" t="s">
        <v>1558</v>
      </c>
      <c r="F141" s="14">
        <v>55.01</v>
      </c>
      <c r="G141" s="14" t="s">
        <v>987</v>
      </c>
      <c r="H141" s="14" t="s">
        <v>215</v>
      </c>
      <c r="I141" s="14" t="s">
        <v>259</v>
      </c>
      <c r="J141" s="14" t="s">
        <v>1559</v>
      </c>
      <c r="K141" s="14" t="s">
        <v>1560</v>
      </c>
    </row>
    <row r="142" spans="1:11" x14ac:dyDescent="0.2">
      <c r="A142" s="15">
        <v>141</v>
      </c>
      <c r="B142" s="16">
        <v>2608758</v>
      </c>
      <c r="C142" s="16" t="s">
        <v>1561</v>
      </c>
      <c r="D142" s="16" t="s">
        <v>1562</v>
      </c>
      <c r="E142" s="16" t="s">
        <v>986</v>
      </c>
      <c r="F142" s="16">
        <v>662.79</v>
      </c>
      <c r="G142" s="16" t="s">
        <v>970</v>
      </c>
      <c r="H142" s="16" t="s">
        <v>21</v>
      </c>
      <c r="I142" s="16" t="s">
        <v>1563</v>
      </c>
      <c r="J142" s="16" t="s">
        <v>1564</v>
      </c>
      <c r="K142" s="16" t="s">
        <v>1565</v>
      </c>
    </row>
    <row r="143" spans="1:11" x14ac:dyDescent="0.2">
      <c r="A143" s="13">
        <v>142</v>
      </c>
      <c r="B143" s="14">
        <v>2641984</v>
      </c>
      <c r="C143" s="14" t="s">
        <v>1566</v>
      </c>
      <c r="D143" s="14" t="s">
        <v>1567</v>
      </c>
      <c r="E143" s="14" t="s">
        <v>1568</v>
      </c>
      <c r="F143" s="14">
        <v>135.1</v>
      </c>
      <c r="G143" s="14" t="s">
        <v>1018</v>
      </c>
      <c r="H143" s="14" t="s">
        <v>382</v>
      </c>
      <c r="I143" s="14" t="s">
        <v>1569</v>
      </c>
      <c r="J143" s="14" t="s">
        <v>1570</v>
      </c>
      <c r="K143" s="14" t="s">
        <v>1571</v>
      </c>
    </row>
    <row r="144" spans="1:11" x14ac:dyDescent="0.2">
      <c r="A144" s="15">
        <v>143</v>
      </c>
      <c r="B144" s="16">
        <v>2641984</v>
      </c>
      <c r="C144" s="16" t="s">
        <v>1566</v>
      </c>
      <c r="D144" s="16" t="s">
        <v>1572</v>
      </c>
      <c r="E144" s="16" t="s">
        <v>1573</v>
      </c>
      <c r="F144" s="16">
        <v>61.44</v>
      </c>
      <c r="G144" s="16" t="s">
        <v>1018</v>
      </c>
      <c r="H144" s="16" t="s">
        <v>382</v>
      </c>
      <c r="I144" s="16" t="s">
        <v>260</v>
      </c>
      <c r="J144" s="16" t="s">
        <v>1574</v>
      </c>
      <c r="K144" s="16" t="s">
        <v>1575</v>
      </c>
    </row>
    <row r="145" spans="1:11" x14ac:dyDescent="0.2">
      <c r="A145" s="13">
        <v>144</v>
      </c>
      <c r="B145" s="14">
        <v>2736624</v>
      </c>
      <c r="C145" s="14" t="s">
        <v>1576</v>
      </c>
      <c r="D145" s="14" t="s">
        <v>1577</v>
      </c>
      <c r="E145" s="14" t="s">
        <v>1578</v>
      </c>
      <c r="F145" s="14">
        <v>24.88</v>
      </c>
      <c r="G145" s="14" t="s">
        <v>1018</v>
      </c>
      <c r="H145" s="14" t="s">
        <v>110</v>
      </c>
      <c r="I145" s="14" t="s">
        <v>1087</v>
      </c>
      <c r="J145" s="14" t="s">
        <v>1579</v>
      </c>
      <c r="K145" s="14" t="s">
        <v>1580</v>
      </c>
    </row>
    <row r="146" spans="1:11" x14ac:dyDescent="0.2">
      <c r="A146" s="15">
        <v>145</v>
      </c>
      <c r="B146" s="16">
        <v>2738961</v>
      </c>
      <c r="C146" s="16" t="s">
        <v>1581</v>
      </c>
      <c r="D146" s="16" t="s">
        <v>1582</v>
      </c>
      <c r="E146" s="16" t="s">
        <v>1318</v>
      </c>
      <c r="F146" s="16">
        <v>26.64</v>
      </c>
      <c r="G146" s="16" t="s">
        <v>1018</v>
      </c>
      <c r="H146" s="16" t="s">
        <v>382</v>
      </c>
      <c r="I146" s="16" t="s">
        <v>260</v>
      </c>
      <c r="J146" s="16" t="s">
        <v>1583</v>
      </c>
      <c r="K146" s="16" t="s">
        <v>1584</v>
      </c>
    </row>
    <row r="147" spans="1:11" x14ac:dyDescent="0.2">
      <c r="A147" s="13">
        <v>146</v>
      </c>
      <c r="B147" s="14">
        <v>2617749</v>
      </c>
      <c r="C147" s="14" t="s">
        <v>1585</v>
      </c>
      <c r="D147" s="14" t="s">
        <v>1586</v>
      </c>
      <c r="E147" s="14" t="s">
        <v>1587</v>
      </c>
      <c r="F147" s="14">
        <v>117.33</v>
      </c>
      <c r="G147" s="14" t="s">
        <v>970</v>
      </c>
      <c r="H147" s="14" t="s">
        <v>51</v>
      </c>
      <c r="I147" s="14" t="s">
        <v>52</v>
      </c>
      <c r="J147" s="14" t="s">
        <v>1588</v>
      </c>
      <c r="K147" s="14" t="s">
        <v>1589</v>
      </c>
    </row>
    <row r="148" spans="1:11" x14ac:dyDescent="0.2">
      <c r="A148" s="15">
        <v>147</v>
      </c>
      <c r="B148" s="16">
        <v>2617749</v>
      </c>
      <c r="C148" s="16" t="s">
        <v>1585</v>
      </c>
      <c r="D148" s="16" t="s">
        <v>1590</v>
      </c>
      <c r="E148" s="16" t="s">
        <v>1587</v>
      </c>
      <c r="F148" s="16">
        <v>94.13</v>
      </c>
      <c r="G148" s="16" t="s">
        <v>970</v>
      </c>
      <c r="H148" s="16" t="s">
        <v>51</v>
      </c>
      <c r="I148" s="16" t="s">
        <v>52</v>
      </c>
      <c r="J148" s="16" t="s">
        <v>1591</v>
      </c>
      <c r="K148" s="16" t="s">
        <v>1592</v>
      </c>
    </row>
    <row r="149" spans="1:11" x14ac:dyDescent="0.2">
      <c r="A149" s="13">
        <v>148</v>
      </c>
      <c r="B149" s="14">
        <v>2761114</v>
      </c>
      <c r="C149" s="14" t="s">
        <v>1593</v>
      </c>
      <c r="D149" s="14" t="s">
        <v>1594</v>
      </c>
      <c r="E149" s="14" t="s">
        <v>1595</v>
      </c>
      <c r="F149" s="14">
        <v>30.01</v>
      </c>
      <c r="G149" s="14" t="s">
        <v>1051</v>
      </c>
      <c r="H149" s="14" t="s">
        <v>116</v>
      </c>
      <c r="I149" s="14" t="s">
        <v>117</v>
      </c>
      <c r="J149" s="14" t="s">
        <v>1596</v>
      </c>
      <c r="K149" s="14" t="s">
        <v>1597</v>
      </c>
    </row>
    <row r="150" spans="1:11" x14ac:dyDescent="0.2">
      <c r="A150" s="15">
        <v>149</v>
      </c>
      <c r="B150" s="16">
        <v>2688123</v>
      </c>
      <c r="C150" s="16" t="s">
        <v>1598</v>
      </c>
      <c r="D150" s="16" t="s">
        <v>1599</v>
      </c>
      <c r="E150" s="16" t="s">
        <v>1600</v>
      </c>
      <c r="F150" s="16">
        <v>48.25</v>
      </c>
      <c r="G150" s="16" t="s">
        <v>1018</v>
      </c>
      <c r="H150" s="16" t="s">
        <v>407</v>
      </c>
      <c r="I150" s="16" t="s">
        <v>1601</v>
      </c>
      <c r="J150" s="16" t="s">
        <v>1602</v>
      </c>
      <c r="K150" s="16" t="s">
        <v>1603</v>
      </c>
    </row>
    <row r="151" spans="1:11" x14ac:dyDescent="0.2">
      <c r="A151" s="13">
        <v>150</v>
      </c>
      <c r="B151" s="14">
        <v>2675471</v>
      </c>
      <c r="C151" s="14" t="s">
        <v>1604</v>
      </c>
      <c r="D151" s="14" t="s">
        <v>1605</v>
      </c>
      <c r="E151" s="14" t="s">
        <v>1606</v>
      </c>
      <c r="F151" s="14">
        <v>106.76</v>
      </c>
      <c r="G151" s="14" t="s">
        <v>970</v>
      </c>
      <c r="H151" s="14" t="s">
        <v>21</v>
      </c>
      <c r="I151" s="14" t="s">
        <v>1210</v>
      </c>
      <c r="J151" s="14" t="s">
        <v>1608</v>
      </c>
      <c r="K151" s="14" t="s">
        <v>1609</v>
      </c>
    </row>
    <row r="152" spans="1:11" x14ac:dyDescent="0.2">
      <c r="A152" s="15">
        <v>151</v>
      </c>
      <c r="B152" s="16">
        <v>2723344</v>
      </c>
      <c r="C152" s="16" t="s">
        <v>1610</v>
      </c>
      <c r="D152" s="16" t="s">
        <v>1611</v>
      </c>
      <c r="E152" s="16" t="s">
        <v>1275</v>
      </c>
      <c r="F152" s="16">
        <v>46.74</v>
      </c>
      <c r="G152" s="16" t="s">
        <v>970</v>
      </c>
      <c r="H152" s="16" t="s">
        <v>110</v>
      </c>
      <c r="I152" s="16" t="s">
        <v>1087</v>
      </c>
      <c r="J152" s="16" t="s">
        <v>1612</v>
      </c>
      <c r="K152" s="16" t="s">
        <v>1613</v>
      </c>
    </row>
    <row r="153" spans="1:11" x14ac:dyDescent="0.2">
      <c r="A153" s="13">
        <v>152</v>
      </c>
      <c r="B153" s="14">
        <v>2723344</v>
      </c>
      <c r="C153" s="14" t="s">
        <v>1610</v>
      </c>
      <c r="D153" s="14" t="s">
        <v>1614</v>
      </c>
      <c r="E153" s="14" t="s">
        <v>1209</v>
      </c>
      <c r="F153" s="14">
        <v>25.05</v>
      </c>
      <c r="G153" s="14" t="s">
        <v>970</v>
      </c>
      <c r="H153" s="14" t="s">
        <v>382</v>
      </c>
      <c r="I153" s="14" t="s">
        <v>741</v>
      </c>
      <c r="J153" s="14" t="s">
        <v>1615</v>
      </c>
      <c r="K153" s="14" t="s">
        <v>1616</v>
      </c>
    </row>
    <row r="154" spans="1:11" x14ac:dyDescent="0.2">
      <c r="A154" s="15">
        <v>153</v>
      </c>
      <c r="B154" s="16">
        <v>2723344</v>
      </c>
      <c r="C154" s="16" t="s">
        <v>1610</v>
      </c>
      <c r="D154" s="16" t="s">
        <v>1617</v>
      </c>
      <c r="E154" s="16" t="s">
        <v>1618</v>
      </c>
      <c r="F154" s="16">
        <v>61.66</v>
      </c>
      <c r="G154" s="16" t="s">
        <v>1051</v>
      </c>
      <c r="H154" s="16" t="s">
        <v>565</v>
      </c>
      <c r="I154" s="16" t="s">
        <v>586</v>
      </c>
      <c r="J154" s="16" t="s">
        <v>1619</v>
      </c>
      <c r="K154" s="16" t="s">
        <v>1620</v>
      </c>
    </row>
    <row r="155" spans="1:11" x14ac:dyDescent="0.2">
      <c r="A155" s="13">
        <v>154</v>
      </c>
      <c r="B155" s="14">
        <v>2723344</v>
      </c>
      <c r="C155" s="14" t="s">
        <v>1610</v>
      </c>
      <c r="D155" s="14" t="s">
        <v>1621</v>
      </c>
      <c r="E155" s="14" t="s">
        <v>1622</v>
      </c>
      <c r="F155" s="14">
        <v>376.08</v>
      </c>
      <c r="G155" s="14" t="s">
        <v>970</v>
      </c>
      <c r="H155" s="14" t="s">
        <v>382</v>
      </c>
      <c r="I155" s="14" t="s">
        <v>741</v>
      </c>
      <c r="J155" s="14" t="s">
        <v>1623</v>
      </c>
      <c r="K155" s="14" t="s">
        <v>1624</v>
      </c>
    </row>
    <row r="156" spans="1:11" x14ac:dyDescent="0.2">
      <c r="A156" s="15">
        <v>155</v>
      </c>
      <c r="B156" s="16">
        <v>2110903</v>
      </c>
      <c r="C156" s="16" t="s">
        <v>1625</v>
      </c>
      <c r="D156" s="16" t="s">
        <v>1626</v>
      </c>
      <c r="E156" s="16" t="s">
        <v>1627</v>
      </c>
      <c r="F156" s="16">
        <v>107.6</v>
      </c>
      <c r="G156" s="16"/>
      <c r="H156" s="16" t="s">
        <v>116</v>
      </c>
      <c r="I156" s="16" t="s">
        <v>142</v>
      </c>
      <c r="J156" s="16" t="s">
        <v>1628</v>
      </c>
      <c r="K156" s="16" t="s">
        <v>1629</v>
      </c>
    </row>
    <row r="157" spans="1:11" x14ac:dyDescent="0.2">
      <c r="A157" s="13">
        <v>156</v>
      </c>
      <c r="B157" s="14">
        <v>2110903</v>
      </c>
      <c r="C157" s="14" t="s">
        <v>1625</v>
      </c>
      <c r="D157" s="14" t="s">
        <v>1630</v>
      </c>
      <c r="E157" s="14" t="s">
        <v>1627</v>
      </c>
      <c r="F157" s="14">
        <v>122.3</v>
      </c>
      <c r="G157" s="14" t="s">
        <v>1018</v>
      </c>
      <c r="H157" s="14" t="s">
        <v>116</v>
      </c>
      <c r="I157" s="14" t="s">
        <v>142</v>
      </c>
      <c r="J157" s="14" t="s">
        <v>1631</v>
      </c>
      <c r="K157" s="14" t="s">
        <v>1632</v>
      </c>
    </row>
    <row r="158" spans="1:11" x14ac:dyDescent="0.2">
      <c r="A158" s="15">
        <v>157</v>
      </c>
      <c r="B158" s="16">
        <v>2097109</v>
      </c>
      <c r="C158" s="16" t="s">
        <v>1633</v>
      </c>
      <c r="D158" s="16" t="s">
        <v>1634</v>
      </c>
      <c r="E158" s="16" t="s">
        <v>1635</v>
      </c>
      <c r="F158" s="16">
        <v>94.77</v>
      </c>
      <c r="G158" s="16" t="s">
        <v>970</v>
      </c>
      <c r="H158" s="16" t="s">
        <v>407</v>
      </c>
      <c r="I158" s="16" t="s">
        <v>420</v>
      </c>
      <c r="J158" s="16" t="s">
        <v>1636</v>
      </c>
      <c r="K158" s="16" t="s">
        <v>1637</v>
      </c>
    </row>
    <row r="159" spans="1:11" x14ac:dyDescent="0.2">
      <c r="A159" s="13">
        <v>158</v>
      </c>
      <c r="B159" s="14">
        <v>2097109</v>
      </c>
      <c r="C159" s="14" t="s">
        <v>1633</v>
      </c>
      <c r="D159" s="14" t="s">
        <v>1638</v>
      </c>
      <c r="E159" s="14" t="s">
        <v>1639</v>
      </c>
      <c r="F159" s="14">
        <v>2040.21</v>
      </c>
      <c r="G159" s="14"/>
      <c r="H159" s="14" t="s">
        <v>407</v>
      </c>
      <c r="I159" s="14" t="s">
        <v>1640</v>
      </c>
      <c r="J159" s="14" t="s">
        <v>1641</v>
      </c>
      <c r="K159" s="14" t="s">
        <v>1642</v>
      </c>
    </row>
    <row r="160" spans="1:11" x14ac:dyDescent="0.2">
      <c r="A160" s="15">
        <v>159</v>
      </c>
      <c r="B160" s="16">
        <v>2097109</v>
      </c>
      <c r="C160" s="16" t="s">
        <v>1633</v>
      </c>
      <c r="D160" s="16" t="s">
        <v>1643</v>
      </c>
      <c r="E160" s="16" t="s">
        <v>1644</v>
      </c>
      <c r="F160" s="16">
        <v>539.09</v>
      </c>
      <c r="G160" s="16"/>
      <c r="H160" s="16" t="s">
        <v>407</v>
      </c>
      <c r="I160" s="16" t="s">
        <v>420</v>
      </c>
      <c r="J160" s="16" t="s">
        <v>1645</v>
      </c>
      <c r="K160" s="16" t="s">
        <v>1646</v>
      </c>
    </row>
    <row r="161" spans="1:11" x14ac:dyDescent="0.2">
      <c r="A161" s="13">
        <v>160</v>
      </c>
      <c r="B161" s="14">
        <v>2097109</v>
      </c>
      <c r="C161" s="14" t="s">
        <v>1633</v>
      </c>
      <c r="D161" s="14" t="s">
        <v>1647</v>
      </c>
      <c r="E161" s="14" t="s">
        <v>1644</v>
      </c>
      <c r="F161" s="14">
        <v>150.75</v>
      </c>
      <c r="G161" s="14" t="s">
        <v>970</v>
      </c>
      <c r="H161" s="14" t="s">
        <v>407</v>
      </c>
      <c r="I161" s="14" t="s">
        <v>420</v>
      </c>
      <c r="J161" s="14" t="s">
        <v>1648</v>
      </c>
      <c r="K161" s="14" t="s">
        <v>1649</v>
      </c>
    </row>
    <row r="162" spans="1:11" x14ac:dyDescent="0.2">
      <c r="A162" s="15">
        <v>161</v>
      </c>
      <c r="B162" s="16">
        <v>9069798</v>
      </c>
      <c r="C162" s="16" t="s">
        <v>1650</v>
      </c>
      <c r="D162" s="16" t="s">
        <v>1651</v>
      </c>
      <c r="E162" s="16" t="s">
        <v>1652</v>
      </c>
      <c r="F162" s="16">
        <v>82.81</v>
      </c>
      <c r="G162" s="16" t="s">
        <v>987</v>
      </c>
      <c r="H162" s="16" t="s">
        <v>136</v>
      </c>
      <c r="I162" s="16" t="s">
        <v>1401</v>
      </c>
      <c r="J162" s="16" t="s">
        <v>1653</v>
      </c>
      <c r="K162" s="16" t="s">
        <v>1654</v>
      </c>
    </row>
    <row r="163" spans="1:11" x14ac:dyDescent="0.2">
      <c r="A163" s="13">
        <v>162</v>
      </c>
      <c r="B163" s="14">
        <v>2100231</v>
      </c>
      <c r="C163" s="14" t="s">
        <v>894</v>
      </c>
      <c r="D163" s="14" t="s">
        <v>1655</v>
      </c>
      <c r="E163" s="14" t="s">
        <v>1656</v>
      </c>
      <c r="F163" s="14">
        <v>69.010000000000005</v>
      </c>
      <c r="G163" s="14" t="s">
        <v>970</v>
      </c>
      <c r="H163" s="14" t="s">
        <v>51</v>
      </c>
      <c r="I163" s="14" t="s">
        <v>52</v>
      </c>
      <c r="J163" s="14" t="s">
        <v>1657</v>
      </c>
      <c r="K163" s="14" t="s">
        <v>1658</v>
      </c>
    </row>
    <row r="164" spans="1:11" x14ac:dyDescent="0.2">
      <c r="A164" s="15">
        <v>163</v>
      </c>
      <c r="B164" s="16">
        <v>2100231</v>
      </c>
      <c r="C164" s="16" t="s">
        <v>894</v>
      </c>
      <c r="D164" s="16" t="s">
        <v>1659</v>
      </c>
      <c r="E164" s="16" t="s">
        <v>1660</v>
      </c>
      <c r="F164" s="16">
        <v>641.83000000000004</v>
      </c>
      <c r="G164" s="16" t="s">
        <v>970</v>
      </c>
      <c r="H164" s="16" t="s">
        <v>51</v>
      </c>
      <c r="I164" s="16" t="s">
        <v>52</v>
      </c>
      <c r="J164" s="16" t="s">
        <v>1661</v>
      </c>
      <c r="K164" s="16" t="s">
        <v>1662</v>
      </c>
    </row>
    <row r="165" spans="1:11" x14ac:dyDescent="0.2">
      <c r="A165" s="13">
        <v>164</v>
      </c>
      <c r="B165" s="14">
        <v>2100231</v>
      </c>
      <c r="C165" s="14" t="s">
        <v>894</v>
      </c>
      <c r="D165" s="14" t="s">
        <v>1663</v>
      </c>
      <c r="E165" s="14" t="s">
        <v>1664</v>
      </c>
      <c r="F165" s="14">
        <v>145.53</v>
      </c>
      <c r="G165" s="14" t="s">
        <v>970</v>
      </c>
      <c r="H165" s="14" t="s">
        <v>407</v>
      </c>
      <c r="I165" s="14" t="s">
        <v>408</v>
      </c>
      <c r="J165" s="14" t="s">
        <v>1661</v>
      </c>
      <c r="K165" s="14" t="s">
        <v>1662</v>
      </c>
    </row>
    <row r="166" spans="1:11" x14ac:dyDescent="0.2">
      <c r="A166" s="15">
        <v>165</v>
      </c>
      <c r="B166" s="16">
        <v>2100231</v>
      </c>
      <c r="C166" s="16" t="s">
        <v>894</v>
      </c>
      <c r="D166" s="16" t="s">
        <v>1665</v>
      </c>
      <c r="E166" s="16" t="s">
        <v>1666</v>
      </c>
      <c r="F166" s="16">
        <v>320.16000000000003</v>
      </c>
      <c r="G166" s="16" t="s">
        <v>970</v>
      </c>
      <c r="H166" s="16" t="s">
        <v>1076</v>
      </c>
      <c r="I166" s="16" t="s">
        <v>1668</v>
      </c>
      <c r="J166" s="16" t="s">
        <v>1661</v>
      </c>
      <c r="K166" s="16" t="s">
        <v>1662</v>
      </c>
    </row>
    <row r="167" spans="1:11" x14ac:dyDescent="0.2">
      <c r="A167" s="13">
        <v>166</v>
      </c>
      <c r="B167" s="14">
        <v>2100231</v>
      </c>
      <c r="C167" s="14" t="s">
        <v>894</v>
      </c>
      <c r="D167" s="14" t="s">
        <v>1669</v>
      </c>
      <c r="E167" s="14" t="s">
        <v>1670</v>
      </c>
      <c r="F167" s="14">
        <v>34.450000000000003</v>
      </c>
      <c r="G167" s="14" t="s">
        <v>970</v>
      </c>
      <c r="H167" s="14" t="s">
        <v>51</v>
      </c>
      <c r="I167" s="14" t="s">
        <v>52</v>
      </c>
      <c r="J167" s="14" t="s">
        <v>1661</v>
      </c>
      <c r="K167" s="14" t="s">
        <v>1662</v>
      </c>
    </row>
    <row r="168" spans="1:11" x14ac:dyDescent="0.2">
      <c r="A168" s="15">
        <v>167</v>
      </c>
      <c r="B168" s="16">
        <v>2100231</v>
      </c>
      <c r="C168" s="16" t="s">
        <v>894</v>
      </c>
      <c r="D168" s="16" t="s">
        <v>1671</v>
      </c>
      <c r="E168" s="16" t="s">
        <v>1672</v>
      </c>
      <c r="F168" s="16">
        <v>160.59</v>
      </c>
      <c r="G168" s="16" t="s">
        <v>970</v>
      </c>
      <c r="H168" s="16" t="s">
        <v>51</v>
      </c>
      <c r="I168" s="16" t="s">
        <v>52</v>
      </c>
      <c r="J168" s="16" t="s">
        <v>1673</v>
      </c>
      <c r="K168" s="16" t="s">
        <v>1674</v>
      </c>
    </row>
    <row r="169" spans="1:11" x14ac:dyDescent="0.2">
      <c r="A169" s="13">
        <v>168</v>
      </c>
      <c r="B169" s="14">
        <v>2657694</v>
      </c>
      <c r="C169" s="14" t="s">
        <v>1675</v>
      </c>
      <c r="D169" s="14" t="s">
        <v>1676</v>
      </c>
      <c r="E169" s="14" t="s">
        <v>667</v>
      </c>
      <c r="F169" s="14">
        <v>2361.9499999999998</v>
      </c>
      <c r="G169" s="14" t="s">
        <v>1018</v>
      </c>
      <c r="H169" s="14" t="s">
        <v>116</v>
      </c>
      <c r="I169" s="14" t="s">
        <v>667</v>
      </c>
      <c r="J169" s="14" t="s">
        <v>1677</v>
      </c>
      <c r="K169" s="14" t="s">
        <v>1678</v>
      </c>
    </row>
    <row r="170" spans="1:11" x14ac:dyDescent="0.2">
      <c r="A170" s="15">
        <v>169</v>
      </c>
      <c r="B170" s="16">
        <v>9011706</v>
      </c>
      <c r="C170" s="16" t="s">
        <v>1679</v>
      </c>
      <c r="D170" s="16" t="s">
        <v>1680</v>
      </c>
      <c r="E170" s="16" t="s">
        <v>1681</v>
      </c>
      <c r="F170" s="16">
        <v>62.47</v>
      </c>
      <c r="G170" s="16" t="s">
        <v>1018</v>
      </c>
      <c r="H170" s="16" t="s">
        <v>51</v>
      </c>
      <c r="I170" s="16" t="s">
        <v>260</v>
      </c>
      <c r="J170" s="16" t="s">
        <v>1682</v>
      </c>
      <c r="K170" s="16" t="s">
        <v>1683</v>
      </c>
    </row>
    <row r="171" spans="1:11" x14ac:dyDescent="0.2">
      <c r="A171" s="13">
        <v>170</v>
      </c>
      <c r="B171" s="14">
        <v>9102981</v>
      </c>
      <c r="C171" s="14" t="s">
        <v>1684</v>
      </c>
      <c r="D171" s="14" t="s">
        <v>1685</v>
      </c>
      <c r="E171" s="14" t="s">
        <v>539</v>
      </c>
      <c r="F171" s="14">
        <v>10.3</v>
      </c>
      <c r="G171" s="14" t="s">
        <v>987</v>
      </c>
      <c r="H171" s="14" t="s">
        <v>528</v>
      </c>
      <c r="I171" s="14" t="s">
        <v>539</v>
      </c>
      <c r="J171" s="14" t="s">
        <v>1686</v>
      </c>
      <c r="K171" s="14" t="s">
        <v>1687</v>
      </c>
    </row>
    <row r="172" spans="1:11" x14ac:dyDescent="0.2">
      <c r="A172" s="15">
        <v>171</v>
      </c>
      <c r="B172" s="16">
        <v>9102981</v>
      </c>
      <c r="C172" s="16" t="s">
        <v>1684</v>
      </c>
      <c r="D172" s="16" t="s">
        <v>1688</v>
      </c>
      <c r="E172" s="16" t="s">
        <v>539</v>
      </c>
      <c r="F172" s="16">
        <v>2.13</v>
      </c>
      <c r="G172" s="16" t="s">
        <v>987</v>
      </c>
      <c r="H172" s="16" t="s">
        <v>528</v>
      </c>
      <c r="I172" s="16" t="s">
        <v>539</v>
      </c>
      <c r="J172" s="16" t="s">
        <v>1689</v>
      </c>
      <c r="K172" s="16" t="s">
        <v>1690</v>
      </c>
    </row>
    <row r="173" spans="1:11" x14ac:dyDescent="0.2">
      <c r="A173" s="13">
        <v>172</v>
      </c>
      <c r="B173" s="14">
        <v>2107961</v>
      </c>
      <c r="C173" s="14" t="s">
        <v>1691</v>
      </c>
      <c r="D173" s="14" t="s">
        <v>1692</v>
      </c>
      <c r="E173" s="14" t="s">
        <v>1693</v>
      </c>
      <c r="F173" s="14">
        <v>58.12</v>
      </c>
      <c r="G173" s="14" t="s">
        <v>970</v>
      </c>
      <c r="H173" s="14" t="s">
        <v>1076</v>
      </c>
      <c r="I173" s="14" t="s">
        <v>1668</v>
      </c>
      <c r="J173" s="14" t="s">
        <v>1694</v>
      </c>
      <c r="K173" s="14" t="s">
        <v>1695</v>
      </c>
    </row>
    <row r="174" spans="1:11" x14ac:dyDescent="0.2">
      <c r="A174" s="15">
        <v>173</v>
      </c>
      <c r="B174" s="16">
        <v>2549832</v>
      </c>
      <c r="C174" s="16" t="s">
        <v>1696</v>
      </c>
      <c r="D174" s="16" t="s">
        <v>1697</v>
      </c>
      <c r="E174" s="16" t="s">
        <v>1297</v>
      </c>
      <c r="F174" s="16">
        <v>1515.57</v>
      </c>
      <c r="G174" s="16"/>
      <c r="H174" s="16" t="s">
        <v>162</v>
      </c>
      <c r="I174" s="16" t="s">
        <v>207</v>
      </c>
      <c r="J174" s="16" t="s">
        <v>1698</v>
      </c>
      <c r="K174" s="16" t="s">
        <v>1699</v>
      </c>
    </row>
    <row r="175" spans="1:11" x14ac:dyDescent="0.2">
      <c r="A175" s="13">
        <v>174</v>
      </c>
      <c r="B175" s="14">
        <v>2565803</v>
      </c>
      <c r="C175" s="14" t="s">
        <v>1700</v>
      </c>
      <c r="D175" s="14" t="s">
        <v>1701</v>
      </c>
      <c r="E175" s="14" t="s">
        <v>1702</v>
      </c>
      <c r="F175" s="14">
        <v>26.23</v>
      </c>
      <c r="G175" s="14" t="s">
        <v>1018</v>
      </c>
      <c r="H175" s="14" t="s">
        <v>1703</v>
      </c>
      <c r="I175" s="14" t="s">
        <v>1704</v>
      </c>
      <c r="J175" s="14" t="s">
        <v>1705</v>
      </c>
      <c r="K175" s="14" t="s">
        <v>1706</v>
      </c>
    </row>
    <row r="176" spans="1:11" x14ac:dyDescent="0.2">
      <c r="A176" s="15">
        <v>175</v>
      </c>
      <c r="B176" s="16">
        <v>2565803</v>
      </c>
      <c r="C176" s="16" t="s">
        <v>1700</v>
      </c>
      <c r="D176" s="16" t="s">
        <v>1707</v>
      </c>
      <c r="E176" s="16" t="s">
        <v>1708</v>
      </c>
      <c r="F176" s="16">
        <v>45.01</v>
      </c>
      <c r="G176" s="16" t="s">
        <v>1018</v>
      </c>
      <c r="H176" s="16" t="s">
        <v>1703</v>
      </c>
      <c r="I176" s="16" t="s">
        <v>1704</v>
      </c>
      <c r="J176" s="16" t="s">
        <v>1709</v>
      </c>
      <c r="K176" s="16" t="s">
        <v>1710</v>
      </c>
    </row>
    <row r="177" spans="1:11" x14ac:dyDescent="0.2">
      <c r="A177" s="13">
        <v>176</v>
      </c>
      <c r="B177" s="14">
        <v>2587025</v>
      </c>
      <c r="C177" s="14" t="s">
        <v>901</v>
      </c>
      <c r="D177" s="14" t="s">
        <v>1711</v>
      </c>
      <c r="E177" s="14" t="s">
        <v>1712</v>
      </c>
      <c r="F177" s="14">
        <v>77.599999999999994</v>
      </c>
      <c r="G177" s="14" t="s">
        <v>970</v>
      </c>
      <c r="H177" s="14" t="s">
        <v>407</v>
      </c>
      <c r="I177" s="14" t="s">
        <v>420</v>
      </c>
      <c r="J177" s="14" t="s">
        <v>1713</v>
      </c>
      <c r="K177" s="14" t="s">
        <v>1714</v>
      </c>
    </row>
    <row r="178" spans="1:11" x14ac:dyDescent="0.2">
      <c r="A178" s="15">
        <v>177</v>
      </c>
      <c r="B178" s="16">
        <v>2587025</v>
      </c>
      <c r="C178" s="16" t="s">
        <v>901</v>
      </c>
      <c r="D178" s="16" t="s">
        <v>1715</v>
      </c>
      <c r="E178" s="16" t="s">
        <v>1716</v>
      </c>
      <c r="F178" s="16">
        <v>132.49</v>
      </c>
      <c r="G178" s="16"/>
      <c r="H178" s="16" t="s">
        <v>407</v>
      </c>
      <c r="I178" s="16" t="s">
        <v>420</v>
      </c>
      <c r="J178" s="16" t="s">
        <v>1717</v>
      </c>
      <c r="K178" s="16" t="s">
        <v>1718</v>
      </c>
    </row>
    <row r="179" spans="1:11" x14ac:dyDescent="0.2">
      <c r="A179" s="13">
        <v>178</v>
      </c>
      <c r="B179" s="14">
        <v>2587025</v>
      </c>
      <c r="C179" s="14" t="s">
        <v>901</v>
      </c>
      <c r="D179" s="14" t="s">
        <v>1719</v>
      </c>
      <c r="E179" s="14" t="s">
        <v>1720</v>
      </c>
      <c r="F179" s="14">
        <v>139.05000000000001</v>
      </c>
      <c r="G179" s="14" t="s">
        <v>970</v>
      </c>
      <c r="H179" s="14" t="s">
        <v>407</v>
      </c>
      <c r="I179" s="14" t="s">
        <v>420</v>
      </c>
      <c r="J179" s="14" t="s">
        <v>1721</v>
      </c>
      <c r="K179" s="14" t="s">
        <v>1722</v>
      </c>
    </row>
    <row r="180" spans="1:11" x14ac:dyDescent="0.2">
      <c r="A180" s="15">
        <v>179</v>
      </c>
      <c r="B180" s="16">
        <v>2587025</v>
      </c>
      <c r="C180" s="16" t="s">
        <v>901</v>
      </c>
      <c r="D180" s="16" t="s">
        <v>1723</v>
      </c>
      <c r="E180" s="16" t="s">
        <v>1724</v>
      </c>
      <c r="F180" s="16">
        <v>1348.44</v>
      </c>
      <c r="G180" s="16"/>
      <c r="H180" s="16" t="s">
        <v>407</v>
      </c>
      <c r="I180" s="16" t="s">
        <v>420</v>
      </c>
      <c r="J180" s="16" t="s">
        <v>1303</v>
      </c>
      <c r="K180" s="16" t="s">
        <v>1725</v>
      </c>
    </row>
    <row r="181" spans="1:11" x14ac:dyDescent="0.2">
      <c r="A181" s="13">
        <v>180</v>
      </c>
      <c r="B181" s="14">
        <v>2587025</v>
      </c>
      <c r="C181" s="14" t="s">
        <v>901</v>
      </c>
      <c r="D181" s="14" t="s">
        <v>1726</v>
      </c>
      <c r="E181" s="14" t="s">
        <v>1727</v>
      </c>
      <c r="F181" s="14">
        <v>610.25</v>
      </c>
      <c r="G181" s="14"/>
      <c r="H181" s="14" t="s">
        <v>407</v>
      </c>
      <c r="I181" s="14" t="s">
        <v>420</v>
      </c>
      <c r="J181" s="14" t="s">
        <v>1721</v>
      </c>
      <c r="K181" s="14" t="s">
        <v>1728</v>
      </c>
    </row>
    <row r="182" spans="1:11" x14ac:dyDescent="0.2">
      <c r="A182" s="15">
        <v>181</v>
      </c>
      <c r="B182" s="16">
        <v>2587025</v>
      </c>
      <c r="C182" s="16" t="s">
        <v>901</v>
      </c>
      <c r="D182" s="16" t="s">
        <v>1729</v>
      </c>
      <c r="E182" s="16" t="s">
        <v>1161</v>
      </c>
      <c r="F182" s="16">
        <v>77.569999999999993</v>
      </c>
      <c r="G182" s="16" t="s">
        <v>970</v>
      </c>
      <c r="H182" s="16" t="s">
        <v>407</v>
      </c>
      <c r="I182" s="16" t="s">
        <v>420</v>
      </c>
      <c r="J182" s="16" t="s">
        <v>1730</v>
      </c>
      <c r="K182" s="16" t="s">
        <v>1731</v>
      </c>
    </row>
    <row r="183" spans="1:11" x14ac:dyDescent="0.2">
      <c r="A183" s="13">
        <v>182</v>
      </c>
      <c r="B183" s="14">
        <v>2582457</v>
      </c>
      <c r="C183" s="14" t="s">
        <v>1732</v>
      </c>
      <c r="D183" s="14" t="s">
        <v>1733</v>
      </c>
      <c r="E183" s="14" t="s">
        <v>1734</v>
      </c>
      <c r="F183" s="14">
        <v>30.62</v>
      </c>
      <c r="G183" s="14" t="s">
        <v>1051</v>
      </c>
      <c r="H183" s="14" t="s">
        <v>116</v>
      </c>
      <c r="I183" s="14" t="s">
        <v>142</v>
      </c>
      <c r="J183" s="14" t="s">
        <v>1735</v>
      </c>
      <c r="K183" s="14" t="s">
        <v>1736</v>
      </c>
    </row>
    <row r="184" spans="1:11" x14ac:dyDescent="0.2">
      <c r="A184" s="15">
        <v>183</v>
      </c>
      <c r="B184" s="16">
        <v>2582457</v>
      </c>
      <c r="C184" s="16" t="s">
        <v>1732</v>
      </c>
      <c r="D184" s="16" t="s">
        <v>1737</v>
      </c>
      <c r="E184" s="16" t="s">
        <v>1230</v>
      </c>
      <c r="F184" s="16">
        <v>67.180000000000007</v>
      </c>
      <c r="G184" s="16" t="s">
        <v>970</v>
      </c>
      <c r="H184" s="16" t="s">
        <v>565</v>
      </c>
      <c r="I184" s="16" t="s">
        <v>1738</v>
      </c>
      <c r="J184" s="16" t="s">
        <v>1739</v>
      </c>
      <c r="K184" s="16" t="s">
        <v>1740</v>
      </c>
    </row>
    <row r="185" spans="1:11" x14ac:dyDescent="0.2">
      <c r="A185" s="13">
        <v>184</v>
      </c>
      <c r="B185" s="14">
        <v>2572036</v>
      </c>
      <c r="C185" s="14" t="s">
        <v>1741</v>
      </c>
      <c r="D185" s="14" t="s">
        <v>1742</v>
      </c>
      <c r="E185" s="14" t="s">
        <v>1743</v>
      </c>
      <c r="F185" s="14">
        <v>341.79</v>
      </c>
      <c r="G185" s="14" t="s">
        <v>970</v>
      </c>
      <c r="H185" s="14" t="s">
        <v>565</v>
      </c>
      <c r="I185" s="14" t="s">
        <v>1744</v>
      </c>
      <c r="J185" s="14" t="s">
        <v>1745</v>
      </c>
      <c r="K185" s="14" t="s">
        <v>1746</v>
      </c>
    </row>
    <row r="186" spans="1:11" x14ac:dyDescent="0.2">
      <c r="A186" s="15">
        <v>185</v>
      </c>
      <c r="B186" s="16">
        <v>2067439</v>
      </c>
      <c r="C186" s="16" t="s">
        <v>1747</v>
      </c>
      <c r="D186" s="16" t="s">
        <v>1748</v>
      </c>
      <c r="E186" s="16" t="s">
        <v>1749</v>
      </c>
      <c r="F186" s="16">
        <v>132.1</v>
      </c>
      <c r="G186" s="16" t="s">
        <v>1750</v>
      </c>
      <c r="H186" s="16" t="s">
        <v>362</v>
      </c>
      <c r="I186" s="16" t="s">
        <v>374</v>
      </c>
      <c r="J186" s="16" t="s">
        <v>1751</v>
      </c>
      <c r="K186" s="16" t="s">
        <v>1752</v>
      </c>
    </row>
    <row r="187" spans="1:11" x14ac:dyDescent="0.2">
      <c r="A187" s="13">
        <v>186</v>
      </c>
      <c r="B187" s="14">
        <v>2067439</v>
      </c>
      <c r="C187" s="14" t="s">
        <v>1747</v>
      </c>
      <c r="D187" s="14" t="s">
        <v>1753</v>
      </c>
      <c r="E187" s="14" t="s">
        <v>216</v>
      </c>
      <c r="F187" s="14">
        <v>130.99</v>
      </c>
      <c r="G187" s="14" t="s">
        <v>1051</v>
      </c>
      <c r="H187" s="14" t="s">
        <v>362</v>
      </c>
      <c r="I187" s="14" t="s">
        <v>727</v>
      </c>
      <c r="J187" s="14" t="s">
        <v>1754</v>
      </c>
      <c r="K187" s="14" t="s">
        <v>1755</v>
      </c>
    </row>
    <row r="188" spans="1:11" x14ac:dyDescent="0.2">
      <c r="A188" s="15">
        <v>187</v>
      </c>
      <c r="B188" s="16">
        <v>2705036</v>
      </c>
      <c r="C188" s="16" t="s">
        <v>1756</v>
      </c>
      <c r="D188" s="16" t="s">
        <v>1757</v>
      </c>
      <c r="E188" s="16" t="s">
        <v>1758</v>
      </c>
      <c r="F188" s="16">
        <v>25.87</v>
      </c>
      <c r="G188" s="16" t="s">
        <v>1018</v>
      </c>
      <c r="H188" s="16" t="s">
        <v>136</v>
      </c>
      <c r="I188" s="16" t="s">
        <v>603</v>
      </c>
      <c r="J188" s="16" t="s">
        <v>1211</v>
      </c>
      <c r="K188" s="16" t="s">
        <v>1759</v>
      </c>
    </row>
    <row r="189" spans="1:11" x14ac:dyDescent="0.2">
      <c r="A189" s="13">
        <v>188</v>
      </c>
      <c r="B189" s="14">
        <v>2025752</v>
      </c>
      <c r="C189" s="14" t="s">
        <v>1760</v>
      </c>
      <c r="D189" s="14" t="s">
        <v>1761</v>
      </c>
      <c r="E189" s="14" t="s">
        <v>1762</v>
      </c>
      <c r="F189" s="14">
        <v>3.36</v>
      </c>
      <c r="G189" s="14" t="s">
        <v>987</v>
      </c>
      <c r="H189" s="14" t="s">
        <v>15</v>
      </c>
      <c r="I189" s="14" t="s">
        <v>1763</v>
      </c>
      <c r="J189" s="14" t="s">
        <v>1764</v>
      </c>
      <c r="K189" s="14" t="s">
        <v>1765</v>
      </c>
    </row>
    <row r="190" spans="1:11" x14ac:dyDescent="0.2">
      <c r="A190" s="15">
        <v>189</v>
      </c>
      <c r="B190" s="16">
        <v>2025752</v>
      </c>
      <c r="C190" s="16" t="s">
        <v>1760</v>
      </c>
      <c r="D190" s="16" t="s">
        <v>1766</v>
      </c>
      <c r="E190" s="16" t="s">
        <v>539</v>
      </c>
      <c r="F190" s="16">
        <v>0.54</v>
      </c>
      <c r="G190" s="16" t="s">
        <v>987</v>
      </c>
      <c r="H190" s="16" t="s">
        <v>528</v>
      </c>
      <c r="I190" s="16" t="s">
        <v>539</v>
      </c>
      <c r="J190" s="16" t="s">
        <v>1767</v>
      </c>
      <c r="K190" s="16" t="s">
        <v>1768</v>
      </c>
    </row>
    <row r="191" spans="1:11" x14ac:dyDescent="0.2">
      <c r="A191" s="13">
        <v>190</v>
      </c>
      <c r="B191" s="14">
        <v>2121174</v>
      </c>
      <c r="C191" s="14" t="s">
        <v>1769</v>
      </c>
      <c r="D191" s="14" t="s">
        <v>1770</v>
      </c>
      <c r="E191" s="14" t="s">
        <v>1771</v>
      </c>
      <c r="F191" s="14">
        <v>37.18</v>
      </c>
      <c r="G191" s="14" t="s">
        <v>987</v>
      </c>
      <c r="H191" s="14" t="s">
        <v>511</v>
      </c>
      <c r="I191" s="14" t="s">
        <v>512</v>
      </c>
      <c r="J191" s="14" t="s">
        <v>1772</v>
      </c>
      <c r="K191" s="14" t="s">
        <v>1773</v>
      </c>
    </row>
    <row r="192" spans="1:11" x14ac:dyDescent="0.2">
      <c r="A192" s="15">
        <v>191</v>
      </c>
      <c r="B192" s="16">
        <v>2121174</v>
      </c>
      <c r="C192" s="16" t="s">
        <v>1769</v>
      </c>
      <c r="D192" s="16" t="s">
        <v>1774</v>
      </c>
      <c r="E192" s="16" t="s">
        <v>1775</v>
      </c>
      <c r="F192" s="16">
        <v>65.59</v>
      </c>
      <c r="G192" s="16" t="s">
        <v>1101</v>
      </c>
      <c r="H192" s="16" t="s">
        <v>511</v>
      </c>
      <c r="I192" s="16" t="s">
        <v>264</v>
      </c>
      <c r="J192" s="16" t="s">
        <v>1776</v>
      </c>
      <c r="K192" s="16" t="s">
        <v>1777</v>
      </c>
    </row>
    <row r="193" spans="1:11" x14ac:dyDescent="0.2">
      <c r="A193" s="13">
        <v>192</v>
      </c>
      <c r="B193" s="14">
        <v>2655772</v>
      </c>
      <c r="C193" s="14" t="s">
        <v>917</v>
      </c>
      <c r="D193" s="14" t="s">
        <v>1778</v>
      </c>
      <c r="E193" s="14" t="s">
        <v>1779</v>
      </c>
      <c r="F193" s="14">
        <v>136.07</v>
      </c>
      <c r="G193" s="14" t="s">
        <v>970</v>
      </c>
      <c r="H193" s="14" t="s">
        <v>382</v>
      </c>
      <c r="I193" s="14" t="s">
        <v>384</v>
      </c>
      <c r="J193" s="14" t="s">
        <v>1780</v>
      </c>
      <c r="K193" s="14" t="s">
        <v>1781</v>
      </c>
    </row>
    <row r="194" spans="1:11" x14ac:dyDescent="0.2">
      <c r="A194" s="15">
        <v>193</v>
      </c>
      <c r="B194" s="16">
        <v>2655772</v>
      </c>
      <c r="C194" s="16" t="s">
        <v>917</v>
      </c>
      <c r="D194" s="16" t="s">
        <v>1782</v>
      </c>
      <c r="E194" s="16" t="s">
        <v>1783</v>
      </c>
      <c r="F194" s="16">
        <v>39.090000000000003</v>
      </c>
      <c r="G194" s="16" t="s">
        <v>970</v>
      </c>
      <c r="H194" s="16" t="s">
        <v>382</v>
      </c>
      <c r="I194" s="16" t="s">
        <v>384</v>
      </c>
      <c r="J194" s="16" t="s">
        <v>1784</v>
      </c>
      <c r="K194" s="16" t="s">
        <v>1785</v>
      </c>
    </row>
    <row r="195" spans="1:11" x14ac:dyDescent="0.2">
      <c r="A195" s="13">
        <v>194</v>
      </c>
      <c r="B195" s="14">
        <v>2655772</v>
      </c>
      <c r="C195" s="14" t="s">
        <v>917</v>
      </c>
      <c r="D195" s="14" t="s">
        <v>1786</v>
      </c>
      <c r="E195" s="14" t="s">
        <v>1787</v>
      </c>
      <c r="F195" s="14">
        <v>105.37</v>
      </c>
      <c r="G195" s="14" t="s">
        <v>970</v>
      </c>
      <c r="H195" s="14" t="s">
        <v>1215</v>
      </c>
      <c r="I195" s="14" t="s">
        <v>1788</v>
      </c>
      <c r="J195" s="14" t="s">
        <v>1784</v>
      </c>
      <c r="K195" s="14" t="s">
        <v>1785</v>
      </c>
    </row>
    <row r="196" spans="1:11" x14ac:dyDescent="0.2">
      <c r="A196" s="15">
        <v>195</v>
      </c>
      <c r="B196" s="16">
        <v>2655772</v>
      </c>
      <c r="C196" s="16" t="s">
        <v>917</v>
      </c>
      <c r="D196" s="16" t="s">
        <v>1789</v>
      </c>
      <c r="E196" s="16" t="s">
        <v>1790</v>
      </c>
      <c r="F196" s="16">
        <v>1653.66</v>
      </c>
      <c r="G196" s="16"/>
      <c r="H196" s="16" t="s">
        <v>21</v>
      </c>
      <c r="I196" s="16" t="s">
        <v>1116</v>
      </c>
      <c r="J196" s="16" t="s">
        <v>1791</v>
      </c>
      <c r="K196" s="16" t="s">
        <v>1792</v>
      </c>
    </row>
    <row r="197" spans="1:11" x14ac:dyDescent="0.2">
      <c r="A197" s="13">
        <v>196</v>
      </c>
      <c r="B197" s="14">
        <v>2027194</v>
      </c>
      <c r="C197" s="14" t="s">
        <v>1793</v>
      </c>
      <c r="D197" s="14" t="s">
        <v>1794</v>
      </c>
      <c r="E197" s="14" t="s">
        <v>1795</v>
      </c>
      <c r="F197" s="14">
        <v>16</v>
      </c>
      <c r="G197" s="14" t="s">
        <v>1796</v>
      </c>
      <c r="H197" s="14" t="s">
        <v>116</v>
      </c>
      <c r="I197" s="14" t="s">
        <v>128</v>
      </c>
      <c r="J197" s="14" t="s">
        <v>1797</v>
      </c>
      <c r="K197" s="14" t="s">
        <v>1798</v>
      </c>
    </row>
    <row r="198" spans="1:11" x14ac:dyDescent="0.2">
      <c r="A198" s="15">
        <v>197</v>
      </c>
      <c r="B198" s="16">
        <v>2027194</v>
      </c>
      <c r="C198" s="16" t="s">
        <v>1793</v>
      </c>
      <c r="D198" s="16" t="s">
        <v>1799</v>
      </c>
      <c r="E198" s="16" t="s">
        <v>1800</v>
      </c>
      <c r="F198" s="16">
        <v>40.31</v>
      </c>
      <c r="G198" s="16" t="s">
        <v>1018</v>
      </c>
      <c r="H198" s="16" t="s">
        <v>110</v>
      </c>
      <c r="I198" s="16" t="s">
        <v>1087</v>
      </c>
      <c r="J198" s="16" t="s">
        <v>1511</v>
      </c>
      <c r="K198" s="16" t="s">
        <v>1512</v>
      </c>
    </row>
    <row r="199" spans="1:11" x14ac:dyDescent="0.2">
      <c r="A199" s="13">
        <v>198</v>
      </c>
      <c r="B199" s="14">
        <v>2027194</v>
      </c>
      <c r="C199" s="14" t="s">
        <v>1793</v>
      </c>
      <c r="D199" s="14" t="s">
        <v>1801</v>
      </c>
      <c r="E199" s="14" t="s">
        <v>1802</v>
      </c>
      <c r="F199" s="14">
        <v>265.49</v>
      </c>
      <c r="G199" s="14" t="s">
        <v>1018</v>
      </c>
      <c r="H199" s="14" t="s">
        <v>1803</v>
      </c>
      <c r="I199" s="14" t="s">
        <v>1804</v>
      </c>
      <c r="J199" s="14" t="s">
        <v>1805</v>
      </c>
      <c r="K199" s="14" t="s">
        <v>1806</v>
      </c>
    </row>
    <row r="200" spans="1:11" x14ac:dyDescent="0.2">
      <c r="A200" s="15">
        <v>199</v>
      </c>
      <c r="B200" s="16">
        <v>2027194</v>
      </c>
      <c r="C200" s="16" t="s">
        <v>1793</v>
      </c>
      <c r="D200" s="16" t="s">
        <v>1807</v>
      </c>
      <c r="E200" s="16" t="s">
        <v>1808</v>
      </c>
      <c r="F200" s="16">
        <v>104.91</v>
      </c>
      <c r="G200" s="16" t="s">
        <v>1809</v>
      </c>
      <c r="H200" s="16" t="s">
        <v>407</v>
      </c>
      <c r="I200" s="16" t="s">
        <v>227</v>
      </c>
      <c r="J200" s="16" t="s">
        <v>1810</v>
      </c>
      <c r="K200" s="16" t="s">
        <v>1811</v>
      </c>
    </row>
    <row r="201" spans="1:11" x14ac:dyDescent="0.2">
      <c r="A201" s="13">
        <v>200</v>
      </c>
      <c r="B201" s="14">
        <v>2027194</v>
      </c>
      <c r="C201" s="14" t="s">
        <v>1793</v>
      </c>
      <c r="D201" s="14" t="s">
        <v>1812</v>
      </c>
      <c r="E201" s="14" t="s">
        <v>1813</v>
      </c>
      <c r="F201" s="14">
        <v>4.3499999999999996</v>
      </c>
      <c r="G201" s="14" t="s">
        <v>1018</v>
      </c>
      <c r="H201" s="14" t="s">
        <v>110</v>
      </c>
      <c r="I201" s="14" t="s">
        <v>803</v>
      </c>
      <c r="J201" s="14" t="s">
        <v>1511</v>
      </c>
      <c r="K201" s="14" t="s">
        <v>1512</v>
      </c>
    </row>
    <row r="202" spans="1:11" x14ac:dyDescent="0.2">
      <c r="A202" s="15">
        <v>201</v>
      </c>
      <c r="B202" s="16">
        <v>2027194</v>
      </c>
      <c r="C202" s="16" t="s">
        <v>1793</v>
      </c>
      <c r="D202" s="16" t="s">
        <v>1814</v>
      </c>
      <c r="E202" s="16" t="s">
        <v>1164</v>
      </c>
      <c r="F202" s="16">
        <v>103.08</v>
      </c>
      <c r="G202" s="16" t="s">
        <v>1018</v>
      </c>
      <c r="H202" s="16" t="s">
        <v>116</v>
      </c>
      <c r="I202" s="16" t="s">
        <v>142</v>
      </c>
      <c r="J202" s="16" t="s">
        <v>1815</v>
      </c>
      <c r="K202" s="16" t="s">
        <v>1816</v>
      </c>
    </row>
    <row r="203" spans="1:11" x14ac:dyDescent="0.2">
      <c r="A203" s="13">
        <v>202</v>
      </c>
      <c r="B203" s="14">
        <v>2027194</v>
      </c>
      <c r="C203" s="14" t="s">
        <v>1793</v>
      </c>
      <c r="D203" s="14" t="s">
        <v>1817</v>
      </c>
      <c r="E203" s="14" t="s">
        <v>1818</v>
      </c>
      <c r="F203" s="14">
        <v>53.81</v>
      </c>
      <c r="G203" s="14" t="s">
        <v>1018</v>
      </c>
      <c r="H203" s="14" t="s">
        <v>528</v>
      </c>
      <c r="I203" s="14" t="s">
        <v>778</v>
      </c>
      <c r="J203" s="14" t="s">
        <v>1559</v>
      </c>
      <c r="K203" s="14" t="s">
        <v>1560</v>
      </c>
    </row>
    <row r="204" spans="1:11" x14ac:dyDescent="0.2">
      <c r="A204" s="15">
        <v>203</v>
      </c>
      <c r="B204" s="16">
        <v>2027194</v>
      </c>
      <c r="C204" s="16" t="s">
        <v>1793</v>
      </c>
      <c r="D204" s="16" t="s">
        <v>1819</v>
      </c>
      <c r="E204" s="16" t="s">
        <v>1820</v>
      </c>
      <c r="F204" s="16">
        <v>35.69</v>
      </c>
      <c r="G204" s="16" t="s">
        <v>970</v>
      </c>
      <c r="H204" s="16" t="s">
        <v>136</v>
      </c>
      <c r="I204" s="16" t="s">
        <v>1821</v>
      </c>
      <c r="J204" s="16" t="s">
        <v>1822</v>
      </c>
      <c r="K204" s="16" t="s">
        <v>1823</v>
      </c>
    </row>
    <row r="205" spans="1:11" x14ac:dyDescent="0.2">
      <c r="A205" s="13">
        <v>204</v>
      </c>
      <c r="B205" s="14">
        <v>2027194</v>
      </c>
      <c r="C205" s="14" t="s">
        <v>1793</v>
      </c>
      <c r="D205" s="14" t="s">
        <v>1824</v>
      </c>
      <c r="E205" s="14" t="s">
        <v>1795</v>
      </c>
      <c r="F205" s="14">
        <v>51.16</v>
      </c>
      <c r="G205" s="14" t="s">
        <v>1018</v>
      </c>
      <c r="H205" s="14" t="s">
        <v>116</v>
      </c>
      <c r="I205" s="14" t="s">
        <v>128</v>
      </c>
      <c r="J205" s="14" t="s">
        <v>1303</v>
      </c>
      <c r="K205" s="14" t="s">
        <v>1304</v>
      </c>
    </row>
    <row r="206" spans="1:11" x14ac:dyDescent="0.2">
      <c r="A206" s="15">
        <v>205</v>
      </c>
      <c r="B206" s="16">
        <v>2027194</v>
      </c>
      <c r="C206" s="16" t="s">
        <v>1793</v>
      </c>
      <c r="D206" s="16" t="s">
        <v>1825</v>
      </c>
      <c r="E206" s="16" t="s">
        <v>1826</v>
      </c>
      <c r="F206" s="16">
        <v>5121.82</v>
      </c>
      <c r="G206" s="16"/>
      <c r="H206" s="16" t="s">
        <v>560</v>
      </c>
      <c r="I206" s="16" t="s">
        <v>51</v>
      </c>
      <c r="J206" s="16" t="s">
        <v>1827</v>
      </c>
      <c r="K206" s="16" t="s">
        <v>1828</v>
      </c>
    </row>
    <row r="207" spans="1:11" x14ac:dyDescent="0.2">
      <c r="A207" s="13">
        <v>206</v>
      </c>
      <c r="B207" s="14">
        <v>2604469</v>
      </c>
      <c r="C207" s="14" t="s">
        <v>1829</v>
      </c>
      <c r="D207" s="14" t="s">
        <v>1830</v>
      </c>
      <c r="E207" s="14" t="s">
        <v>1831</v>
      </c>
      <c r="F207" s="14">
        <v>0.37</v>
      </c>
      <c r="G207" s="14" t="s">
        <v>987</v>
      </c>
      <c r="H207" s="14" t="s">
        <v>528</v>
      </c>
      <c r="I207" s="14" t="s">
        <v>539</v>
      </c>
      <c r="J207" s="14" t="s">
        <v>1832</v>
      </c>
      <c r="K207" s="14" t="s">
        <v>1833</v>
      </c>
    </row>
    <row r="208" spans="1:11" x14ac:dyDescent="0.2">
      <c r="A208" s="15">
        <v>207</v>
      </c>
      <c r="B208" s="16">
        <v>2739739</v>
      </c>
      <c r="C208" s="16" t="s">
        <v>1834</v>
      </c>
      <c r="D208" s="16" t="s">
        <v>1835</v>
      </c>
      <c r="E208" s="16" t="s">
        <v>1836</v>
      </c>
      <c r="F208" s="16">
        <v>110.53</v>
      </c>
      <c r="G208" s="16" t="s">
        <v>970</v>
      </c>
      <c r="H208" s="16" t="s">
        <v>382</v>
      </c>
      <c r="I208" s="16" t="s">
        <v>390</v>
      </c>
      <c r="J208" s="16" t="s">
        <v>1837</v>
      </c>
      <c r="K208" s="16" t="s">
        <v>1838</v>
      </c>
    </row>
    <row r="209" spans="1:11" x14ac:dyDescent="0.2">
      <c r="A209" s="13">
        <v>208</v>
      </c>
      <c r="B209" s="14">
        <v>2703807</v>
      </c>
      <c r="C209" s="14" t="s">
        <v>1839</v>
      </c>
      <c r="D209" s="14" t="s">
        <v>1840</v>
      </c>
      <c r="E209" s="14" t="s">
        <v>1468</v>
      </c>
      <c r="F209" s="14">
        <v>37.130000000000003</v>
      </c>
      <c r="G209" s="14" t="s">
        <v>1018</v>
      </c>
      <c r="H209" s="14" t="s">
        <v>1703</v>
      </c>
      <c r="I209" s="14" t="s">
        <v>1704</v>
      </c>
      <c r="J209" s="14" t="s">
        <v>1841</v>
      </c>
      <c r="K209" s="14" t="s">
        <v>1842</v>
      </c>
    </row>
    <row r="210" spans="1:11" x14ac:dyDescent="0.2">
      <c r="A210" s="15">
        <v>209</v>
      </c>
      <c r="B210" s="16">
        <v>2703807</v>
      </c>
      <c r="C210" s="16" t="s">
        <v>1839</v>
      </c>
      <c r="D210" s="16" t="s">
        <v>1843</v>
      </c>
      <c r="E210" s="16" t="s">
        <v>1468</v>
      </c>
      <c r="F210" s="16">
        <v>25.04</v>
      </c>
      <c r="G210" s="16" t="s">
        <v>1018</v>
      </c>
      <c r="H210" s="16" t="s">
        <v>528</v>
      </c>
      <c r="I210" s="16" t="s">
        <v>785</v>
      </c>
      <c r="J210" s="16" t="s">
        <v>1841</v>
      </c>
      <c r="K210" s="16" t="s">
        <v>1842</v>
      </c>
    </row>
    <row r="211" spans="1:11" x14ac:dyDescent="0.2">
      <c r="A211" s="13">
        <v>210</v>
      </c>
      <c r="B211" s="14">
        <v>2682702</v>
      </c>
      <c r="C211" s="14" t="s">
        <v>1844</v>
      </c>
      <c r="D211" s="14" t="s">
        <v>1845</v>
      </c>
      <c r="E211" s="14" t="s">
        <v>1846</v>
      </c>
      <c r="F211" s="14">
        <v>31.97</v>
      </c>
      <c r="G211" s="14" t="s">
        <v>970</v>
      </c>
      <c r="H211" s="14" t="s">
        <v>110</v>
      </c>
      <c r="I211" s="14" t="s">
        <v>905</v>
      </c>
      <c r="J211" s="14" t="s">
        <v>1847</v>
      </c>
      <c r="K211" s="14" t="s">
        <v>1848</v>
      </c>
    </row>
    <row r="212" spans="1:11" x14ac:dyDescent="0.2">
      <c r="A212" s="15">
        <v>211</v>
      </c>
      <c r="B212" s="16">
        <v>2770601</v>
      </c>
      <c r="C212" s="16" t="s">
        <v>906</v>
      </c>
      <c r="D212" s="16" t="s">
        <v>1849</v>
      </c>
      <c r="E212" s="16" t="s">
        <v>1850</v>
      </c>
      <c r="F212" s="16">
        <v>25.99</v>
      </c>
      <c r="G212" s="16" t="s">
        <v>970</v>
      </c>
      <c r="H212" s="16" t="s">
        <v>1215</v>
      </c>
      <c r="I212" s="16" t="s">
        <v>1788</v>
      </c>
      <c r="J212" s="16" t="s">
        <v>1851</v>
      </c>
      <c r="K212" s="16" t="s">
        <v>1852</v>
      </c>
    </row>
    <row r="213" spans="1:11" x14ac:dyDescent="0.2">
      <c r="A213" s="13">
        <v>212</v>
      </c>
      <c r="B213" s="14">
        <v>2770601</v>
      </c>
      <c r="C213" s="14" t="s">
        <v>906</v>
      </c>
      <c r="D213" s="14" t="s">
        <v>1853</v>
      </c>
      <c r="E213" s="14" t="s">
        <v>1854</v>
      </c>
      <c r="F213" s="14">
        <v>184.15</v>
      </c>
      <c r="G213" s="14" t="s">
        <v>970</v>
      </c>
      <c r="H213" s="14" t="s">
        <v>1215</v>
      </c>
      <c r="I213" s="14" t="s">
        <v>1788</v>
      </c>
      <c r="J213" s="14" t="s">
        <v>1855</v>
      </c>
      <c r="K213" s="14" t="s">
        <v>1856</v>
      </c>
    </row>
    <row r="214" spans="1:11" x14ac:dyDescent="0.2">
      <c r="A214" s="15">
        <v>213</v>
      </c>
      <c r="B214" s="16">
        <v>2714809</v>
      </c>
      <c r="C214" s="16" t="s">
        <v>1857</v>
      </c>
      <c r="D214" s="16" t="s">
        <v>1858</v>
      </c>
      <c r="E214" s="16" t="s">
        <v>1859</v>
      </c>
      <c r="F214" s="16">
        <v>28.07</v>
      </c>
      <c r="G214" s="16"/>
      <c r="H214" s="16" t="s">
        <v>565</v>
      </c>
      <c r="I214" s="16" t="s">
        <v>803</v>
      </c>
      <c r="J214" s="16" t="s">
        <v>1860</v>
      </c>
      <c r="K214" s="16" t="s">
        <v>1861</v>
      </c>
    </row>
    <row r="215" spans="1:11" x14ac:dyDescent="0.2">
      <c r="A215" s="13">
        <v>214</v>
      </c>
      <c r="B215" s="14">
        <v>2744821</v>
      </c>
      <c r="C215" s="14" t="s">
        <v>1862</v>
      </c>
      <c r="D215" s="14" t="s">
        <v>1863</v>
      </c>
      <c r="E215" s="14" t="s">
        <v>1864</v>
      </c>
      <c r="F215" s="14">
        <v>35.880000000000003</v>
      </c>
      <c r="G215" s="14" t="s">
        <v>1018</v>
      </c>
      <c r="H215" s="14" t="s">
        <v>528</v>
      </c>
      <c r="I215" s="14" t="s">
        <v>778</v>
      </c>
      <c r="J215" s="14" t="s">
        <v>1865</v>
      </c>
      <c r="K215" s="14" t="s">
        <v>1866</v>
      </c>
    </row>
    <row r="216" spans="1:11" x14ac:dyDescent="0.2">
      <c r="A216" s="15">
        <v>215</v>
      </c>
      <c r="B216" s="16">
        <v>2780518</v>
      </c>
      <c r="C216" s="16" t="s">
        <v>1867</v>
      </c>
      <c r="D216" s="16" t="s">
        <v>1868</v>
      </c>
      <c r="E216" s="16" t="s">
        <v>1869</v>
      </c>
      <c r="F216" s="16">
        <v>2114.91</v>
      </c>
      <c r="G216" s="16"/>
      <c r="H216" s="16" t="s">
        <v>1870</v>
      </c>
      <c r="I216" s="16" t="s">
        <v>1871</v>
      </c>
      <c r="J216" s="16" t="s">
        <v>1872</v>
      </c>
      <c r="K216" s="16" t="s">
        <v>1873</v>
      </c>
    </row>
    <row r="217" spans="1:11" x14ac:dyDescent="0.2">
      <c r="A217" s="13">
        <v>216</v>
      </c>
      <c r="B217" s="14">
        <v>2780518</v>
      </c>
      <c r="C217" s="14" t="s">
        <v>1867</v>
      </c>
      <c r="D217" s="14" t="s">
        <v>1875</v>
      </c>
      <c r="E217" s="14" t="s">
        <v>1876</v>
      </c>
      <c r="F217" s="14">
        <v>3528.41</v>
      </c>
      <c r="G217" s="14"/>
      <c r="H217" s="14" t="s">
        <v>1870</v>
      </c>
      <c r="I217" s="14" t="s">
        <v>1871</v>
      </c>
      <c r="J217" s="14" t="s">
        <v>1877</v>
      </c>
      <c r="K217" s="14" t="s">
        <v>1878</v>
      </c>
    </row>
    <row r="218" spans="1:11" x14ac:dyDescent="0.2">
      <c r="A218" s="15">
        <v>217</v>
      </c>
      <c r="B218" s="16">
        <v>2780518</v>
      </c>
      <c r="C218" s="16" t="s">
        <v>1867</v>
      </c>
      <c r="D218" s="16" t="s">
        <v>1879</v>
      </c>
      <c r="E218" s="16" t="s">
        <v>1880</v>
      </c>
      <c r="F218" s="16">
        <v>940.37</v>
      </c>
      <c r="G218" s="16"/>
      <c r="H218" s="16" t="s">
        <v>1870</v>
      </c>
      <c r="I218" s="16" t="s">
        <v>1871</v>
      </c>
      <c r="J218" s="16" t="s">
        <v>1877</v>
      </c>
      <c r="K218" s="16" t="s">
        <v>1878</v>
      </c>
    </row>
    <row r="219" spans="1:11" x14ac:dyDescent="0.2">
      <c r="A219" s="13">
        <v>218</v>
      </c>
      <c r="B219" s="14">
        <v>2780518</v>
      </c>
      <c r="C219" s="14" t="s">
        <v>1867</v>
      </c>
      <c r="D219" s="14" t="s">
        <v>1881</v>
      </c>
      <c r="E219" s="14" t="s">
        <v>1681</v>
      </c>
      <c r="F219" s="14">
        <v>2759.82</v>
      </c>
      <c r="G219" s="14"/>
      <c r="H219" s="14" t="s">
        <v>1870</v>
      </c>
      <c r="I219" s="14" t="s">
        <v>1882</v>
      </c>
      <c r="J219" s="14" t="s">
        <v>1883</v>
      </c>
      <c r="K219" s="14" t="s">
        <v>1884</v>
      </c>
    </row>
    <row r="220" spans="1:11" x14ac:dyDescent="0.2">
      <c r="A220" s="15">
        <v>219</v>
      </c>
      <c r="B220" s="16">
        <v>2780518</v>
      </c>
      <c r="C220" s="16" t="s">
        <v>1867</v>
      </c>
      <c r="D220" s="16" t="s">
        <v>1885</v>
      </c>
      <c r="E220" s="16" t="s">
        <v>1886</v>
      </c>
      <c r="F220" s="16">
        <v>31665.18</v>
      </c>
      <c r="G220" s="16"/>
      <c r="H220" s="16" t="s">
        <v>1870</v>
      </c>
      <c r="I220" s="16" t="s">
        <v>1887</v>
      </c>
      <c r="J220" s="16" t="s">
        <v>1888</v>
      </c>
      <c r="K220" s="16" t="s">
        <v>1889</v>
      </c>
    </row>
    <row r="221" spans="1:11" x14ac:dyDescent="0.2">
      <c r="A221" s="13">
        <v>220</v>
      </c>
      <c r="B221" s="14">
        <v>2780518</v>
      </c>
      <c r="C221" s="14" t="s">
        <v>1867</v>
      </c>
      <c r="D221" s="14" t="s">
        <v>1890</v>
      </c>
      <c r="E221" s="14" t="s">
        <v>1891</v>
      </c>
      <c r="F221" s="14">
        <v>6757.06</v>
      </c>
      <c r="G221" s="14"/>
      <c r="H221" s="14" t="s">
        <v>622</v>
      </c>
      <c r="I221" s="14" t="s">
        <v>624</v>
      </c>
      <c r="J221" s="14" t="s">
        <v>1892</v>
      </c>
      <c r="K221" s="14" t="s">
        <v>1893</v>
      </c>
    </row>
    <row r="222" spans="1:11" x14ac:dyDescent="0.2">
      <c r="A222" s="15">
        <v>221</v>
      </c>
      <c r="B222" s="16">
        <v>2780518</v>
      </c>
      <c r="C222" s="16" t="s">
        <v>1867</v>
      </c>
      <c r="D222" s="16" t="s">
        <v>1894</v>
      </c>
      <c r="E222" s="16" t="s">
        <v>1161</v>
      </c>
      <c r="F222" s="16">
        <v>734.22</v>
      </c>
      <c r="G222" s="16" t="s">
        <v>1895</v>
      </c>
      <c r="H222" s="16" t="s">
        <v>162</v>
      </c>
      <c r="I222" s="16" t="s">
        <v>173</v>
      </c>
      <c r="J222" s="16" t="s">
        <v>1896</v>
      </c>
      <c r="K222" s="16" t="s">
        <v>1897</v>
      </c>
    </row>
    <row r="223" spans="1:11" x14ac:dyDescent="0.2">
      <c r="A223" s="13">
        <v>222</v>
      </c>
      <c r="B223" s="14">
        <v>2780518</v>
      </c>
      <c r="C223" s="14" t="s">
        <v>1867</v>
      </c>
      <c r="D223" s="14" t="s">
        <v>1898</v>
      </c>
      <c r="E223" s="14" t="s">
        <v>1899</v>
      </c>
      <c r="F223" s="14">
        <v>450.56</v>
      </c>
      <c r="G223" s="14" t="s">
        <v>1900</v>
      </c>
      <c r="H223" s="14" t="s">
        <v>215</v>
      </c>
      <c r="I223" s="14" t="s">
        <v>685</v>
      </c>
      <c r="J223" s="14" t="s">
        <v>1901</v>
      </c>
      <c r="K223" s="14" t="s">
        <v>1902</v>
      </c>
    </row>
    <row r="224" spans="1:11" x14ac:dyDescent="0.2">
      <c r="A224" s="15">
        <v>223</v>
      </c>
      <c r="B224" s="16">
        <v>2780518</v>
      </c>
      <c r="C224" s="16" t="s">
        <v>1867</v>
      </c>
      <c r="D224" s="16" t="s">
        <v>1903</v>
      </c>
      <c r="E224" s="16" t="s">
        <v>1161</v>
      </c>
      <c r="F224" s="16">
        <v>3533.75</v>
      </c>
      <c r="G224" s="16"/>
      <c r="H224" s="16" t="s">
        <v>162</v>
      </c>
      <c r="I224" s="16" t="s">
        <v>173</v>
      </c>
      <c r="J224" s="16" t="s">
        <v>1904</v>
      </c>
      <c r="K224" s="16" t="s">
        <v>1905</v>
      </c>
    </row>
    <row r="225" spans="1:11" x14ac:dyDescent="0.2">
      <c r="A225" s="13">
        <v>224</v>
      </c>
      <c r="B225" s="14">
        <v>2065606</v>
      </c>
      <c r="C225" s="14" t="s">
        <v>1906</v>
      </c>
      <c r="D225" s="14" t="s">
        <v>1907</v>
      </c>
      <c r="E225" s="14" t="s">
        <v>1908</v>
      </c>
      <c r="F225" s="14">
        <v>112.73</v>
      </c>
      <c r="G225" s="14" t="s">
        <v>1051</v>
      </c>
      <c r="H225" s="14" t="s">
        <v>162</v>
      </c>
      <c r="I225" s="14" t="s">
        <v>191</v>
      </c>
      <c r="J225" s="14" t="s">
        <v>1694</v>
      </c>
      <c r="K225" s="14" t="s">
        <v>1695</v>
      </c>
    </row>
    <row r="226" spans="1:11" x14ac:dyDescent="0.2">
      <c r="A226" s="15">
        <v>225</v>
      </c>
      <c r="B226" s="16">
        <v>2065606</v>
      </c>
      <c r="C226" s="16" t="s">
        <v>1906</v>
      </c>
      <c r="D226" s="16" t="s">
        <v>1909</v>
      </c>
      <c r="E226" s="16" t="s">
        <v>1908</v>
      </c>
      <c r="F226" s="16">
        <v>451</v>
      </c>
      <c r="G226" s="16" t="s">
        <v>1051</v>
      </c>
      <c r="H226" s="16" t="s">
        <v>162</v>
      </c>
      <c r="I226" s="16" t="s">
        <v>191</v>
      </c>
      <c r="J226" s="16" t="s">
        <v>1721</v>
      </c>
      <c r="K226" s="16" t="s">
        <v>1722</v>
      </c>
    </row>
    <row r="227" spans="1:11" x14ac:dyDescent="0.2">
      <c r="A227" s="13">
        <v>226</v>
      </c>
      <c r="B227" s="14">
        <v>2772388</v>
      </c>
      <c r="C227" s="14" t="s">
        <v>1910</v>
      </c>
      <c r="D227" s="14" t="s">
        <v>1911</v>
      </c>
      <c r="E227" s="14" t="s">
        <v>1912</v>
      </c>
      <c r="F227" s="14">
        <v>49.6</v>
      </c>
      <c r="G227" s="14" t="s">
        <v>987</v>
      </c>
      <c r="H227" s="14" t="s">
        <v>528</v>
      </c>
      <c r="I227" s="14" t="s">
        <v>539</v>
      </c>
      <c r="J227" s="14" t="s">
        <v>1913</v>
      </c>
      <c r="K227" s="14" t="s">
        <v>1914</v>
      </c>
    </row>
    <row r="228" spans="1:11" x14ac:dyDescent="0.2">
      <c r="A228" s="15">
        <v>227</v>
      </c>
      <c r="B228" s="16">
        <v>2784041</v>
      </c>
      <c r="C228" s="16" t="s">
        <v>843</v>
      </c>
      <c r="D228" s="16" t="s">
        <v>1915</v>
      </c>
      <c r="E228" s="16" t="s">
        <v>1916</v>
      </c>
      <c r="F228" s="16">
        <v>527.71</v>
      </c>
      <c r="G228" s="16"/>
      <c r="H228" s="16" t="s">
        <v>51</v>
      </c>
      <c r="I228" s="16" t="s">
        <v>640</v>
      </c>
      <c r="J228" s="16" t="s">
        <v>1917</v>
      </c>
      <c r="K228" s="16" t="s">
        <v>1918</v>
      </c>
    </row>
    <row r="229" spans="1:11" x14ac:dyDescent="0.2">
      <c r="A229" s="13">
        <v>228</v>
      </c>
      <c r="B229" s="14">
        <v>2784041</v>
      </c>
      <c r="C229" s="14" t="s">
        <v>843</v>
      </c>
      <c r="D229" s="14" t="s">
        <v>1919</v>
      </c>
      <c r="E229" s="14" t="s">
        <v>1920</v>
      </c>
      <c r="F229" s="14">
        <v>28.7</v>
      </c>
      <c r="G229" s="14" t="s">
        <v>1018</v>
      </c>
      <c r="H229" s="14" t="s">
        <v>528</v>
      </c>
      <c r="I229" s="14" t="s">
        <v>785</v>
      </c>
      <c r="J229" s="14" t="s">
        <v>1921</v>
      </c>
      <c r="K229" s="14" t="s">
        <v>1922</v>
      </c>
    </row>
    <row r="230" spans="1:11" x14ac:dyDescent="0.2">
      <c r="A230" s="15">
        <v>229</v>
      </c>
      <c r="B230" s="16">
        <v>2784041</v>
      </c>
      <c r="C230" s="16" t="s">
        <v>843</v>
      </c>
      <c r="D230" s="16" t="s">
        <v>1923</v>
      </c>
      <c r="E230" s="16" t="s">
        <v>1924</v>
      </c>
      <c r="F230" s="16">
        <v>65.540000000000006</v>
      </c>
      <c r="G230" s="16" t="s">
        <v>987</v>
      </c>
      <c r="H230" s="16" t="s">
        <v>51</v>
      </c>
      <c r="I230" s="16" t="s">
        <v>640</v>
      </c>
      <c r="J230" s="16" t="s">
        <v>1925</v>
      </c>
      <c r="K230" s="16" t="s">
        <v>1926</v>
      </c>
    </row>
    <row r="231" spans="1:11" x14ac:dyDescent="0.2">
      <c r="A231" s="13">
        <v>230</v>
      </c>
      <c r="B231" s="14">
        <v>2743744</v>
      </c>
      <c r="C231" s="14" t="s">
        <v>856</v>
      </c>
      <c r="D231" s="14" t="s">
        <v>1927</v>
      </c>
      <c r="E231" s="14" t="s">
        <v>1928</v>
      </c>
      <c r="F231" s="14">
        <v>81.61</v>
      </c>
      <c r="G231" s="14" t="s">
        <v>1929</v>
      </c>
      <c r="H231" s="14" t="s">
        <v>407</v>
      </c>
      <c r="I231" s="14" t="s">
        <v>497</v>
      </c>
      <c r="J231" s="14" t="s">
        <v>1930</v>
      </c>
      <c r="K231" s="14" t="s">
        <v>1931</v>
      </c>
    </row>
    <row r="232" spans="1:11" x14ac:dyDescent="0.2">
      <c r="A232" s="15">
        <v>231</v>
      </c>
      <c r="B232" s="16">
        <v>2696304</v>
      </c>
      <c r="C232" s="16" t="s">
        <v>818</v>
      </c>
      <c r="D232" s="16" t="s">
        <v>1932</v>
      </c>
      <c r="E232" s="16" t="s">
        <v>1933</v>
      </c>
      <c r="F232" s="16">
        <v>89.3</v>
      </c>
      <c r="G232" s="16" t="s">
        <v>1051</v>
      </c>
      <c r="H232" s="16" t="s">
        <v>407</v>
      </c>
      <c r="I232" s="16" t="s">
        <v>1762</v>
      </c>
      <c r="J232" s="16" t="s">
        <v>1934</v>
      </c>
      <c r="K232" s="16" t="s">
        <v>1935</v>
      </c>
    </row>
    <row r="233" spans="1:11" x14ac:dyDescent="0.2">
      <c r="A233" s="13">
        <v>232</v>
      </c>
      <c r="B233" s="14">
        <v>2696304</v>
      </c>
      <c r="C233" s="14" t="s">
        <v>818</v>
      </c>
      <c r="D233" s="14" t="s">
        <v>1936</v>
      </c>
      <c r="E233" s="14" t="s">
        <v>1937</v>
      </c>
      <c r="F233" s="14">
        <v>352.6</v>
      </c>
      <c r="G233" s="14"/>
      <c r="H233" s="14" t="s">
        <v>407</v>
      </c>
      <c r="I233" s="14" t="s">
        <v>1762</v>
      </c>
      <c r="J233" s="14" t="s">
        <v>1938</v>
      </c>
      <c r="K233" s="14" t="s">
        <v>1939</v>
      </c>
    </row>
    <row r="234" spans="1:11" x14ac:dyDescent="0.2">
      <c r="A234" s="15">
        <v>233</v>
      </c>
      <c r="B234" s="16">
        <v>2705133</v>
      </c>
      <c r="C234" s="16" t="s">
        <v>875</v>
      </c>
      <c r="D234" s="16" t="s">
        <v>1940</v>
      </c>
      <c r="E234" s="16" t="s">
        <v>1941</v>
      </c>
      <c r="F234" s="16">
        <v>54652.58</v>
      </c>
      <c r="G234" s="16" t="s">
        <v>1943</v>
      </c>
      <c r="H234" s="16" t="s">
        <v>264</v>
      </c>
      <c r="I234" s="16" t="s">
        <v>1942</v>
      </c>
      <c r="J234" s="16" t="s">
        <v>1944</v>
      </c>
      <c r="K234" s="16" t="s">
        <v>1945</v>
      </c>
    </row>
    <row r="235" spans="1:11" x14ac:dyDescent="0.2">
      <c r="A235" s="13">
        <v>234</v>
      </c>
      <c r="B235" s="14">
        <v>2705133</v>
      </c>
      <c r="C235" s="14" t="s">
        <v>875</v>
      </c>
      <c r="D235" s="14" t="s">
        <v>1947</v>
      </c>
      <c r="E235" s="14" t="s">
        <v>1948</v>
      </c>
      <c r="F235" s="14">
        <v>20327.400000000001</v>
      </c>
      <c r="G235" s="14" t="s">
        <v>1943</v>
      </c>
      <c r="H235" s="14" t="s">
        <v>264</v>
      </c>
      <c r="I235" s="14" t="s">
        <v>1942</v>
      </c>
      <c r="J235" s="14" t="s">
        <v>1944</v>
      </c>
      <c r="K235" s="14" t="s">
        <v>1945</v>
      </c>
    </row>
    <row r="236" spans="1:11" x14ac:dyDescent="0.2">
      <c r="A236" s="15">
        <v>235</v>
      </c>
      <c r="B236" s="16">
        <v>2112663</v>
      </c>
      <c r="C236" s="16" t="s">
        <v>1949</v>
      </c>
      <c r="D236" s="16" t="s">
        <v>1950</v>
      </c>
      <c r="E236" s="16" t="s">
        <v>1951</v>
      </c>
      <c r="F236" s="16">
        <v>55.81</v>
      </c>
      <c r="G236" s="16"/>
      <c r="H236" s="16" t="s">
        <v>528</v>
      </c>
      <c r="I236" s="16" t="s">
        <v>778</v>
      </c>
      <c r="J236" s="16" t="s">
        <v>1952</v>
      </c>
      <c r="K236" s="16" t="s">
        <v>1953</v>
      </c>
    </row>
    <row r="237" spans="1:11" x14ac:dyDescent="0.2">
      <c r="A237" s="13">
        <v>236</v>
      </c>
      <c r="B237" s="14">
        <v>2112663</v>
      </c>
      <c r="C237" s="14" t="s">
        <v>1949</v>
      </c>
      <c r="D237" s="14" t="s">
        <v>1954</v>
      </c>
      <c r="E237" s="14" t="s">
        <v>1225</v>
      </c>
      <c r="F237" s="14">
        <v>26.98</v>
      </c>
      <c r="G237" s="14" t="s">
        <v>1018</v>
      </c>
      <c r="H237" s="14" t="s">
        <v>528</v>
      </c>
      <c r="I237" s="14" t="s">
        <v>785</v>
      </c>
      <c r="J237" s="14" t="s">
        <v>1955</v>
      </c>
      <c r="K237" s="14" t="s">
        <v>1956</v>
      </c>
    </row>
    <row r="238" spans="1:11" x14ac:dyDescent="0.2">
      <c r="A238" s="15">
        <v>237</v>
      </c>
      <c r="B238" s="16">
        <v>2112663</v>
      </c>
      <c r="C238" s="16" t="s">
        <v>1949</v>
      </c>
      <c r="D238" s="16" t="s">
        <v>1957</v>
      </c>
      <c r="E238" s="16" t="s">
        <v>1951</v>
      </c>
      <c r="F238" s="16">
        <v>67.790000000000006</v>
      </c>
      <c r="G238" s="16" t="s">
        <v>1018</v>
      </c>
      <c r="H238" s="16" t="s">
        <v>528</v>
      </c>
      <c r="I238" s="16" t="s">
        <v>778</v>
      </c>
      <c r="J238" s="16" t="s">
        <v>1958</v>
      </c>
      <c r="K238" s="16" t="s">
        <v>1959</v>
      </c>
    </row>
    <row r="239" spans="1:11" x14ac:dyDescent="0.2">
      <c r="A239" s="13">
        <v>238</v>
      </c>
      <c r="B239" s="14">
        <v>2555468</v>
      </c>
      <c r="C239" s="14" t="s">
        <v>1960</v>
      </c>
      <c r="D239" s="14" t="s">
        <v>1961</v>
      </c>
      <c r="E239" s="14" t="s">
        <v>1962</v>
      </c>
      <c r="F239" s="14">
        <v>87.69</v>
      </c>
      <c r="G239" s="14" t="s">
        <v>970</v>
      </c>
      <c r="H239" s="14" t="s">
        <v>407</v>
      </c>
      <c r="I239" s="14" t="s">
        <v>408</v>
      </c>
      <c r="J239" s="14" t="s">
        <v>1963</v>
      </c>
      <c r="K239" s="14" t="s">
        <v>1964</v>
      </c>
    </row>
    <row r="240" spans="1:11" x14ac:dyDescent="0.2">
      <c r="A240" s="15">
        <v>239</v>
      </c>
      <c r="B240" s="16">
        <v>2555468</v>
      </c>
      <c r="C240" s="16" t="s">
        <v>1960</v>
      </c>
      <c r="D240" s="16" t="s">
        <v>1965</v>
      </c>
      <c r="E240" s="16" t="s">
        <v>1966</v>
      </c>
      <c r="F240" s="16">
        <v>520.82000000000005</v>
      </c>
      <c r="G240" s="16" t="s">
        <v>970</v>
      </c>
      <c r="H240" s="16" t="s">
        <v>1076</v>
      </c>
      <c r="I240" s="16" t="s">
        <v>1077</v>
      </c>
      <c r="J240" s="16" t="s">
        <v>1967</v>
      </c>
      <c r="K240" s="16" t="s">
        <v>1968</v>
      </c>
    </row>
    <row r="241" spans="1:11" x14ac:dyDescent="0.2">
      <c r="A241" s="13">
        <v>240</v>
      </c>
      <c r="B241" s="14">
        <v>2555468</v>
      </c>
      <c r="C241" s="14" t="s">
        <v>1960</v>
      </c>
      <c r="D241" s="14" t="s">
        <v>1969</v>
      </c>
      <c r="E241" s="14" t="s">
        <v>1970</v>
      </c>
      <c r="F241" s="14">
        <v>8.67</v>
      </c>
      <c r="G241" s="14" t="s">
        <v>970</v>
      </c>
      <c r="H241" s="14" t="s">
        <v>407</v>
      </c>
      <c r="I241" s="14" t="s">
        <v>408</v>
      </c>
      <c r="J241" s="14" t="s">
        <v>1971</v>
      </c>
      <c r="K241" s="14" t="s">
        <v>1972</v>
      </c>
    </row>
    <row r="242" spans="1:11" x14ac:dyDescent="0.2">
      <c r="A242" s="15">
        <v>241</v>
      </c>
      <c r="B242" s="16">
        <v>2761165</v>
      </c>
      <c r="C242" s="16" t="s">
        <v>1973</v>
      </c>
      <c r="D242" s="16" t="s">
        <v>1974</v>
      </c>
      <c r="E242" s="16" t="s">
        <v>1975</v>
      </c>
      <c r="F242" s="16">
        <v>131.65</v>
      </c>
      <c r="G242" s="16"/>
      <c r="H242" s="16" t="s">
        <v>382</v>
      </c>
      <c r="I242" s="16" t="s">
        <v>260</v>
      </c>
      <c r="J242" s="16" t="s">
        <v>1976</v>
      </c>
      <c r="K242" s="16" t="s">
        <v>1977</v>
      </c>
    </row>
    <row r="243" spans="1:11" x14ac:dyDescent="0.2">
      <c r="A243" s="13">
        <v>242</v>
      </c>
      <c r="B243" s="14">
        <v>2761165</v>
      </c>
      <c r="C243" s="14" t="s">
        <v>1973</v>
      </c>
      <c r="D243" s="14" t="s">
        <v>1978</v>
      </c>
      <c r="E243" s="14" t="s">
        <v>1979</v>
      </c>
      <c r="F243" s="14">
        <v>103.8</v>
      </c>
      <c r="G243" s="14" t="s">
        <v>970</v>
      </c>
      <c r="H243" s="14" t="s">
        <v>21</v>
      </c>
      <c r="I243" s="14" t="s">
        <v>1210</v>
      </c>
      <c r="J243" s="14" t="s">
        <v>1980</v>
      </c>
      <c r="K243" s="14" t="s">
        <v>1981</v>
      </c>
    </row>
    <row r="244" spans="1:11" x14ac:dyDescent="0.2">
      <c r="A244" s="15">
        <v>243</v>
      </c>
      <c r="B244" s="16">
        <v>2761165</v>
      </c>
      <c r="C244" s="16" t="s">
        <v>1973</v>
      </c>
      <c r="D244" s="16" t="s">
        <v>1982</v>
      </c>
      <c r="E244" s="16" t="s">
        <v>1983</v>
      </c>
      <c r="F244" s="16">
        <v>107.07</v>
      </c>
      <c r="G244" s="16" t="s">
        <v>970</v>
      </c>
      <c r="H244" s="16" t="s">
        <v>21</v>
      </c>
      <c r="I244" s="16" t="s">
        <v>1210</v>
      </c>
      <c r="J244" s="16" t="s">
        <v>1984</v>
      </c>
      <c r="K244" s="16" t="s">
        <v>1985</v>
      </c>
    </row>
    <row r="245" spans="1:11" x14ac:dyDescent="0.2">
      <c r="A245" s="13">
        <v>244</v>
      </c>
      <c r="B245" s="14">
        <v>2761165</v>
      </c>
      <c r="C245" s="14" t="s">
        <v>1973</v>
      </c>
      <c r="D245" s="14" t="s">
        <v>1986</v>
      </c>
      <c r="E245" s="14" t="s">
        <v>1987</v>
      </c>
      <c r="F245" s="14">
        <v>56.74</v>
      </c>
      <c r="G245" s="14" t="s">
        <v>970</v>
      </c>
      <c r="H245" s="14" t="s">
        <v>21</v>
      </c>
      <c r="I245" s="14" t="s">
        <v>1210</v>
      </c>
      <c r="J245" s="14" t="s">
        <v>1984</v>
      </c>
      <c r="K245" s="14" t="s">
        <v>1985</v>
      </c>
    </row>
    <row r="246" spans="1:11" x14ac:dyDescent="0.2">
      <c r="A246" s="15">
        <v>245</v>
      </c>
      <c r="B246" s="16">
        <v>2761165</v>
      </c>
      <c r="C246" s="16" t="s">
        <v>1973</v>
      </c>
      <c r="D246" s="16" t="s">
        <v>1988</v>
      </c>
      <c r="E246" s="16" t="s">
        <v>1989</v>
      </c>
      <c r="F246" s="16">
        <v>636.67999999999995</v>
      </c>
      <c r="G246" s="16" t="s">
        <v>970</v>
      </c>
      <c r="H246" s="16" t="s">
        <v>382</v>
      </c>
      <c r="I246" s="16" t="s">
        <v>396</v>
      </c>
      <c r="J246" s="16" t="s">
        <v>1952</v>
      </c>
      <c r="K246" s="16" t="s">
        <v>1990</v>
      </c>
    </row>
    <row r="247" spans="1:11" x14ac:dyDescent="0.2">
      <c r="A247" s="13">
        <v>246</v>
      </c>
      <c r="B247" s="14">
        <v>2143097</v>
      </c>
      <c r="C247" s="14" t="s">
        <v>1991</v>
      </c>
      <c r="D247" s="14" t="s">
        <v>1992</v>
      </c>
      <c r="E247" s="14" t="s">
        <v>1993</v>
      </c>
      <c r="F247" s="14">
        <v>1453.47</v>
      </c>
      <c r="G247" s="14"/>
      <c r="H247" s="14" t="s">
        <v>622</v>
      </c>
      <c r="I247" s="14" t="s">
        <v>642</v>
      </c>
      <c r="J247" s="14" t="s">
        <v>1994</v>
      </c>
      <c r="K247" s="14" t="s">
        <v>1995</v>
      </c>
    </row>
    <row r="248" spans="1:11" x14ac:dyDescent="0.2">
      <c r="A248" s="15">
        <v>247</v>
      </c>
      <c r="B248" s="16">
        <v>2143097</v>
      </c>
      <c r="C248" s="16" t="s">
        <v>1991</v>
      </c>
      <c r="D248" s="16" t="s">
        <v>1996</v>
      </c>
      <c r="E248" s="16" t="s">
        <v>750</v>
      </c>
      <c r="F248" s="16">
        <v>156.05000000000001</v>
      </c>
      <c r="G248" s="16" t="s">
        <v>1018</v>
      </c>
      <c r="H248" s="16" t="s">
        <v>622</v>
      </c>
      <c r="I248" s="16" t="s">
        <v>1997</v>
      </c>
      <c r="J248" s="16" t="s">
        <v>1998</v>
      </c>
      <c r="K248" s="16" t="s">
        <v>1999</v>
      </c>
    </row>
    <row r="249" spans="1:11" x14ac:dyDescent="0.2">
      <c r="A249" s="13">
        <v>248</v>
      </c>
      <c r="B249" s="14">
        <v>2597977</v>
      </c>
      <c r="C249" s="14" t="s">
        <v>2000</v>
      </c>
      <c r="D249" s="14" t="s">
        <v>2001</v>
      </c>
      <c r="E249" s="14" t="s">
        <v>2002</v>
      </c>
      <c r="F249" s="14">
        <v>314.16000000000003</v>
      </c>
      <c r="G249" s="14" t="s">
        <v>970</v>
      </c>
      <c r="H249" s="14" t="s">
        <v>697</v>
      </c>
      <c r="I249" s="14" t="s">
        <v>700</v>
      </c>
      <c r="J249" s="14" t="s">
        <v>2003</v>
      </c>
      <c r="K249" s="14" t="s">
        <v>2004</v>
      </c>
    </row>
    <row r="250" spans="1:11" x14ac:dyDescent="0.2">
      <c r="A250" s="15">
        <v>249</v>
      </c>
      <c r="B250" s="16">
        <v>2678152</v>
      </c>
      <c r="C250" s="16" t="s">
        <v>2005</v>
      </c>
      <c r="D250" s="16" t="s">
        <v>2006</v>
      </c>
      <c r="E250" s="16" t="s">
        <v>2007</v>
      </c>
      <c r="F250" s="16">
        <v>15872.97</v>
      </c>
      <c r="G250" s="16"/>
      <c r="H250" s="16" t="s">
        <v>116</v>
      </c>
      <c r="I250" s="16" t="s">
        <v>2008</v>
      </c>
      <c r="J250" s="16" t="s">
        <v>2009</v>
      </c>
      <c r="K250" s="16" t="s">
        <v>2010</v>
      </c>
    </row>
    <row r="251" spans="1:11" x14ac:dyDescent="0.2">
      <c r="A251" s="13">
        <v>250</v>
      </c>
      <c r="B251" s="14">
        <v>2107511</v>
      </c>
      <c r="C251" s="14" t="s">
        <v>2012</v>
      </c>
      <c r="D251" s="14" t="s">
        <v>2013</v>
      </c>
      <c r="E251" s="14" t="s">
        <v>2014</v>
      </c>
      <c r="F251" s="14">
        <v>74.98</v>
      </c>
      <c r="G251" s="14" t="s">
        <v>1051</v>
      </c>
      <c r="H251" s="14" t="s">
        <v>116</v>
      </c>
      <c r="I251" s="14" t="s">
        <v>145</v>
      </c>
      <c r="J251" s="14" t="s">
        <v>2015</v>
      </c>
      <c r="K251" s="14" t="s">
        <v>2016</v>
      </c>
    </row>
    <row r="252" spans="1:11" x14ac:dyDescent="0.2">
      <c r="A252" s="15">
        <v>251</v>
      </c>
      <c r="B252" s="16">
        <v>2107511</v>
      </c>
      <c r="C252" s="16" t="s">
        <v>2012</v>
      </c>
      <c r="D252" s="16" t="s">
        <v>2017</v>
      </c>
      <c r="E252" s="16" t="s">
        <v>2018</v>
      </c>
      <c r="F252" s="16">
        <v>76.08</v>
      </c>
      <c r="G252" s="16" t="s">
        <v>1051</v>
      </c>
      <c r="H252" s="16" t="s">
        <v>116</v>
      </c>
      <c r="I252" s="16" t="s">
        <v>145</v>
      </c>
      <c r="J252" s="16" t="s">
        <v>2015</v>
      </c>
      <c r="K252" s="16" t="s">
        <v>2016</v>
      </c>
    </row>
    <row r="253" spans="1:11" x14ac:dyDescent="0.2">
      <c r="A253" s="13">
        <v>252</v>
      </c>
      <c r="B253" s="14">
        <v>2740451</v>
      </c>
      <c r="C253" s="14" t="s">
        <v>2019</v>
      </c>
      <c r="D253" s="14" t="s">
        <v>2020</v>
      </c>
      <c r="E253" s="14" t="s">
        <v>1951</v>
      </c>
      <c r="F253" s="14">
        <v>143.69</v>
      </c>
      <c r="G253" s="14" t="s">
        <v>970</v>
      </c>
      <c r="H253" s="14" t="s">
        <v>15</v>
      </c>
      <c r="I253" s="14" t="s">
        <v>16</v>
      </c>
      <c r="J253" s="14" t="s">
        <v>2021</v>
      </c>
      <c r="K253" s="14" t="s">
        <v>2022</v>
      </c>
    </row>
    <row r="254" spans="1:11" x14ac:dyDescent="0.2">
      <c r="A254" s="15">
        <v>253</v>
      </c>
      <c r="B254" s="16">
        <v>2740451</v>
      </c>
      <c r="C254" s="16" t="s">
        <v>2019</v>
      </c>
      <c r="D254" s="16" t="s">
        <v>2023</v>
      </c>
      <c r="E254" s="16" t="s">
        <v>2024</v>
      </c>
      <c r="F254" s="16">
        <v>5693.89</v>
      </c>
      <c r="G254" s="16"/>
      <c r="H254" s="16" t="s">
        <v>1169</v>
      </c>
      <c r="I254" s="16" t="s">
        <v>1170</v>
      </c>
      <c r="J254" s="16" t="s">
        <v>2025</v>
      </c>
      <c r="K254" s="16" t="s">
        <v>2026</v>
      </c>
    </row>
    <row r="255" spans="1:11" x14ac:dyDescent="0.2">
      <c r="A255" s="13">
        <v>254</v>
      </c>
      <c r="B255" s="14">
        <v>2740451</v>
      </c>
      <c r="C255" s="14" t="s">
        <v>2019</v>
      </c>
      <c r="D255" s="14" t="s">
        <v>2027</v>
      </c>
      <c r="E255" s="14" t="s">
        <v>2028</v>
      </c>
      <c r="F255" s="14">
        <v>365.92</v>
      </c>
      <c r="G255" s="14" t="s">
        <v>970</v>
      </c>
      <c r="H255" s="14" t="s">
        <v>15</v>
      </c>
      <c r="I255" s="14" t="s">
        <v>16</v>
      </c>
      <c r="J255" s="14" t="s">
        <v>2029</v>
      </c>
      <c r="K255" s="14" t="s">
        <v>2030</v>
      </c>
    </row>
    <row r="256" spans="1:11" x14ac:dyDescent="0.2">
      <c r="A256" s="15">
        <v>255</v>
      </c>
      <c r="B256" s="16">
        <v>2067501</v>
      </c>
      <c r="C256" s="16" t="s">
        <v>2031</v>
      </c>
      <c r="D256" s="16" t="s">
        <v>2032</v>
      </c>
      <c r="E256" s="16" t="s">
        <v>2033</v>
      </c>
      <c r="F256" s="16">
        <v>277.54000000000002</v>
      </c>
      <c r="G256" s="16" t="s">
        <v>1018</v>
      </c>
      <c r="H256" s="16" t="s">
        <v>407</v>
      </c>
      <c r="I256" s="16" t="s">
        <v>746</v>
      </c>
      <c r="J256" s="16" t="s">
        <v>2034</v>
      </c>
      <c r="K256" s="16" t="s">
        <v>2035</v>
      </c>
    </row>
    <row r="257" spans="1:11" x14ac:dyDescent="0.2">
      <c r="A257" s="13">
        <v>256</v>
      </c>
      <c r="B257" s="14">
        <v>2771179</v>
      </c>
      <c r="C257" s="14" t="s">
        <v>2036</v>
      </c>
      <c r="D257" s="14" t="s">
        <v>2037</v>
      </c>
      <c r="E257" s="14" t="s">
        <v>2038</v>
      </c>
      <c r="F257" s="14">
        <v>28.92</v>
      </c>
      <c r="G257" s="14" t="s">
        <v>1051</v>
      </c>
      <c r="H257" s="14" t="s">
        <v>565</v>
      </c>
      <c r="I257" s="14" t="s">
        <v>586</v>
      </c>
      <c r="J257" s="14" t="s">
        <v>2039</v>
      </c>
      <c r="K257" s="14" t="s">
        <v>2040</v>
      </c>
    </row>
    <row r="258" spans="1:11" x14ac:dyDescent="0.2">
      <c r="A258" s="15">
        <v>257</v>
      </c>
      <c r="B258" s="16">
        <v>2041588</v>
      </c>
      <c r="C258" s="16" t="s">
        <v>2041</v>
      </c>
      <c r="D258" s="16" t="s">
        <v>2042</v>
      </c>
      <c r="E258" s="16" t="s">
        <v>2043</v>
      </c>
      <c r="F258" s="16">
        <v>46.46</v>
      </c>
      <c r="G258" s="16" t="s">
        <v>1018</v>
      </c>
      <c r="H258" s="16" t="s">
        <v>110</v>
      </c>
      <c r="I258" s="16" t="s">
        <v>803</v>
      </c>
      <c r="J258" s="16" t="s">
        <v>1596</v>
      </c>
      <c r="K258" s="16" t="s">
        <v>1597</v>
      </c>
    </row>
    <row r="259" spans="1:11" x14ac:dyDescent="0.2">
      <c r="A259" s="13">
        <v>258</v>
      </c>
      <c r="B259" s="14">
        <v>2041588</v>
      </c>
      <c r="C259" s="14" t="s">
        <v>2041</v>
      </c>
      <c r="D259" s="14" t="s">
        <v>2044</v>
      </c>
      <c r="E259" s="14" t="s">
        <v>1214</v>
      </c>
      <c r="F259" s="14">
        <v>37.270000000000003</v>
      </c>
      <c r="G259" s="14" t="s">
        <v>1018</v>
      </c>
      <c r="H259" s="14" t="s">
        <v>1215</v>
      </c>
      <c r="I259" s="14" t="s">
        <v>1216</v>
      </c>
      <c r="J259" s="14" t="s">
        <v>2045</v>
      </c>
      <c r="K259" s="14" t="s">
        <v>2046</v>
      </c>
    </row>
    <row r="260" spans="1:11" x14ac:dyDescent="0.2">
      <c r="A260" s="15">
        <v>259</v>
      </c>
      <c r="B260" s="16">
        <v>2041588</v>
      </c>
      <c r="C260" s="16" t="s">
        <v>2041</v>
      </c>
      <c r="D260" s="16" t="s">
        <v>2047</v>
      </c>
      <c r="E260" s="16" t="s">
        <v>2048</v>
      </c>
      <c r="F260" s="16">
        <v>329.45</v>
      </c>
      <c r="G260" s="16"/>
      <c r="H260" s="16" t="s">
        <v>110</v>
      </c>
      <c r="I260" s="16" t="s">
        <v>2049</v>
      </c>
      <c r="J260" s="16" t="s">
        <v>2050</v>
      </c>
      <c r="K260" s="16" t="s">
        <v>2051</v>
      </c>
    </row>
    <row r="261" spans="1:11" x14ac:dyDescent="0.2">
      <c r="A261" s="13">
        <v>260</v>
      </c>
      <c r="B261" s="14">
        <v>2041588</v>
      </c>
      <c r="C261" s="14" t="s">
        <v>2041</v>
      </c>
      <c r="D261" s="14" t="s">
        <v>2052</v>
      </c>
      <c r="E261" s="14" t="s">
        <v>2053</v>
      </c>
      <c r="F261" s="14">
        <v>1137.3599999999999</v>
      </c>
      <c r="G261" s="14"/>
      <c r="H261" s="14" t="s">
        <v>116</v>
      </c>
      <c r="I261" s="14" t="s">
        <v>667</v>
      </c>
      <c r="J261" s="14" t="s">
        <v>2054</v>
      </c>
      <c r="K261" s="14" t="s">
        <v>2055</v>
      </c>
    </row>
    <row r="262" spans="1:11" x14ac:dyDescent="0.2">
      <c r="A262" s="15">
        <v>261</v>
      </c>
      <c r="B262" s="16">
        <v>2766868</v>
      </c>
      <c r="C262" s="16" t="s">
        <v>2056</v>
      </c>
      <c r="D262" s="16" t="s">
        <v>2057</v>
      </c>
      <c r="E262" s="16" t="s">
        <v>2058</v>
      </c>
      <c r="F262" s="16">
        <v>136.46</v>
      </c>
      <c r="G262" s="16" t="s">
        <v>970</v>
      </c>
      <c r="H262" s="16" t="s">
        <v>407</v>
      </c>
      <c r="I262" s="16" t="s">
        <v>420</v>
      </c>
      <c r="J262" s="16" t="s">
        <v>2059</v>
      </c>
      <c r="K262" s="16" t="s">
        <v>2060</v>
      </c>
    </row>
    <row r="263" spans="1:11" x14ac:dyDescent="0.2">
      <c r="A263" s="13">
        <v>262</v>
      </c>
      <c r="B263" s="14">
        <v>2766868</v>
      </c>
      <c r="C263" s="14" t="s">
        <v>2056</v>
      </c>
      <c r="D263" s="14" t="s">
        <v>2061</v>
      </c>
      <c r="E263" s="14" t="s">
        <v>2062</v>
      </c>
      <c r="F263" s="14">
        <v>7129.84</v>
      </c>
      <c r="G263" s="14"/>
      <c r="H263" s="14" t="s">
        <v>407</v>
      </c>
      <c r="I263" s="14" t="s">
        <v>420</v>
      </c>
      <c r="J263" s="14" t="s">
        <v>1976</v>
      </c>
      <c r="K263" s="14" t="s">
        <v>1977</v>
      </c>
    </row>
    <row r="264" spans="1:11" x14ac:dyDescent="0.2">
      <c r="A264" s="15">
        <v>263</v>
      </c>
      <c r="B264" s="16">
        <v>2766868</v>
      </c>
      <c r="C264" s="16" t="s">
        <v>2056</v>
      </c>
      <c r="D264" s="16" t="s">
        <v>2063</v>
      </c>
      <c r="E264" s="16" t="s">
        <v>2064</v>
      </c>
      <c r="F264" s="16">
        <v>363.75</v>
      </c>
      <c r="G264" s="16" t="s">
        <v>970</v>
      </c>
      <c r="H264" s="16" t="s">
        <v>407</v>
      </c>
      <c r="I264" s="16" t="s">
        <v>420</v>
      </c>
      <c r="J264" s="16" t="s">
        <v>2065</v>
      </c>
      <c r="K264" s="16" t="s">
        <v>2066</v>
      </c>
    </row>
    <row r="265" spans="1:11" x14ac:dyDescent="0.2">
      <c r="A265" s="13">
        <v>264</v>
      </c>
      <c r="B265" s="14">
        <v>2774666</v>
      </c>
      <c r="C265" s="14" t="s">
        <v>2067</v>
      </c>
      <c r="D265" s="14" t="s">
        <v>2068</v>
      </c>
      <c r="E265" s="14" t="s">
        <v>2069</v>
      </c>
      <c r="F265" s="14">
        <v>94.21</v>
      </c>
      <c r="G265" s="14" t="s">
        <v>970</v>
      </c>
      <c r="H265" s="14" t="s">
        <v>407</v>
      </c>
      <c r="I265" s="14" t="s">
        <v>420</v>
      </c>
      <c r="J265" s="14" t="s">
        <v>2070</v>
      </c>
      <c r="K265" s="14" t="s">
        <v>2071</v>
      </c>
    </row>
    <row r="266" spans="1:11" x14ac:dyDescent="0.2">
      <c r="A266" s="15">
        <v>265</v>
      </c>
      <c r="B266" s="16">
        <v>2766213</v>
      </c>
      <c r="C266" s="16" t="s">
        <v>2072</v>
      </c>
      <c r="D266" s="16" t="s">
        <v>2073</v>
      </c>
      <c r="E266" s="16" t="s">
        <v>2074</v>
      </c>
      <c r="F266" s="16">
        <v>265.94</v>
      </c>
      <c r="G266" s="16" t="s">
        <v>2075</v>
      </c>
      <c r="H266" s="16" t="s">
        <v>565</v>
      </c>
      <c r="I266" s="16" t="s">
        <v>578</v>
      </c>
      <c r="J266" s="16" t="s">
        <v>2076</v>
      </c>
      <c r="K266" s="16" t="s">
        <v>2077</v>
      </c>
    </row>
    <row r="267" spans="1:11" x14ac:dyDescent="0.2">
      <c r="A267" s="13">
        <v>266</v>
      </c>
      <c r="B267" s="14">
        <v>2615797</v>
      </c>
      <c r="C267" s="14" t="s">
        <v>830</v>
      </c>
      <c r="D267" s="14" t="s">
        <v>2078</v>
      </c>
      <c r="E267" s="14" t="s">
        <v>1587</v>
      </c>
      <c r="F267" s="14">
        <v>252.02</v>
      </c>
      <c r="G267" s="14" t="s">
        <v>970</v>
      </c>
      <c r="H267" s="14" t="s">
        <v>51</v>
      </c>
      <c r="I267" s="14" t="s">
        <v>52</v>
      </c>
      <c r="J267" s="14" t="s">
        <v>2079</v>
      </c>
      <c r="K267" s="14" t="s">
        <v>2080</v>
      </c>
    </row>
    <row r="268" spans="1:11" x14ac:dyDescent="0.2">
      <c r="A268" s="15">
        <v>267</v>
      </c>
      <c r="B268" s="16">
        <v>2051303</v>
      </c>
      <c r="C268" s="16" t="s">
        <v>648</v>
      </c>
      <c r="D268" s="16" t="s">
        <v>2081</v>
      </c>
      <c r="E268" s="16" t="s">
        <v>2082</v>
      </c>
      <c r="F268" s="16">
        <v>424.09</v>
      </c>
      <c r="G268" s="16" t="s">
        <v>2083</v>
      </c>
      <c r="H268" s="16" t="s">
        <v>110</v>
      </c>
      <c r="I268" s="16" t="s">
        <v>1087</v>
      </c>
      <c r="J268" s="16" t="s">
        <v>2084</v>
      </c>
      <c r="K268" s="16" t="s">
        <v>2085</v>
      </c>
    </row>
    <row r="269" spans="1:11" x14ac:dyDescent="0.2">
      <c r="A269" s="13">
        <v>268</v>
      </c>
      <c r="B269" s="14">
        <v>2051303</v>
      </c>
      <c r="C269" s="14" t="s">
        <v>648</v>
      </c>
      <c r="D269" s="14" t="s">
        <v>2086</v>
      </c>
      <c r="E269" s="14" t="s">
        <v>2087</v>
      </c>
      <c r="F269" s="14">
        <v>1199.8399999999999</v>
      </c>
      <c r="G269" s="14" t="s">
        <v>2083</v>
      </c>
      <c r="H269" s="14" t="s">
        <v>382</v>
      </c>
      <c r="I269" s="14" t="s">
        <v>396</v>
      </c>
      <c r="J269" s="14" t="s">
        <v>2088</v>
      </c>
      <c r="K269" s="14" t="s">
        <v>2089</v>
      </c>
    </row>
    <row r="270" spans="1:11" x14ac:dyDescent="0.2">
      <c r="A270" s="15">
        <v>269</v>
      </c>
      <c r="B270" s="16">
        <v>2051303</v>
      </c>
      <c r="C270" s="16" t="s">
        <v>648</v>
      </c>
      <c r="D270" s="16" t="s">
        <v>2090</v>
      </c>
      <c r="E270" s="16" t="s">
        <v>2091</v>
      </c>
      <c r="F270" s="16">
        <v>39.04</v>
      </c>
      <c r="G270" s="16" t="s">
        <v>2083</v>
      </c>
      <c r="H270" s="16" t="s">
        <v>382</v>
      </c>
      <c r="I270" s="16" t="s">
        <v>741</v>
      </c>
      <c r="J270" s="16" t="s">
        <v>2092</v>
      </c>
      <c r="K270" s="16" t="s">
        <v>2093</v>
      </c>
    </row>
    <row r="271" spans="1:11" x14ac:dyDescent="0.2">
      <c r="A271" s="13">
        <v>270</v>
      </c>
      <c r="B271" s="14">
        <v>2822601</v>
      </c>
      <c r="C271" s="14" t="s">
        <v>2094</v>
      </c>
      <c r="D271" s="14" t="s">
        <v>2095</v>
      </c>
      <c r="E271" s="14" t="s">
        <v>2096</v>
      </c>
      <c r="F271" s="14">
        <v>33.75</v>
      </c>
      <c r="G271" s="14" t="s">
        <v>1018</v>
      </c>
      <c r="H271" s="14" t="s">
        <v>407</v>
      </c>
      <c r="I271" s="14" t="s">
        <v>1601</v>
      </c>
      <c r="J271" s="14" t="s">
        <v>2097</v>
      </c>
      <c r="K271" s="14" t="s">
        <v>2098</v>
      </c>
    </row>
    <row r="272" spans="1:11" x14ac:dyDescent="0.2">
      <c r="A272" s="15">
        <v>271</v>
      </c>
      <c r="B272" s="16">
        <v>2816555</v>
      </c>
      <c r="C272" s="16" t="s">
        <v>2099</v>
      </c>
      <c r="D272" s="16" t="s">
        <v>2100</v>
      </c>
      <c r="E272" s="16" t="s">
        <v>2101</v>
      </c>
      <c r="F272" s="16">
        <v>98.35</v>
      </c>
      <c r="G272" s="16"/>
      <c r="H272" s="16" t="s">
        <v>407</v>
      </c>
      <c r="I272" s="16" t="s">
        <v>420</v>
      </c>
      <c r="J272" s="16" t="s">
        <v>2102</v>
      </c>
      <c r="K272" s="16" t="s">
        <v>2103</v>
      </c>
    </row>
    <row r="273" spans="1:11" x14ac:dyDescent="0.2">
      <c r="A273" s="13">
        <v>272</v>
      </c>
      <c r="B273" s="14">
        <v>2816555</v>
      </c>
      <c r="C273" s="14" t="s">
        <v>2099</v>
      </c>
      <c r="D273" s="14" t="s">
        <v>2104</v>
      </c>
      <c r="E273" s="14" t="s">
        <v>2105</v>
      </c>
      <c r="F273" s="14">
        <v>41.75</v>
      </c>
      <c r="G273" s="14" t="s">
        <v>970</v>
      </c>
      <c r="H273" s="14" t="s">
        <v>407</v>
      </c>
      <c r="I273" s="14" t="s">
        <v>420</v>
      </c>
      <c r="J273" s="14" t="s">
        <v>2106</v>
      </c>
      <c r="K273" s="14" t="s">
        <v>2107</v>
      </c>
    </row>
    <row r="274" spans="1:11" x14ac:dyDescent="0.2">
      <c r="A274" s="15">
        <v>273</v>
      </c>
      <c r="B274" s="16">
        <v>2816555</v>
      </c>
      <c r="C274" s="16" t="s">
        <v>2099</v>
      </c>
      <c r="D274" s="16" t="s">
        <v>2108</v>
      </c>
      <c r="E274" s="16" t="s">
        <v>2109</v>
      </c>
      <c r="F274" s="16">
        <v>610.63</v>
      </c>
      <c r="G274" s="16"/>
      <c r="H274" s="16" t="s">
        <v>407</v>
      </c>
      <c r="I274" s="16" t="s">
        <v>420</v>
      </c>
      <c r="J274" s="16" t="s">
        <v>2110</v>
      </c>
      <c r="K274" s="16" t="s">
        <v>2111</v>
      </c>
    </row>
    <row r="275" spans="1:11" x14ac:dyDescent="0.2">
      <c r="A275" s="13">
        <v>274</v>
      </c>
      <c r="B275" s="14">
        <v>2291142</v>
      </c>
      <c r="C275" s="14" t="s">
        <v>2112</v>
      </c>
      <c r="D275" s="14" t="s">
        <v>2113</v>
      </c>
      <c r="E275" s="14" t="s">
        <v>2114</v>
      </c>
      <c r="F275" s="14">
        <v>6708.61</v>
      </c>
      <c r="G275" s="14"/>
      <c r="H275" s="14" t="s">
        <v>407</v>
      </c>
      <c r="I275" s="14" t="s">
        <v>746</v>
      </c>
      <c r="J275" s="14" t="s">
        <v>2115</v>
      </c>
      <c r="K275" s="14" t="s">
        <v>2116</v>
      </c>
    </row>
    <row r="276" spans="1:11" x14ac:dyDescent="0.2">
      <c r="A276" s="15">
        <v>275</v>
      </c>
      <c r="B276" s="16">
        <v>2291142</v>
      </c>
      <c r="C276" s="16" t="s">
        <v>2112</v>
      </c>
      <c r="D276" s="16" t="s">
        <v>2117</v>
      </c>
      <c r="E276" s="16" t="s">
        <v>2118</v>
      </c>
      <c r="F276" s="16">
        <v>126.89</v>
      </c>
      <c r="G276" s="16" t="s">
        <v>970</v>
      </c>
      <c r="H276" s="16" t="s">
        <v>407</v>
      </c>
      <c r="I276" s="16" t="s">
        <v>746</v>
      </c>
      <c r="J276" s="16" t="s">
        <v>2119</v>
      </c>
      <c r="K276" s="16" t="s">
        <v>2120</v>
      </c>
    </row>
    <row r="277" spans="1:11" x14ac:dyDescent="0.2">
      <c r="A277" s="13">
        <v>276</v>
      </c>
      <c r="B277" s="14">
        <v>2829541</v>
      </c>
      <c r="C277" s="14" t="s">
        <v>2121</v>
      </c>
      <c r="D277" s="14" t="s">
        <v>2122</v>
      </c>
      <c r="E277" s="14" t="s">
        <v>2123</v>
      </c>
      <c r="F277" s="14">
        <v>38.630000000000003</v>
      </c>
      <c r="G277" s="14" t="s">
        <v>1018</v>
      </c>
      <c r="H277" s="14" t="s">
        <v>407</v>
      </c>
      <c r="I277" s="14" t="s">
        <v>420</v>
      </c>
      <c r="J277" s="14" t="s">
        <v>2124</v>
      </c>
      <c r="K277" s="14" t="s">
        <v>2125</v>
      </c>
    </row>
    <row r="278" spans="1:11" x14ac:dyDescent="0.2">
      <c r="A278" s="15">
        <v>277</v>
      </c>
      <c r="B278" s="16">
        <v>2787989</v>
      </c>
      <c r="C278" s="16" t="s">
        <v>2126</v>
      </c>
      <c r="D278" s="16" t="s">
        <v>2127</v>
      </c>
      <c r="E278" s="16" t="s">
        <v>2128</v>
      </c>
      <c r="F278" s="16">
        <v>329.98</v>
      </c>
      <c r="G278" s="16" t="s">
        <v>970</v>
      </c>
      <c r="H278" s="16" t="s">
        <v>1544</v>
      </c>
      <c r="I278" s="16" t="s">
        <v>2129</v>
      </c>
      <c r="J278" s="16" t="s">
        <v>1661</v>
      </c>
      <c r="K278" s="16" t="s">
        <v>1662</v>
      </c>
    </row>
    <row r="279" spans="1:11" x14ac:dyDescent="0.2">
      <c r="A279" s="13">
        <v>278</v>
      </c>
      <c r="B279" s="14">
        <v>2787989</v>
      </c>
      <c r="C279" s="14" t="s">
        <v>2126</v>
      </c>
      <c r="D279" s="14" t="s">
        <v>2130</v>
      </c>
      <c r="E279" s="14" t="s">
        <v>2131</v>
      </c>
      <c r="F279" s="14">
        <v>273.41000000000003</v>
      </c>
      <c r="G279" s="14" t="s">
        <v>970</v>
      </c>
      <c r="H279" s="14" t="s">
        <v>407</v>
      </c>
      <c r="I279" s="14" t="s">
        <v>408</v>
      </c>
      <c r="J279" s="14" t="s">
        <v>1661</v>
      </c>
      <c r="K279" s="14" t="s">
        <v>1662</v>
      </c>
    </row>
    <row r="280" spans="1:11" x14ac:dyDescent="0.2">
      <c r="A280" s="15">
        <v>279</v>
      </c>
      <c r="B280" s="16">
        <v>2086999</v>
      </c>
      <c r="C280" s="16" t="s">
        <v>2132</v>
      </c>
      <c r="D280" s="16" t="s">
        <v>2133</v>
      </c>
      <c r="E280" s="16" t="s">
        <v>2134</v>
      </c>
      <c r="F280" s="16">
        <v>28.64</v>
      </c>
      <c r="G280" s="16" t="s">
        <v>1018</v>
      </c>
      <c r="H280" s="16" t="s">
        <v>560</v>
      </c>
      <c r="I280" s="16" t="s">
        <v>2135</v>
      </c>
      <c r="J280" s="16" t="s">
        <v>2136</v>
      </c>
      <c r="K280" s="16" t="s">
        <v>2137</v>
      </c>
    </row>
    <row r="281" spans="1:11" x14ac:dyDescent="0.2">
      <c r="A281" s="13">
        <v>280</v>
      </c>
      <c r="B281" s="14">
        <v>2834421</v>
      </c>
      <c r="C281" s="14" t="s">
        <v>913</v>
      </c>
      <c r="D281" s="14" t="s">
        <v>2138</v>
      </c>
      <c r="E281" s="14" t="s">
        <v>2139</v>
      </c>
      <c r="F281" s="14">
        <v>1390.59</v>
      </c>
      <c r="G281" s="14" t="s">
        <v>987</v>
      </c>
      <c r="H281" s="14" t="s">
        <v>362</v>
      </c>
      <c r="I281" s="14" t="s">
        <v>362</v>
      </c>
      <c r="J281" s="14" t="s">
        <v>2140</v>
      </c>
      <c r="K281" s="14" t="s">
        <v>2141</v>
      </c>
    </row>
    <row r="282" spans="1:11" x14ac:dyDescent="0.2">
      <c r="A282" s="15">
        <v>281</v>
      </c>
      <c r="B282" s="16">
        <v>2825643</v>
      </c>
      <c r="C282" s="16" t="s">
        <v>2142</v>
      </c>
      <c r="D282" s="16" t="s">
        <v>2143</v>
      </c>
      <c r="E282" s="16" t="s">
        <v>2144</v>
      </c>
      <c r="F282" s="16">
        <v>114.68</v>
      </c>
      <c r="G282" s="16" t="s">
        <v>1018</v>
      </c>
      <c r="H282" s="16" t="s">
        <v>116</v>
      </c>
      <c r="I282" s="16" t="s">
        <v>667</v>
      </c>
      <c r="J282" s="16" t="s">
        <v>2145</v>
      </c>
      <c r="K282" s="16" t="s">
        <v>2146</v>
      </c>
    </row>
    <row r="283" spans="1:11" x14ac:dyDescent="0.2">
      <c r="A283" s="13">
        <v>282</v>
      </c>
      <c r="B283" s="14">
        <v>2090511</v>
      </c>
      <c r="C283" s="14" t="s">
        <v>2147</v>
      </c>
      <c r="D283" s="14" t="s">
        <v>2148</v>
      </c>
      <c r="E283" s="14" t="s">
        <v>2149</v>
      </c>
      <c r="F283" s="14">
        <v>402.54</v>
      </c>
      <c r="G283" s="14" t="s">
        <v>2151</v>
      </c>
      <c r="H283" s="14" t="s">
        <v>69</v>
      </c>
      <c r="I283" s="14" t="s">
        <v>2150</v>
      </c>
      <c r="J283" s="14" t="s">
        <v>2152</v>
      </c>
      <c r="K283" s="14" t="s">
        <v>2153</v>
      </c>
    </row>
    <row r="284" spans="1:11" x14ac:dyDescent="0.2">
      <c r="A284" s="15">
        <v>283</v>
      </c>
      <c r="B284" s="16">
        <v>2874229</v>
      </c>
      <c r="C284" s="16" t="s">
        <v>2154</v>
      </c>
      <c r="D284" s="16" t="s">
        <v>2155</v>
      </c>
      <c r="E284" s="16" t="s">
        <v>2156</v>
      </c>
      <c r="F284" s="16">
        <v>358.19</v>
      </c>
      <c r="G284" s="16" t="s">
        <v>2157</v>
      </c>
      <c r="H284" s="16" t="s">
        <v>21</v>
      </c>
      <c r="I284" s="16" t="s">
        <v>25</v>
      </c>
      <c r="J284" s="16" t="s">
        <v>2158</v>
      </c>
      <c r="K284" s="16" t="s">
        <v>2159</v>
      </c>
    </row>
    <row r="285" spans="1:11" x14ac:dyDescent="0.2">
      <c r="A285" s="13">
        <v>284</v>
      </c>
      <c r="B285" s="14">
        <v>2874229</v>
      </c>
      <c r="C285" s="14" t="s">
        <v>2154</v>
      </c>
      <c r="D285" s="14" t="s">
        <v>2161</v>
      </c>
      <c r="E285" s="14" t="s">
        <v>2156</v>
      </c>
      <c r="F285" s="14">
        <v>6041.03</v>
      </c>
      <c r="G285" s="14" t="s">
        <v>2157</v>
      </c>
      <c r="H285" s="14" t="s">
        <v>21</v>
      </c>
      <c r="I285" s="14" t="s">
        <v>25</v>
      </c>
      <c r="J285" s="14" t="s">
        <v>2162</v>
      </c>
      <c r="K285" s="14" t="s">
        <v>2163</v>
      </c>
    </row>
    <row r="286" spans="1:11" x14ac:dyDescent="0.2">
      <c r="A286" s="15">
        <v>285</v>
      </c>
      <c r="B286" s="16">
        <v>2869462</v>
      </c>
      <c r="C286" s="16" t="s">
        <v>2164</v>
      </c>
      <c r="D286" s="16" t="s">
        <v>2165</v>
      </c>
      <c r="E286" s="16" t="s">
        <v>2166</v>
      </c>
      <c r="F286" s="16">
        <v>6.17</v>
      </c>
      <c r="G286" s="16" t="s">
        <v>987</v>
      </c>
      <c r="H286" s="16" t="s">
        <v>528</v>
      </c>
      <c r="I286" s="16" t="s">
        <v>539</v>
      </c>
      <c r="J286" s="16" t="s">
        <v>2167</v>
      </c>
      <c r="K286" s="16" t="s">
        <v>2168</v>
      </c>
    </row>
    <row r="287" spans="1:11" x14ac:dyDescent="0.2">
      <c r="A287" s="13">
        <v>286</v>
      </c>
      <c r="B287" s="14">
        <v>2763788</v>
      </c>
      <c r="C287" s="14" t="s">
        <v>2169</v>
      </c>
      <c r="D287" s="14" t="s">
        <v>2170</v>
      </c>
      <c r="E287" s="14" t="s">
        <v>1041</v>
      </c>
      <c r="F287" s="14">
        <v>96.09</v>
      </c>
      <c r="G287" s="14"/>
      <c r="H287" s="14" t="s">
        <v>162</v>
      </c>
      <c r="I287" s="14" t="s">
        <v>168</v>
      </c>
      <c r="J287" s="14" t="s">
        <v>2171</v>
      </c>
      <c r="K287" s="14" t="s">
        <v>2172</v>
      </c>
    </row>
    <row r="288" spans="1:11" x14ac:dyDescent="0.2">
      <c r="A288" s="15">
        <v>287</v>
      </c>
      <c r="B288" s="16">
        <v>2763788</v>
      </c>
      <c r="C288" s="16" t="s">
        <v>2169</v>
      </c>
      <c r="D288" s="16" t="s">
        <v>2173</v>
      </c>
      <c r="E288" s="16" t="s">
        <v>2174</v>
      </c>
      <c r="F288" s="16">
        <v>52.88</v>
      </c>
      <c r="G288" s="16" t="s">
        <v>970</v>
      </c>
      <c r="H288" s="16" t="s">
        <v>407</v>
      </c>
      <c r="I288" s="16" t="s">
        <v>408</v>
      </c>
      <c r="J288" s="16" t="s">
        <v>2175</v>
      </c>
      <c r="K288" s="16" t="s">
        <v>2176</v>
      </c>
    </row>
    <row r="289" spans="1:11" x14ac:dyDescent="0.2">
      <c r="A289" s="13">
        <v>288</v>
      </c>
      <c r="B289" s="14">
        <v>2763788</v>
      </c>
      <c r="C289" s="14" t="s">
        <v>2169</v>
      </c>
      <c r="D289" s="14" t="s">
        <v>2177</v>
      </c>
      <c r="E289" s="14" t="s">
        <v>2178</v>
      </c>
      <c r="F289" s="14">
        <v>316.67</v>
      </c>
      <c r="G289" s="14" t="s">
        <v>970</v>
      </c>
      <c r="H289" s="14" t="s">
        <v>51</v>
      </c>
      <c r="I289" s="14" t="s">
        <v>52</v>
      </c>
      <c r="J289" s="14" t="s">
        <v>2179</v>
      </c>
      <c r="K289" s="14" t="s">
        <v>2180</v>
      </c>
    </row>
    <row r="290" spans="1:11" x14ac:dyDescent="0.2">
      <c r="A290" s="15">
        <v>289</v>
      </c>
      <c r="B290" s="16">
        <v>2763788</v>
      </c>
      <c r="C290" s="16" t="s">
        <v>2169</v>
      </c>
      <c r="D290" s="16" t="s">
        <v>2181</v>
      </c>
      <c r="E290" s="16" t="s">
        <v>1041</v>
      </c>
      <c r="F290" s="16">
        <v>176.49</v>
      </c>
      <c r="G290" s="16" t="s">
        <v>970</v>
      </c>
      <c r="H290" s="16" t="s">
        <v>162</v>
      </c>
      <c r="I290" s="16" t="s">
        <v>168</v>
      </c>
      <c r="J290" s="16" t="s">
        <v>1156</v>
      </c>
      <c r="K290" s="16" t="s">
        <v>1157</v>
      </c>
    </row>
    <row r="291" spans="1:11" x14ac:dyDescent="0.2">
      <c r="A291" s="13">
        <v>290</v>
      </c>
      <c r="B291" s="14">
        <v>2868687</v>
      </c>
      <c r="C291" s="14" t="s">
        <v>2182</v>
      </c>
      <c r="D291" s="14" t="s">
        <v>2183</v>
      </c>
      <c r="E291" s="14" t="s">
        <v>2184</v>
      </c>
      <c r="F291" s="14">
        <v>184.01</v>
      </c>
      <c r="G291" s="14" t="s">
        <v>970</v>
      </c>
      <c r="H291" s="14" t="s">
        <v>110</v>
      </c>
      <c r="I291" s="14" t="s">
        <v>1087</v>
      </c>
      <c r="J291" s="14" t="s">
        <v>2185</v>
      </c>
      <c r="K291" s="14" t="s">
        <v>2186</v>
      </c>
    </row>
    <row r="292" spans="1:11" x14ac:dyDescent="0.2">
      <c r="A292" s="15">
        <v>291</v>
      </c>
      <c r="B292" s="16">
        <v>2868687</v>
      </c>
      <c r="C292" s="16" t="s">
        <v>2182</v>
      </c>
      <c r="D292" s="16" t="s">
        <v>2187</v>
      </c>
      <c r="E292" s="16" t="s">
        <v>2188</v>
      </c>
      <c r="F292" s="16">
        <v>838.18</v>
      </c>
      <c r="G292" s="16"/>
      <c r="H292" s="16" t="s">
        <v>110</v>
      </c>
      <c r="I292" s="16" t="s">
        <v>1087</v>
      </c>
      <c r="J292" s="16" t="s">
        <v>2189</v>
      </c>
      <c r="K292" s="16" t="s">
        <v>2190</v>
      </c>
    </row>
    <row r="293" spans="1:11" x14ac:dyDescent="0.2">
      <c r="A293" s="13">
        <v>292</v>
      </c>
      <c r="B293" s="14">
        <v>2809621</v>
      </c>
      <c r="C293" s="14" t="s">
        <v>2191</v>
      </c>
      <c r="D293" s="14" t="s">
        <v>2192</v>
      </c>
      <c r="E293" s="14" t="s">
        <v>2193</v>
      </c>
      <c r="F293" s="14">
        <v>6.76</v>
      </c>
      <c r="G293" s="14" t="s">
        <v>1018</v>
      </c>
      <c r="H293" s="14" t="s">
        <v>528</v>
      </c>
      <c r="I293" s="14" t="s">
        <v>539</v>
      </c>
      <c r="J293" s="14" t="s">
        <v>2195</v>
      </c>
      <c r="K293" s="14" t="s">
        <v>2196</v>
      </c>
    </row>
    <row r="294" spans="1:11" x14ac:dyDescent="0.2">
      <c r="A294" s="15">
        <v>293</v>
      </c>
      <c r="B294" s="16">
        <v>2593009</v>
      </c>
      <c r="C294" s="16" t="s">
        <v>2197</v>
      </c>
      <c r="D294" s="16" t="s">
        <v>2198</v>
      </c>
      <c r="E294" s="16" t="s">
        <v>2199</v>
      </c>
      <c r="F294" s="16">
        <v>32.17</v>
      </c>
      <c r="G294" s="16" t="s">
        <v>1018</v>
      </c>
      <c r="H294" s="16" t="s">
        <v>528</v>
      </c>
      <c r="I294" s="16" t="s">
        <v>752</v>
      </c>
      <c r="J294" s="16" t="s">
        <v>2200</v>
      </c>
      <c r="K294" s="16" t="s">
        <v>2201</v>
      </c>
    </row>
    <row r="295" spans="1:11" x14ac:dyDescent="0.2">
      <c r="A295" s="13">
        <v>294</v>
      </c>
      <c r="B295" s="14">
        <v>2593009</v>
      </c>
      <c r="C295" s="14" t="s">
        <v>2197</v>
      </c>
      <c r="D295" s="14" t="s">
        <v>2202</v>
      </c>
      <c r="E295" s="14" t="s">
        <v>2203</v>
      </c>
      <c r="F295" s="14">
        <v>104.45</v>
      </c>
      <c r="G295" s="14" t="s">
        <v>1018</v>
      </c>
      <c r="H295" s="14" t="s">
        <v>528</v>
      </c>
      <c r="I295" s="14" t="s">
        <v>785</v>
      </c>
      <c r="J295" s="14" t="s">
        <v>1221</v>
      </c>
      <c r="K295" s="14" t="s">
        <v>1222</v>
      </c>
    </row>
    <row r="296" spans="1:11" x14ac:dyDescent="0.2">
      <c r="A296" s="15">
        <v>295</v>
      </c>
      <c r="B296" s="16">
        <v>2824833</v>
      </c>
      <c r="C296" s="16" t="s">
        <v>2204</v>
      </c>
      <c r="D296" s="16" t="s">
        <v>2205</v>
      </c>
      <c r="E296" s="16" t="s">
        <v>2206</v>
      </c>
      <c r="F296" s="16">
        <v>140.11000000000001</v>
      </c>
      <c r="G296" s="16" t="s">
        <v>1018</v>
      </c>
      <c r="H296" s="16" t="s">
        <v>382</v>
      </c>
      <c r="I296" s="16" t="s">
        <v>640</v>
      </c>
      <c r="J296" s="16" t="s">
        <v>1046</v>
      </c>
      <c r="K296" s="16" t="s">
        <v>1047</v>
      </c>
    </row>
    <row r="297" spans="1:11" x14ac:dyDescent="0.2">
      <c r="A297" s="13">
        <v>296</v>
      </c>
      <c r="B297" s="14">
        <v>2824833</v>
      </c>
      <c r="C297" s="14" t="s">
        <v>2204</v>
      </c>
      <c r="D297" s="14" t="s">
        <v>2207</v>
      </c>
      <c r="E297" s="14" t="s">
        <v>2208</v>
      </c>
      <c r="F297" s="14">
        <v>67.790000000000006</v>
      </c>
      <c r="G297" s="14" t="s">
        <v>2210</v>
      </c>
      <c r="H297" s="14" t="s">
        <v>116</v>
      </c>
      <c r="I297" s="14" t="s">
        <v>2209</v>
      </c>
      <c r="J297" s="14" t="s">
        <v>2211</v>
      </c>
      <c r="K297" s="14" t="s">
        <v>2212</v>
      </c>
    </row>
    <row r="298" spans="1:11" x14ac:dyDescent="0.2">
      <c r="A298" s="15">
        <v>297</v>
      </c>
      <c r="B298" s="16">
        <v>2824833</v>
      </c>
      <c r="C298" s="16" t="s">
        <v>2204</v>
      </c>
      <c r="D298" s="16" t="s">
        <v>2213</v>
      </c>
      <c r="E298" s="16" t="s">
        <v>2214</v>
      </c>
      <c r="F298" s="16">
        <v>67.75</v>
      </c>
      <c r="G298" s="16" t="s">
        <v>2210</v>
      </c>
      <c r="H298" s="16" t="s">
        <v>116</v>
      </c>
      <c r="I298" s="16" t="s">
        <v>2209</v>
      </c>
      <c r="J298" s="16" t="s">
        <v>2211</v>
      </c>
      <c r="K298" s="16" t="s">
        <v>2212</v>
      </c>
    </row>
    <row r="299" spans="1:11" x14ac:dyDescent="0.2">
      <c r="A299" s="13">
        <v>298</v>
      </c>
      <c r="B299" s="14">
        <v>2824833</v>
      </c>
      <c r="C299" s="14" t="s">
        <v>2204</v>
      </c>
      <c r="D299" s="14" t="s">
        <v>2215</v>
      </c>
      <c r="E299" s="14" t="s">
        <v>1159</v>
      </c>
      <c r="F299" s="14">
        <v>1981.07</v>
      </c>
      <c r="G299" s="14"/>
      <c r="H299" s="14" t="s">
        <v>116</v>
      </c>
      <c r="I299" s="14" t="s">
        <v>2209</v>
      </c>
      <c r="J299" s="14" t="s">
        <v>2216</v>
      </c>
      <c r="K299" s="14" t="s">
        <v>2217</v>
      </c>
    </row>
    <row r="300" spans="1:11" x14ac:dyDescent="0.2">
      <c r="A300" s="15">
        <v>299</v>
      </c>
      <c r="B300" s="16">
        <v>2824833</v>
      </c>
      <c r="C300" s="16" t="s">
        <v>2204</v>
      </c>
      <c r="D300" s="16" t="s">
        <v>2218</v>
      </c>
      <c r="E300" s="16" t="s">
        <v>2219</v>
      </c>
      <c r="F300" s="16">
        <v>74.180000000000007</v>
      </c>
      <c r="G300" s="16" t="s">
        <v>1018</v>
      </c>
      <c r="H300" s="16" t="s">
        <v>382</v>
      </c>
      <c r="I300" s="16" t="s">
        <v>640</v>
      </c>
      <c r="J300" s="16" t="s">
        <v>2220</v>
      </c>
      <c r="K300" s="16" t="s">
        <v>2221</v>
      </c>
    </row>
    <row r="301" spans="1:11" x14ac:dyDescent="0.2">
      <c r="A301" s="13">
        <v>300</v>
      </c>
      <c r="B301" s="14">
        <v>2841002</v>
      </c>
      <c r="C301" s="14" t="s">
        <v>2222</v>
      </c>
      <c r="D301" s="14" t="s">
        <v>2223</v>
      </c>
      <c r="E301" s="14" t="s">
        <v>2224</v>
      </c>
      <c r="F301" s="14">
        <v>275.98</v>
      </c>
      <c r="G301" s="14" t="s">
        <v>970</v>
      </c>
      <c r="H301" s="14" t="s">
        <v>407</v>
      </c>
      <c r="I301" s="14" t="s">
        <v>2225</v>
      </c>
      <c r="J301" s="14" t="s">
        <v>1452</v>
      </c>
      <c r="K301" s="14" t="s">
        <v>1453</v>
      </c>
    </row>
    <row r="302" spans="1:11" x14ac:dyDescent="0.2">
      <c r="A302" s="15">
        <v>301</v>
      </c>
      <c r="B302" s="16">
        <v>2849046</v>
      </c>
      <c r="C302" s="16" t="s">
        <v>2226</v>
      </c>
      <c r="D302" s="16" t="s">
        <v>2227</v>
      </c>
      <c r="E302" s="16" t="s">
        <v>2228</v>
      </c>
      <c r="F302" s="16">
        <v>56.83</v>
      </c>
      <c r="G302" s="16" t="s">
        <v>1051</v>
      </c>
      <c r="H302" s="16" t="s">
        <v>215</v>
      </c>
      <c r="I302" s="16" t="s">
        <v>227</v>
      </c>
      <c r="J302" s="16" t="s">
        <v>2229</v>
      </c>
      <c r="K302" s="16" t="s">
        <v>2230</v>
      </c>
    </row>
    <row r="303" spans="1:11" x14ac:dyDescent="0.2">
      <c r="A303" s="13">
        <v>302</v>
      </c>
      <c r="B303" s="14">
        <v>2775093</v>
      </c>
      <c r="C303" s="14" t="s">
        <v>2231</v>
      </c>
      <c r="D303" s="14" t="s">
        <v>2232</v>
      </c>
      <c r="E303" s="14" t="s">
        <v>2233</v>
      </c>
      <c r="F303" s="14">
        <v>64.78</v>
      </c>
      <c r="G303" s="14" t="s">
        <v>1018</v>
      </c>
      <c r="H303" s="14" t="s">
        <v>110</v>
      </c>
      <c r="I303" s="14" t="s">
        <v>803</v>
      </c>
      <c r="J303" s="14" t="s">
        <v>2234</v>
      </c>
      <c r="K303" s="14" t="s">
        <v>2235</v>
      </c>
    </row>
    <row r="304" spans="1:11" x14ac:dyDescent="0.2">
      <c r="A304" s="15">
        <v>303</v>
      </c>
      <c r="B304" s="16">
        <v>2812231</v>
      </c>
      <c r="C304" s="16" t="s">
        <v>2236</v>
      </c>
      <c r="D304" s="16" t="s">
        <v>2237</v>
      </c>
      <c r="E304" s="16" t="s">
        <v>2238</v>
      </c>
      <c r="F304" s="16">
        <v>164.14</v>
      </c>
      <c r="G304" s="16" t="s">
        <v>1051</v>
      </c>
      <c r="H304" s="16" t="s">
        <v>215</v>
      </c>
      <c r="I304" s="16" t="s">
        <v>227</v>
      </c>
      <c r="J304" s="16" t="s">
        <v>2239</v>
      </c>
      <c r="K304" s="16" t="s">
        <v>2240</v>
      </c>
    </row>
    <row r="305" spans="1:11" x14ac:dyDescent="0.2">
      <c r="A305" s="13">
        <v>304</v>
      </c>
      <c r="B305" s="14">
        <v>2819031</v>
      </c>
      <c r="C305" s="14" t="s">
        <v>2241</v>
      </c>
      <c r="D305" s="14" t="s">
        <v>2242</v>
      </c>
      <c r="E305" s="14" t="s">
        <v>1275</v>
      </c>
      <c r="F305" s="14">
        <v>156.56</v>
      </c>
      <c r="G305" s="14"/>
      <c r="H305" s="14" t="s">
        <v>110</v>
      </c>
      <c r="I305" s="14" t="s">
        <v>1087</v>
      </c>
      <c r="J305" s="14" t="s">
        <v>2243</v>
      </c>
      <c r="K305" s="14" t="s">
        <v>2244</v>
      </c>
    </row>
    <row r="306" spans="1:11" x14ac:dyDescent="0.2">
      <c r="A306" s="15">
        <v>305</v>
      </c>
      <c r="B306" s="16">
        <v>2819031</v>
      </c>
      <c r="C306" s="16" t="s">
        <v>2241</v>
      </c>
      <c r="D306" s="16" t="s">
        <v>2245</v>
      </c>
      <c r="E306" s="16" t="s">
        <v>2246</v>
      </c>
      <c r="F306" s="16">
        <v>623.35</v>
      </c>
      <c r="G306" s="16"/>
      <c r="H306" s="16" t="s">
        <v>110</v>
      </c>
      <c r="I306" s="16" t="s">
        <v>1087</v>
      </c>
      <c r="J306" s="16" t="s">
        <v>2243</v>
      </c>
      <c r="K306" s="16" t="s">
        <v>2244</v>
      </c>
    </row>
    <row r="307" spans="1:11" x14ac:dyDescent="0.2">
      <c r="A307" s="13">
        <v>306</v>
      </c>
      <c r="B307" s="14">
        <v>2765748</v>
      </c>
      <c r="C307" s="14" t="s">
        <v>2247</v>
      </c>
      <c r="D307" s="14" t="s">
        <v>2248</v>
      </c>
      <c r="E307" s="14" t="s">
        <v>1093</v>
      </c>
      <c r="F307" s="14">
        <v>1159.3</v>
      </c>
      <c r="G307" s="14"/>
      <c r="H307" s="14" t="s">
        <v>565</v>
      </c>
      <c r="I307" s="14" t="s">
        <v>2249</v>
      </c>
      <c r="J307" s="14" t="s">
        <v>2250</v>
      </c>
      <c r="K307" s="14" t="s">
        <v>2251</v>
      </c>
    </row>
    <row r="308" spans="1:11" x14ac:dyDescent="0.2">
      <c r="A308" s="15">
        <v>307</v>
      </c>
      <c r="B308" s="16">
        <v>2851768</v>
      </c>
      <c r="C308" s="16" t="s">
        <v>2252</v>
      </c>
      <c r="D308" s="16" t="s">
        <v>2253</v>
      </c>
      <c r="E308" s="16" t="s">
        <v>2254</v>
      </c>
      <c r="F308" s="16">
        <v>40.299999999999997</v>
      </c>
      <c r="G308" s="16" t="s">
        <v>1018</v>
      </c>
      <c r="H308" s="16" t="s">
        <v>528</v>
      </c>
      <c r="I308" s="16" t="s">
        <v>539</v>
      </c>
      <c r="J308" s="16" t="s">
        <v>2255</v>
      </c>
      <c r="K308" s="16" t="s">
        <v>2256</v>
      </c>
    </row>
    <row r="309" spans="1:11" x14ac:dyDescent="0.2">
      <c r="A309" s="13">
        <v>308</v>
      </c>
      <c r="B309" s="14">
        <v>2851768</v>
      </c>
      <c r="C309" s="14" t="s">
        <v>2252</v>
      </c>
      <c r="D309" s="14" t="s">
        <v>2257</v>
      </c>
      <c r="E309" s="14" t="s">
        <v>2258</v>
      </c>
      <c r="F309" s="14">
        <v>13.82</v>
      </c>
      <c r="G309" s="14" t="s">
        <v>1018</v>
      </c>
      <c r="H309" s="14" t="s">
        <v>528</v>
      </c>
      <c r="I309" s="14" t="s">
        <v>539</v>
      </c>
      <c r="J309" s="14" t="s">
        <v>2255</v>
      </c>
      <c r="K309" s="14" t="s">
        <v>2256</v>
      </c>
    </row>
    <row r="310" spans="1:11" x14ac:dyDescent="0.2">
      <c r="A310" s="15">
        <v>309</v>
      </c>
      <c r="B310" s="16">
        <v>2736578</v>
      </c>
      <c r="C310" s="16" t="s">
        <v>2260</v>
      </c>
      <c r="D310" s="16" t="s">
        <v>2261</v>
      </c>
      <c r="E310" s="16" t="s">
        <v>2262</v>
      </c>
      <c r="F310" s="16">
        <v>241.13</v>
      </c>
      <c r="G310" s="16"/>
      <c r="H310" s="16" t="s">
        <v>110</v>
      </c>
      <c r="I310" s="16" t="s">
        <v>905</v>
      </c>
      <c r="J310" s="16" t="s">
        <v>2263</v>
      </c>
      <c r="K310" s="16" t="s">
        <v>2264</v>
      </c>
    </row>
    <row r="311" spans="1:11" x14ac:dyDescent="0.2">
      <c r="A311" s="13">
        <v>310</v>
      </c>
      <c r="B311" s="14">
        <v>2785129</v>
      </c>
      <c r="C311" s="14" t="s">
        <v>2265</v>
      </c>
      <c r="D311" s="14" t="s">
        <v>2266</v>
      </c>
      <c r="E311" s="14" t="s">
        <v>2267</v>
      </c>
      <c r="F311" s="14">
        <v>113.94</v>
      </c>
      <c r="G311" s="14"/>
      <c r="H311" s="14" t="s">
        <v>382</v>
      </c>
      <c r="I311" s="14" t="s">
        <v>384</v>
      </c>
      <c r="J311" s="14" t="s">
        <v>2268</v>
      </c>
      <c r="K311" s="14" t="s">
        <v>2269</v>
      </c>
    </row>
    <row r="312" spans="1:11" x14ac:dyDescent="0.2">
      <c r="A312" s="15">
        <v>311</v>
      </c>
      <c r="B312" s="16">
        <v>2785129</v>
      </c>
      <c r="C312" s="16" t="s">
        <v>2265</v>
      </c>
      <c r="D312" s="16" t="s">
        <v>2270</v>
      </c>
      <c r="E312" s="16" t="s">
        <v>1441</v>
      </c>
      <c r="F312" s="16">
        <v>47.02</v>
      </c>
      <c r="G312" s="16"/>
      <c r="H312" s="16" t="s">
        <v>69</v>
      </c>
      <c r="I312" s="16" t="s">
        <v>2271</v>
      </c>
      <c r="J312" s="16" t="s">
        <v>2272</v>
      </c>
      <c r="K312" s="16" t="s">
        <v>2273</v>
      </c>
    </row>
    <row r="313" spans="1:11" x14ac:dyDescent="0.2">
      <c r="A313" s="13">
        <v>312</v>
      </c>
      <c r="B313" s="14">
        <v>2778076</v>
      </c>
      <c r="C313" s="14" t="s">
        <v>2274</v>
      </c>
      <c r="D313" s="14" t="s">
        <v>2275</v>
      </c>
      <c r="E313" s="14" t="s">
        <v>2276</v>
      </c>
      <c r="F313" s="14">
        <v>1904.83</v>
      </c>
      <c r="G313" s="14"/>
      <c r="H313" s="14" t="s">
        <v>382</v>
      </c>
      <c r="I313" s="14" t="s">
        <v>2277</v>
      </c>
      <c r="J313" s="14" t="s">
        <v>2278</v>
      </c>
      <c r="K313" s="14" t="s">
        <v>2279</v>
      </c>
    </row>
    <row r="314" spans="1:11" x14ac:dyDescent="0.2">
      <c r="A314" s="15">
        <v>313</v>
      </c>
      <c r="B314" s="16">
        <v>2847558</v>
      </c>
      <c r="C314" s="16" t="s">
        <v>2280</v>
      </c>
      <c r="D314" s="16" t="s">
        <v>2281</v>
      </c>
      <c r="E314" s="16" t="s">
        <v>2282</v>
      </c>
      <c r="F314" s="16">
        <v>178.08</v>
      </c>
      <c r="G314" s="16" t="s">
        <v>970</v>
      </c>
      <c r="H314" s="16" t="s">
        <v>21</v>
      </c>
      <c r="I314" s="16" t="s">
        <v>49</v>
      </c>
      <c r="J314" s="16" t="s">
        <v>1019</v>
      </c>
      <c r="K314" s="16" t="s">
        <v>1020</v>
      </c>
    </row>
    <row r="315" spans="1:11" x14ac:dyDescent="0.2">
      <c r="A315" s="13">
        <v>314</v>
      </c>
      <c r="B315" s="14">
        <v>2778378</v>
      </c>
      <c r="C315" s="14" t="s">
        <v>2284</v>
      </c>
      <c r="D315" s="14" t="s">
        <v>2285</v>
      </c>
      <c r="E315" s="14" t="s">
        <v>81</v>
      </c>
      <c r="F315" s="14">
        <v>29.34</v>
      </c>
      <c r="G315" s="14" t="s">
        <v>1018</v>
      </c>
      <c r="H315" s="14" t="s">
        <v>1703</v>
      </c>
      <c r="I315" s="14" t="s">
        <v>1704</v>
      </c>
      <c r="J315" s="14" t="s">
        <v>2286</v>
      </c>
      <c r="K315" s="14" t="s">
        <v>2287</v>
      </c>
    </row>
    <row r="316" spans="1:11" x14ac:dyDescent="0.2">
      <c r="A316" s="15">
        <v>315</v>
      </c>
      <c r="B316" s="16">
        <v>2848317</v>
      </c>
      <c r="C316" s="16" t="s">
        <v>2288</v>
      </c>
      <c r="D316" s="16" t="s">
        <v>2289</v>
      </c>
      <c r="E316" s="16" t="s">
        <v>2290</v>
      </c>
      <c r="F316" s="16">
        <v>1418.42</v>
      </c>
      <c r="G316" s="16"/>
      <c r="H316" s="16" t="s">
        <v>560</v>
      </c>
      <c r="I316" s="16" t="s">
        <v>2291</v>
      </c>
      <c r="J316" s="16" t="s">
        <v>2292</v>
      </c>
      <c r="K316" s="16" t="s">
        <v>2293</v>
      </c>
    </row>
    <row r="317" spans="1:11" x14ac:dyDescent="0.2">
      <c r="A317" s="13">
        <v>316</v>
      </c>
      <c r="B317" s="14">
        <v>2848317</v>
      </c>
      <c r="C317" s="14" t="s">
        <v>2288</v>
      </c>
      <c r="D317" s="14" t="s">
        <v>2294</v>
      </c>
      <c r="E317" s="14" t="s">
        <v>2295</v>
      </c>
      <c r="F317" s="14">
        <v>278.56</v>
      </c>
      <c r="G317" s="14"/>
      <c r="H317" s="14" t="s">
        <v>136</v>
      </c>
      <c r="I317" s="14" t="s">
        <v>1373</v>
      </c>
      <c r="J317" s="14" t="s">
        <v>2296</v>
      </c>
      <c r="K317" s="14" t="s">
        <v>2297</v>
      </c>
    </row>
    <row r="318" spans="1:11" x14ac:dyDescent="0.2">
      <c r="A318" s="15">
        <v>317</v>
      </c>
      <c r="B318" s="16">
        <v>2848317</v>
      </c>
      <c r="C318" s="16" t="s">
        <v>2288</v>
      </c>
      <c r="D318" s="16" t="s">
        <v>2298</v>
      </c>
      <c r="E318" s="16" t="s">
        <v>2299</v>
      </c>
      <c r="F318" s="16">
        <v>6805.54</v>
      </c>
      <c r="G318" s="16"/>
      <c r="H318" s="16" t="s">
        <v>560</v>
      </c>
      <c r="I318" s="16" t="s">
        <v>794</v>
      </c>
      <c r="J318" s="16" t="s">
        <v>2300</v>
      </c>
      <c r="K318" s="16" t="s">
        <v>2301</v>
      </c>
    </row>
    <row r="319" spans="1:11" x14ac:dyDescent="0.2">
      <c r="A319" s="13">
        <v>318</v>
      </c>
      <c r="B319" s="14">
        <v>2848317</v>
      </c>
      <c r="C319" s="14" t="s">
        <v>2288</v>
      </c>
      <c r="D319" s="14" t="s">
        <v>2302</v>
      </c>
      <c r="E319" s="14" t="s">
        <v>2303</v>
      </c>
      <c r="F319" s="14">
        <v>17143.3</v>
      </c>
      <c r="G319" s="14"/>
      <c r="H319" s="14" t="s">
        <v>560</v>
      </c>
      <c r="I319" s="14" t="s">
        <v>2291</v>
      </c>
      <c r="J319" s="14" t="s">
        <v>2300</v>
      </c>
      <c r="K319" s="14" t="s">
        <v>2301</v>
      </c>
    </row>
    <row r="320" spans="1:11" x14ac:dyDescent="0.2">
      <c r="A320" s="15">
        <v>319</v>
      </c>
      <c r="B320" s="16">
        <v>2848317</v>
      </c>
      <c r="C320" s="16" t="s">
        <v>2288</v>
      </c>
      <c r="D320" s="16" t="s">
        <v>2304</v>
      </c>
      <c r="E320" s="16" t="s">
        <v>2305</v>
      </c>
      <c r="F320" s="16">
        <v>47672.37</v>
      </c>
      <c r="G320" s="16"/>
      <c r="H320" s="16" t="s">
        <v>2306</v>
      </c>
      <c r="I320" s="16" t="s">
        <v>2307</v>
      </c>
      <c r="J320" s="16" t="s">
        <v>1071</v>
      </c>
      <c r="K320" s="16" t="s">
        <v>2308</v>
      </c>
    </row>
    <row r="321" spans="1:11" x14ac:dyDescent="0.2">
      <c r="A321" s="13">
        <v>320</v>
      </c>
      <c r="B321" s="14">
        <v>2848317</v>
      </c>
      <c r="C321" s="14" t="s">
        <v>2288</v>
      </c>
      <c r="D321" s="14" t="s">
        <v>2309</v>
      </c>
      <c r="E321" s="14" t="s">
        <v>2310</v>
      </c>
      <c r="F321" s="14">
        <v>19507.05</v>
      </c>
      <c r="G321" s="14"/>
      <c r="H321" s="14" t="s">
        <v>215</v>
      </c>
      <c r="I321" s="14" t="s">
        <v>259</v>
      </c>
      <c r="J321" s="14" t="s">
        <v>1071</v>
      </c>
      <c r="K321" s="14" t="s">
        <v>2308</v>
      </c>
    </row>
    <row r="322" spans="1:11" x14ac:dyDescent="0.2">
      <c r="A322" s="15">
        <v>321</v>
      </c>
      <c r="B322" s="16">
        <v>2585871</v>
      </c>
      <c r="C322" s="16" t="s">
        <v>2311</v>
      </c>
      <c r="D322" s="16" t="s">
        <v>2312</v>
      </c>
      <c r="E322" s="16" t="s">
        <v>2313</v>
      </c>
      <c r="F322" s="16">
        <v>7662.27</v>
      </c>
      <c r="G322" s="16"/>
      <c r="H322" s="16" t="s">
        <v>116</v>
      </c>
      <c r="I322" s="16" t="s">
        <v>660</v>
      </c>
      <c r="J322" s="16" t="s">
        <v>2314</v>
      </c>
      <c r="K322" s="16" t="s">
        <v>2315</v>
      </c>
    </row>
    <row r="323" spans="1:11" x14ac:dyDescent="0.2">
      <c r="A323" s="13">
        <v>322</v>
      </c>
      <c r="B323" s="14">
        <v>2863847</v>
      </c>
      <c r="C323" s="14" t="s">
        <v>2316</v>
      </c>
      <c r="D323" s="14" t="s">
        <v>2317</v>
      </c>
      <c r="E323" s="14" t="s">
        <v>2318</v>
      </c>
      <c r="F323" s="14">
        <v>210.84</v>
      </c>
      <c r="G323" s="14" t="s">
        <v>2083</v>
      </c>
      <c r="H323" s="14" t="s">
        <v>407</v>
      </c>
      <c r="I323" s="14" t="s">
        <v>227</v>
      </c>
      <c r="J323" s="14" t="s">
        <v>2319</v>
      </c>
      <c r="K323" s="14" t="s">
        <v>2320</v>
      </c>
    </row>
    <row r="324" spans="1:11" x14ac:dyDescent="0.2">
      <c r="A324" s="15">
        <v>323</v>
      </c>
      <c r="B324" s="16">
        <v>2863847</v>
      </c>
      <c r="C324" s="16" t="s">
        <v>2316</v>
      </c>
      <c r="D324" s="16" t="s">
        <v>2321</v>
      </c>
      <c r="E324" s="16" t="s">
        <v>2322</v>
      </c>
      <c r="F324" s="16">
        <v>91.16</v>
      </c>
      <c r="G324" s="16" t="s">
        <v>2083</v>
      </c>
      <c r="H324" s="16" t="s">
        <v>407</v>
      </c>
      <c r="I324" s="16" t="s">
        <v>227</v>
      </c>
      <c r="J324" s="16" t="s">
        <v>2319</v>
      </c>
      <c r="K324" s="16" t="s">
        <v>2320</v>
      </c>
    </row>
    <row r="325" spans="1:11" x14ac:dyDescent="0.2">
      <c r="A325" s="13">
        <v>324</v>
      </c>
      <c r="B325" s="14">
        <v>2579634</v>
      </c>
      <c r="C325" s="14" t="s">
        <v>2323</v>
      </c>
      <c r="D325" s="14" t="s">
        <v>2324</v>
      </c>
      <c r="E325" s="14" t="s">
        <v>2325</v>
      </c>
      <c r="F325" s="14">
        <v>27.42</v>
      </c>
      <c r="G325" s="14" t="s">
        <v>1018</v>
      </c>
      <c r="H325" s="14" t="s">
        <v>407</v>
      </c>
      <c r="I325" s="14" t="s">
        <v>432</v>
      </c>
      <c r="J325" s="14" t="s">
        <v>2326</v>
      </c>
      <c r="K325" s="14" t="s">
        <v>2327</v>
      </c>
    </row>
    <row r="326" spans="1:11" x14ac:dyDescent="0.2">
      <c r="A326" s="15">
        <v>325</v>
      </c>
      <c r="B326" s="16">
        <v>2028565</v>
      </c>
      <c r="C326" s="16" t="s">
        <v>2328</v>
      </c>
      <c r="D326" s="16" t="s">
        <v>2329</v>
      </c>
      <c r="E326" s="16" t="s">
        <v>2330</v>
      </c>
      <c r="F326" s="16">
        <v>24.69</v>
      </c>
      <c r="G326" s="16" t="s">
        <v>1051</v>
      </c>
      <c r="H326" s="16" t="s">
        <v>116</v>
      </c>
      <c r="I326" s="16" t="s">
        <v>662</v>
      </c>
      <c r="J326" s="16" t="s">
        <v>2331</v>
      </c>
      <c r="K326" s="16" t="s">
        <v>2332</v>
      </c>
    </row>
    <row r="327" spans="1:11" x14ac:dyDescent="0.2">
      <c r="A327" s="13">
        <v>326</v>
      </c>
      <c r="B327" s="14">
        <v>2028565</v>
      </c>
      <c r="C327" s="14" t="s">
        <v>2328</v>
      </c>
      <c r="D327" s="14" t="s">
        <v>2333</v>
      </c>
      <c r="E327" s="14" t="s">
        <v>2334</v>
      </c>
      <c r="F327" s="14">
        <v>24.69</v>
      </c>
      <c r="G327" s="14" t="s">
        <v>1051</v>
      </c>
      <c r="H327" s="14" t="s">
        <v>116</v>
      </c>
      <c r="I327" s="14" t="s">
        <v>662</v>
      </c>
      <c r="J327" s="14" t="s">
        <v>2331</v>
      </c>
      <c r="K327" s="14" t="s">
        <v>2332</v>
      </c>
    </row>
    <row r="328" spans="1:11" x14ac:dyDescent="0.2">
      <c r="A328" s="15">
        <v>327</v>
      </c>
      <c r="B328" s="16">
        <v>2866773</v>
      </c>
      <c r="C328" s="16" t="s">
        <v>2335</v>
      </c>
      <c r="D328" s="16" t="s">
        <v>2336</v>
      </c>
      <c r="E328" s="16" t="s">
        <v>2337</v>
      </c>
      <c r="F328" s="16">
        <v>2273.52</v>
      </c>
      <c r="G328" s="16"/>
      <c r="H328" s="16" t="s">
        <v>622</v>
      </c>
      <c r="I328" s="16" t="s">
        <v>2338</v>
      </c>
      <c r="J328" s="16" t="s">
        <v>2339</v>
      </c>
      <c r="K328" s="16" t="s">
        <v>2340</v>
      </c>
    </row>
    <row r="329" spans="1:11" x14ac:dyDescent="0.2">
      <c r="A329" s="13">
        <v>328</v>
      </c>
      <c r="B329" s="14">
        <v>2866773</v>
      </c>
      <c r="C329" s="14" t="s">
        <v>2335</v>
      </c>
      <c r="D329" s="14" t="s">
        <v>2341</v>
      </c>
      <c r="E329" s="14" t="s">
        <v>2342</v>
      </c>
      <c r="F329" s="14">
        <v>257.48</v>
      </c>
      <c r="G329" s="14"/>
      <c r="H329" s="14" t="s">
        <v>116</v>
      </c>
      <c r="I329" s="14" t="s">
        <v>140</v>
      </c>
      <c r="J329" s="14" t="s">
        <v>2343</v>
      </c>
      <c r="K329" s="14" t="s">
        <v>2344</v>
      </c>
    </row>
    <row r="330" spans="1:11" x14ac:dyDescent="0.2">
      <c r="A330" s="15">
        <v>329</v>
      </c>
      <c r="B330" s="16">
        <v>2773589</v>
      </c>
      <c r="C330" s="16" t="s">
        <v>2345</v>
      </c>
      <c r="D330" s="16" t="s">
        <v>2346</v>
      </c>
      <c r="E330" s="16" t="s">
        <v>2347</v>
      </c>
      <c r="F330" s="16">
        <v>1169.45</v>
      </c>
      <c r="G330" s="16"/>
      <c r="H330" s="16" t="s">
        <v>511</v>
      </c>
      <c r="I330" s="16" t="s">
        <v>1870</v>
      </c>
      <c r="J330" s="16" t="s">
        <v>1464</v>
      </c>
      <c r="K330" s="16" t="s">
        <v>2348</v>
      </c>
    </row>
    <row r="331" spans="1:11" x14ac:dyDescent="0.2">
      <c r="A331" s="13">
        <v>330</v>
      </c>
      <c r="B331" s="14">
        <v>2867931</v>
      </c>
      <c r="C331" s="14" t="s">
        <v>2349</v>
      </c>
      <c r="D331" s="14" t="s">
        <v>2350</v>
      </c>
      <c r="E331" s="14" t="s">
        <v>2351</v>
      </c>
      <c r="F331" s="14">
        <v>13.95</v>
      </c>
      <c r="G331" s="14"/>
      <c r="H331" s="14" t="s">
        <v>215</v>
      </c>
      <c r="I331" s="14" t="s">
        <v>682</v>
      </c>
      <c r="J331" s="14" t="s">
        <v>1952</v>
      </c>
      <c r="K331" s="14" t="s">
        <v>1953</v>
      </c>
    </row>
    <row r="332" spans="1:11" x14ac:dyDescent="0.2">
      <c r="A332" s="15">
        <v>331</v>
      </c>
      <c r="B332" s="16">
        <v>2867931</v>
      </c>
      <c r="C332" s="16" t="s">
        <v>2349</v>
      </c>
      <c r="D332" s="16" t="s">
        <v>2352</v>
      </c>
      <c r="E332" s="16" t="s">
        <v>2353</v>
      </c>
      <c r="F332" s="16">
        <v>169.22</v>
      </c>
      <c r="G332" s="16"/>
      <c r="H332" s="16" t="s">
        <v>215</v>
      </c>
      <c r="I332" s="16" t="s">
        <v>682</v>
      </c>
      <c r="J332" s="16" t="s">
        <v>2354</v>
      </c>
      <c r="K332" s="16" t="s">
        <v>2355</v>
      </c>
    </row>
    <row r="333" spans="1:11" x14ac:dyDescent="0.2">
      <c r="A333" s="13">
        <v>332</v>
      </c>
      <c r="B333" s="14">
        <v>2867931</v>
      </c>
      <c r="C333" s="14" t="s">
        <v>2349</v>
      </c>
      <c r="D333" s="14" t="s">
        <v>2356</v>
      </c>
      <c r="E333" s="14" t="s">
        <v>2351</v>
      </c>
      <c r="F333" s="14">
        <v>124.2</v>
      </c>
      <c r="G333" s="14" t="s">
        <v>1051</v>
      </c>
      <c r="H333" s="14" t="s">
        <v>215</v>
      </c>
      <c r="I333" s="14" t="s">
        <v>682</v>
      </c>
      <c r="J333" s="14" t="s">
        <v>2357</v>
      </c>
      <c r="K333" s="14" t="s">
        <v>2358</v>
      </c>
    </row>
    <row r="334" spans="1:11" x14ac:dyDescent="0.2">
      <c r="A334" s="15">
        <v>333</v>
      </c>
      <c r="B334" s="16">
        <v>2854384</v>
      </c>
      <c r="C334" s="16" t="s">
        <v>2359</v>
      </c>
      <c r="D334" s="16" t="s">
        <v>2360</v>
      </c>
      <c r="E334" s="16" t="s">
        <v>2361</v>
      </c>
      <c r="F334" s="16">
        <v>35.33</v>
      </c>
      <c r="G334" s="16" t="s">
        <v>1101</v>
      </c>
      <c r="H334" s="16" t="s">
        <v>264</v>
      </c>
      <c r="I334" s="16" t="s">
        <v>268</v>
      </c>
      <c r="J334" s="16" t="s">
        <v>1056</v>
      </c>
      <c r="K334" s="16" t="s">
        <v>1057</v>
      </c>
    </row>
    <row r="335" spans="1:11" x14ac:dyDescent="0.2">
      <c r="A335" s="13">
        <v>334</v>
      </c>
      <c r="B335" s="14">
        <v>2071495</v>
      </c>
      <c r="C335" s="14" t="s">
        <v>2362</v>
      </c>
      <c r="D335" s="14" t="s">
        <v>2363</v>
      </c>
      <c r="E335" s="14" t="s">
        <v>1468</v>
      </c>
      <c r="F335" s="14">
        <v>207.57</v>
      </c>
      <c r="G335" s="14" t="s">
        <v>1018</v>
      </c>
      <c r="H335" s="14" t="s">
        <v>1703</v>
      </c>
      <c r="I335" s="14" t="s">
        <v>1704</v>
      </c>
      <c r="J335" s="14" t="s">
        <v>2364</v>
      </c>
      <c r="K335" s="14" t="s">
        <v>2365</v>
      </c>
    </row>
    <row r="336" spans="1:11" x14ac:dyDescent="0.2">
      <c r="A336" s="15">
        <v>335</v>
      </c>
      <c r="B336" s="16">
        <v>2071495</v>
      </c>
      <c r="C336" s="16" t="s">
        <v>2362</v>
      </c>
      <c r="D336" s="16" t="s">
        <v>2366</v>
      </c>
      <c r="E336" s="16" t="s">
        <v>2367</v>
      </c>
      <c r="F336" s="16">
        <v>34.479999999999997</v>
      </c>
      <c r="G336" s="16" t="s">
        <v>1018</v>
      </c>
      <c r="H336" s="16" t="s">
        <v>528</v>
      </c>
      <c r="I336" s="16" t="s">
        <v>539</v>
      </c>
      <c r="J336" s="16" t="s">
        <v>2343</v>
      </c>
      <c r="K336" s="16" t="s">
        <v>2368</v>
      </c>
    </row>
    <row r="337" spans="1:11" x14ac:dyDescent="0.2">
      <c r="A337" s="13">
        <v>336</v>
      </c>
      <c r="B337" s="14">
        <v>2872722</v>
      </c>
      <c r="C337" s="14" t="s">
        <v>898</v>
      </c>
      <c r="D337" s="14" t="s">
        <v>2369</v>
      </c>
      <c r="E337" s="14" t="s">
        <v>2370</v>
      </c>
      <c r="F337" s="14">
        <v>2174.1999999999998</v>
      </c>
      <c r="G337" s="14"/>
      <c r="H337" s="14" t="s">
        <v>51</v>
      </c>
      <c r="I337" s="14" t="s">
        <v>52</v>
      </c>
      <c r="J337" s="14" t="s">
        <v>1645</v>
      </c>
      <c r="K337" s="14" t="s">
        <v>1646</v>
      </c>
    </row>
    <row r="338" spans="1:11" x14ac:dyDescent="0.2">
      <c r="A338" s="15">
        <v>337</v>
      </c>
      <c r="B338" s="16">
        <v>2872722</v>
      </c>
      <c r="C338" s="16" t="s">
        <v>898</v>
      </c>
      <c r="D338" s="16" t="s">
        <v>2371</v>
      </c>
      <c r="E338" s="16" t="s">
        <v>2372</v>
      </c>
      <c r="F338" s="16">
        <v>1135.95</v>
      </c>
      <c r="G338" s="16"/>
      <c r="H338" s="16" t="s">
        <v>51</v>
      </c>
      <c r="I338" s="16" t="s">
        <v>52</v>
      </c>
      <c r="J338" s="16" t="s">
        <v>1645</v>
      </c>
      <c r="K338" s="16" t="s">
        <v>1646</v>
      </c>
    </row>
    <row r="339" spans="1:11" x14ac:dyDescent="0.2">
      <c r="A339" s="13">
        <v>338</v>
      </c>
      <c r="B339" s="14">
        <v>2872722</v>
      </c>
      <c r="C339" s="14" t="s">
        <v>898</v>
      </c>
      <c r="D339" s="14" t="s">
        <v>2373</v>
      </c>
      <c r="E339" s="14" t="s">
        <v>2374</v>
      </c>
      <c r="F339" s="14">
        <v>16687.419999999998</v>
      </c>
      <c r="G339" s="14"/>
      <c r="H339" s="14" t="s">
        <v>264</v>
      </c>
      <c r="I339" s="14" t="s">
        <v>320</v>
      </c>
      <c r="J339" s="14" t="s">
        <v>2375</v>
      </c>
      <c r="K339" s="14" t="s">
        <v>2376</v>
      </c>
    </row>
    <row r="340" spans="1:11" x14ac:dyDescent="0.2">
      <c r="A340" s="15">
        <v>339</v>
      </c>
      <c r="B340" s="16">
        <v>2872722</v>
      </c>
      <c r="C340" s="16" t="s">
        <v>898</v>
      </c>
      <c r="D340" s="16" t="s">
        <v>2377</v>
      </c>
      <c r="E340" s="16" t="s">
        <v>2370</v>
      </c>
      <c r="F340" s="16">
        <v>17.03</v>
      </c>
      <c r="G340" s="16" t="s">
        <v>970</v>
      </c>
      <c r="H340" s="16" t="s">
        <v>51</v>
      </c>
      <c r="I340" s="16" t="s">
        <v>52</v>
      </c>
      <c r="J340" s="16" t="s">
        <v>2378</v>
      </c>
      <c r="K340" s="16" t="s">
        <v>2379</v>
      </c>
    </row>
    <row r="341" spans="1:11" x14ac:dyDescent="0.2">
      <c r="A341" s="13">
        <v>340</v>
      </c>
      <c r="B341" s="14">
        <v>2881942</v>
      </c>
      <c r="C341" s="14" t="s">
        <v>2380</v>
      </c>
      <c r="D341" s="14" t="s">
        <v>2381</v>
      </c>
      <c r="E341" s="14" t="s">
        <v>2382</v>
      </c>
      <c r="F341" s="14">
        <v>12462.94</v>
      </c>
      <c r="G341" s="14"/>
      <c r="H341" s="14" t="s">
        <v>264</v>
      </c>
      <c r="I341" s="14" t="s">
        <v>715</v>
      </c>
      <c r="J341" s="14" t="s">
        <v>2383</v>
      </c>
      <c r="K341" s="14" t="s">
        <v>2384</v>
      </c>
    </row>
    <row r="342" spans="1:11" x14ac:dyDescent="0.2">
      <c r="A342" s="15">
        <v>341</v>
      </c>
      <c r="B342" s="16">
        <v>2784165</v>
      </c>
      <c r="C342" s="16" t="s">
        <v>2385</v>
      </c>
      <c r="D342" s="16" t="s">
        <v>1667</v>
      </c>
      <c r="E342" s="16" t="s">
        <v>2386</v>
      </c>
      <c r="F342" s="16">
        <v>1253.42</v>
      </c>
      <c r="G342" s="16" t="s">
        <v>970</v>
      </c>
      <c r="H342" s="16" t="s">
        <v>1076</v>
      </c>
      <c r="I342" s="16" t="s">
        <v>1668</v>
      </c>
      <c r="J342" s="16" t="s">
        <v>1661</v>
      </c>
      <c r="K342" s="16" t="s">
        <v>1662</v>
      </c>
    </row>
    <row r="343" spans="1:11" x14ac:dyDescent="0.2">
      <c r="A343" s="13">
        <v>342</v>
      </c>
      <c r="B343" s="14">
        <v>2784165</v>
      </c>
      <c r="C343" s="14" t="s">
        <v>2385</v>
      </c>
      <c r="D343" s="14" t="s">
        <v>2387</v>
      </c>
      <c r="E343" s="14" t="s">
        <v>2048</v>
      </c>
      <c r="F343" s="14">
        <v>91.45</v>
      </c>
      <c r="G343" s="14"/>
      <c r="H343" s="14" t="s">
        <v>51</v>
      </c>
      <c r="I343" s="14" t="s">
        <v>52</v>
      </c>
      <c r="J343" s="14" t="s">
        <v>2388</v>
      </c>
      <c r="K343" s="14" t="s">
        <v>2389</v>
      </c>
    </row>
    <row r="344" spans="1:11" x14ac:dyDescent="0.2">
      <c r="A344" s="15">
        <v>343</v>
      </c>
      <c r="B344" s="16">
        <v>2878216</v>
      </c>
      <c r="C344" s="16" t="s">
        <v>2390</v>
      </c>
      <c r="D344" s="16" t="s">
        <v>2391</v>
      </c>
      <c r="E344" s="16" t="s">
        <v>1846</v>
      </c>
      <c r="F344" s="16">
        <v>595.33000000000004</v>
      </c>
      <c r="G344" s="16" t="s">
        <v>970</v>
      </c>
      <c r="H344" s="16" t="s">
        <v>110</v>
      </c>
      <c r="I344" s="16" t="s">
        <v>2392</v>
      </c>
      <c r="J344" s="16" t="s">
        <v>2097</v>
      </c>
      <c r="K344" s="16" t="s">
        <v>2098</v>
      </c>
    </row>
    <row r="345" spans="1:11" x14ac:dyDescent="0.2">
      <c r="A345" s="13">
        <v>344</v>
      </c>
      <c r="B345" s="14">
        <v>2877694</v>
      </c>
      <c r="C345" s="14" t="s">
        <v>812</v>
      </c>
      <c r="D345" s="14" t="s">
        <v>2394</v>
      </c>
      <c r="E345" s="14" t="s">
        <v>2395</v>
      </c>
      <c r="F345" s="14">
        <v>1002.74</v>
      </c>
      <c r="G345" s="14"/>
      <c r="H345" s="14" t="s">
        <v>622</v>
      </c>
      <c r="I345" s="14" t="s">
        <v>630</v>
      </c>
      <c r="J345" s="14" t="s">
        <v>2396</v>
      </c>
      <c r="K345" s="14" t="s">
        <v>2397</v>
      </c>
    </row>
    <row r="346" spans="1:11" x14ac:dyDescent="0.2">
      <c r="A346" s="15">
        <v>345</v>
      </c>
      <c r="B346" s="16">
        <v>2877694</v>
      </c>
      <c r="C346" s="16" t="s">
        <v>812</v>
      </c>
      <c r="D346" s="16" t="s">
        <v>2398</v>
      </c>
      <c r="E346" s="16" t="s">
        <v>2399</v>
      </c>
      <c r="F346" s="16">
        <v>176.26</v>
      </c>
      <c r="G346" s="16" t="s">
        <v>970</v>
      </c>
      <c r="H346" s="16" t="s">
        <v>15</v>
      </c>
      <c r="I346" s="16" t="s">
        <v>16</v>
      </c>
      <c r="J346" s="16" t="s">
        <v>2400</v>
      </c>
      <c r="K346" s="16" t="s">
        <v>2401</v>
      </c>
    </row>
    <row r="347" spans="1:11" x14ac:dyDescent="0.2">
      <c r="A347" s="13">
        <v>346</v>
      </c>
      <c r="B347" s="14">
        <v>2877694</v>
      </c>
      <c r="C347" s="14" t="s">
        <v>812</v>
      </c>
      <c r="D347" s="14" t="s">
        <v>2402</v>
      </c>
      <c r="E347" s="14" t="s">
        <v>2403</v>
      </c>
      <c r="F347" s="14">
        <v>586.08000000000004</v>
      </c>
      <c r="G347" s="14"/>
      <c r="H347" s="14" t="s">
        <v>69</v>
      </c>
      <c r="I347" s="14" t="s">
        <v>642</v>
      </c>
      <c r="J347" s="14" t="s">
        <v>1980</v>
      </c>
      <c r="K347" s="14" t="s">
        <v>2404</v>
      </c>
    </row>
    <row r="348" spans="1:11" x14ac:dyDescent="0.2">
      <c r="A348" s="15">
        <v>347</v>
      </c>
      <c r="B348" s="16">
        <v>2605031</v>
      </c>
      <c r="C348" s="16" t="s">
        <v>2405</v>
      </c>
      <c r="D348" s="16" t="s">
        <v>2406</v>
      </c>
      <c r="E348" s="16" t="s">
        <v>539</v>
      </c>
      <c r="F348" s="16">
        <v>28.93</v>
      </c>
      <c r="G348" s="16" t="s">
        <v>987</v>
      </c>
      <c r="H348" s="16" t="s">
        <v>528</v>
      </c>
      <c r="I348" s="16" t="s">
        <v>539</v>
      </c>
      <c r="J348" s="16" t="s">
        <v>1855</v>
      </c>
      <c r="K348" s="16" t="s">
        <v>1856</v>
      </c>
    </row>
    <row r="349" spans="1:11" x14ac:dyDescent="0.2">
      <c r="A349" s="13">
        <v>348</v>
      </c>
      <c r="B349" s="14">
        <v>2890658</v>
      </c>
      <c r="C349" s="14" t="s">
        <v>2407</v>
      </c>
      <c r="D349" s="14" t="s">
        <v>2408</v>
      </c>
      <c r="E349" s="14" t="s">
        <v>2409</v>
      </c>
      <c r="F349" s="14">
        <v>23.8</v>
      </c>
      <c r="G349" s="14" t="s">
        <v>970</v>
      </c>
      <c r="H349" s="14" t="s">
        <v>560</v>
      </c>
      <c r="I349" s="14" t="s">
        <v>2135</v>
      </c>
      <c r="J349" s="14" t="s">
        <v>1303</v>
      </c>
      <c r="K349" s="14" t="s">
        <v>1304</v>
      </c>
    </row>
    <row r="350" spans="1:11" x14ac:dyDescent="0.2">
      <c r="A350" s="15">
        <v>349</v>
      </c>
      <c r="B350" s="16">
        <v>2567709</v>
      </c>
      <c r="C350" s="16" t="s">
        <v>2410</v>
      </c>
      <c r="D350" s="16" t="s">
        <v>2411</v>
      </c>
      <c r="E350" s="16" t="s">
        <v>2412</v>
      </c>
      <c r="F350" s="16">
        <v>276.2</v>
      </c>
      <c r="G350" s="16"/>
      <c r="H350" s="16" t="s">
        <v>565</v>
      </c>
      <c r="I350" s="16" t="s">
        <v>586</v>
      </c>
      <c r="J350" s="16" t="s">
        <v>2413</v>
      </c>
      <c r="K350" s="16" t="s">
        <v>2414</v>
      </c>
    </row>
    <row r="351" spans="1:11" x14ac:dyDescent="0.2">
      <c r="A351" s="13">
        <v>350</v>
      </c>
      <c r="B351" s="14">
        <v>2567709</v>
      </c>
      <c r="C351" s="14" t="s">
        <v>2410</v>
      </c>
      <c r="D351" s="14" t="s">
        <v>2415</v>
      </c>
      <c r="E351" s="14" t="s">
        <v>2416</v>
      </c>
      <c r="F351" s="14">
        <v>186.52</v>
      </c>
      <c r="G351" s="14"/>
      <c r="H351" s="14" t="s">
        <v>565</v>
      </c>
      <c r="I351" s="14" t="s">
        <v>586</v>
      </c>
      <c r="J351" s="14" t="s">
        <v>2417</v>
      </c>
      <c r="K351" s="14" t="s">
        <v>2418</v>
      </c>
    </row>
    <row r="352" spans="1:11" x14ac:dyDescent="0.2">
      <c r="A352" s="15">
        <v>351</v>
      </c>
      <c r="B352" s="16">
        <v>5002486</v>
      </c>
      <c r="C352" s="16" t="s">
        <v>2419</v>
      </c>
      <c r="D352" s="16" t="s">
        <v>2420</v>
      </c>
      <c r="E352" s="16" t="s">
        <v>2421</v>
      </c>
      <c r="F352" s="16">
        <v>59.54</v>
      </c>
      <c r="G352" s="16" t="s">
        <v>2083</v>
      </c>
      <c r="H352" s="16" t="s">
        <v>2422</v>
      </c>
      <c r="I352" s="16" t="s">
        <v>2423</v>
      </c>
      <c r="J352" s="16" t="s">
        <v>2424</v>
      </c>
      <c r="K352" s="16" t="s">
        <v>2425</v>
      </c>
    </row>
    <row r="353" spans="1:11" x14ac:dyDescent="0.2">
      <c r="A353" s="13">
        <v>352</v>
      </c>
      <c r="B353" s="14">
        <v>2880229</v>
      </c>
      <c r="C353" s="14" t="s">
        <v>2426</v>
      </c>
      <c r="D353" s="14" t="s">
        <v>2427</v>
      </c>
      <c r="E353" s="14" t="s">
        <v>2428</v>
      </c>
      <c r="F353" s="14">
        <v>956.77</v>
      </c>
      <c r="G353" s="14"/>
      <c r="H353" s="14" t="s">
        <v>215</v>
      </c>
      <c r="I353" s="14" t="s">
        <v>688</v>
      </c>
      <c r="J353" s="14" t="s">
        <v>2429</v>
      </c>
      <c r="K353" s="14" t="s">
        <v>2430</v>
      </c>
    </row>
    <row r="354" spans="1:11" x14ac:dyDescent="0.2">
      <c r="A354" s="15">
        <v>353</v>
      </c>
      <c r="B354" s="16">
        <v>2880229</v>
      </c>
      <c r="C354" s="16" t="s">
        <v>2426</v>
      </c>
      <c r="D354" s="16" t="s">
        <v>2432</v>
      </c>
      <c r="E354" s="16" t="s">
        <v>2428</v>
      </c>
      <c r="F354" s="16">
        <v>844.78</v>
      </c>
      <c r="G354" s="16" t="s">
        <v>987</v>
      </c>
      <c r="H354" s="16" t="s">
        <v>215</v>
      </c>
      <c r="I354" s="16" t="s">
        <v>688</v>
      </c>
      <c r="J354" s="16" t="s">
        <v>1877</v>
      </c>
      <c r="K354" s="16" t="s">
        <v>2433</v>
      </c>
    </row>
    <row r="355" spans="1:11" x14ac:dyDescent="0.2">
      <c r="A355" s="13">
        <v>354</v>
      </c>
      <c r="B355" s="14">
        <v>3122212</v>
      </c>
      <c r="C355" s="14" t="s">
        <v>2434</v>
      </c>
      <c r="D355" s="14" t="s">
        <v>2435</v>
      </c>
      <c r="E355" s="14" t="s">
        <v>2436</v>
      </c>
      <c r="F355" s="14">
        <v>243.22</v>
      </c>
      <c r="G355" s="14" t="s">
        <v>970</v>
      </c>
      <c r="H355" s="14" t="s">
        <v>21</v>
      </c>
      <c r="I355" s="14" t="s">
        <v>2437</v>
      </c>
      <c r="J355" s="14" t="s">
        <v>2438</v>
      </c>
      <c r="K355" s="14" t="s">
        <v>2439</v>
      </c>
    </row>
    <row r="356" spans="1:11" x14ac:dyDescent="0.2">
      <c r="A356" s="15">
        <v>355</v>
      </c>
      <c r="B356" s="16">
        <v>5004063</v>
      </c>
      <c r="C356" s="16" t="s">
        <v>2440</v>
      </c>
      <c r="D356" s="16" t="s">
        <v>2441</v>
      </c>
      <c r="E356" s="16" t="s">
        <v>2442</v>
      </c>
      <c r="F356" s="16">
        <v>19.88</v>
      </c>
      <c r="G356" s="16" t="s">
        <v>1018</v>
      </c>
      <c r="H356" s="16" t="s">
        <v>528</v>
      </c>
      <c r="I356" s="16" t="s">
        <v>785</v>
      </c>
      <c r="J356" s="16" t="s">
        <v>2443</v>
      </c>
      <c r="K356" s="16" t="s">
        <v>2444</v>
      </c>
    </row>
    <row r="357" spans="1:11" x14ac:dyDescent="0.2">
      <c r="A357" s="13">
        <v>356</v>
      </c>
      <c r="B357" s="14">
        <v>2645556</v>
      </c>
      <c r="C357" s="14" t="s">
        <v>2445</v>
      </c>
      <c r="D357" s="14" t="s">
        <v>2446</v>
      </c>
      <c r="E357" s="14" t="s">
        <v>2447</v>
      </c>
      <c r="F357" s="14">
        <v>1783.29</v>
      </c>
      <c r="G357" s="14"/>
      <c r="H357" s="14" t="s">
        <v>21</v>
      </c>
      <c r="I357" s="14" t="s">
        <v>339</v>
      </c>
      <c r="J357" s="14" t="s">
        <v>2448</v>
      </c>
      <c r="K357" s="14" t="s">
        <v>2449</v>
      </c>
    </row>
    <row r="358" spans="1:11" x14ac:dyDescent="0.2">
      <c r="A358" s="15">
        <v>357</v>
      </c>
      <c r="B358" s="16">
        <v>2645556</v>
      </c>
      <c r="C358" s="16" t="s">
        <v>2445</v>
      </c>
      <c r="D358" s="16" t="s">
        <v>2450</v>
      </c>
      <c r="E358" s="16" t="s">
        <v>2451</v>
      </c>
      <c r="F358" s="16">
        <v>1436.19</v>
      </c>
      <c r="G358" s="16"/>
      <c r="H358" s="16" t="s">
        <v>21</v>
      </c>
      <c r="I358" s="16" t="s">
        <v>1563</v>
      </c>
      <c r="J358" s="16" t="s">
        <v>2448</v>
      </c>
      <c r="K358" s="16" t="s">
        <v>2449</v>
      </c>
    </row>
    <row r="359" spans="1:11" x14ac:dyDescent="0.2">
      <c r="A359" s="13">
        <v>358</v>
      </c>
      <c r="B359" s="14">
        <v>2313723</v>
      </c>
      <c r="C359" s="14" t="s">
        <v>2452</v>
      </c>
      <c r="D359" s="14" t="s">
        <v>2453</v>
      </c>
      <c r="E359" s="14" t="s">
        <v>2454</v>
      </c>
      <c r="F359" s="14">
        <v>19.940000000000001</v>
      </c>
      <c r="G359" s="14" t="s">
        <v>987</v>
      </c>
      <c r="H359" s="14" t="s">
        <v>528</v>
      </c>
      <c r="I359" s="14" t="s">
        <v>539</v>
      </c>
      <c r="J359" s="14" t="s">
        <v>2455</v>
      </c>
      <c r="K359" s="14" t="s">
        <v>2456</v>
      </c>
    </row>
    <row r="360" spans="1:11" x14ac:dyDescent="0.2">
      <c r="A360" s="15">
        <v>359</v>
      </c>
      <c r="B360" s="16">
        <v>2872544</v>
      </c>
      <c r="C360" s="16" t="s">
        <v>2457</v>
      </c>
      <c r="D360" s="16" t="s">
        <v>2458</v>
      </c>
      <c r="E360" s="16" t="s">
        <v>2459</v>
      </c>
      <c r="F360" s="16">
        <v>144.81</v>
      </c>
      <c r="G360" s="16" t="s">
        <v>1018</v>
      </c>
      <c r="H360" s="16" t="s">
        <v>528</v>
      </c>
      <c r="I360" s="16" t="s">
        <v>539</v>
      </c>
      <c r="J360" s="16" t="s">
        <v>2460</v>
      </c>
      <c r="K360" s="16" t="s">
        <v>2461</v>
      </c>
    </row>
    <row r="361" spans="1:11" x14ac:dyDescent="0.2">
      <c r="A361" s="13">
        <v>360</v>
      </c>
      <c r="B361" s="14">
        <v>2872544</v>
      </c>
      <c r="C361" s="14" t="s">
        <v>2457</v>
      </c>
      <c r="D361" s="14" t="s">
        <v>2462</v>
      </c>
      <c r="E361" s="14" t="s">
        <v>2463</v>
      </c>
      <c r="F361" s="14">
        <v>1122.79</v>
      </c>
      <c r="G361" s="14"/>
      <c r="H361" s="14" t="s">
        <v>407</v>
      </c>
      <c r="I361" s="14" t="s">
        <v>2464</v>
      </c>
      <c r="J361" s="14" t="s">
        <v>1721</v>
      </c>
      <c r="K361" s="14" t="s">
        <v>1728</v>
      </c>
    </row>
    <row r="362" spans="1:11" x14ac:dyDescent="0.2">
      <c r="A362" s="15">
        <v>361</v>
      </c>
      <c r="B362" s="16">
        <v>2872544</v>
      </c>
      <c r="C362" s="16" t="s">
        <v>2457</v>
      </c>
      <c r="D362" s="16" t="s">
        <v>2465</v>
      </c>
      <c r="E362" s="16" t="s">
        <v>2463</v>
      </c>
      <c r="F362" s="16">
        <v>41.66</v>
      </c>
      <c r="G362" s="16" t="s">
        <v>970</v>
      </c>
      <c r="H362" s="16" t="s">
        <v>407</v>
      </c>
      <c r="I362" s="16" t="s">
        <v>2464</v>
      </c>
      <c r="J362" s="16" t="s">
        <v>2466</v>
      </c>
      <c r="K362" s="16" t="s">
        <v>2467</v>
      </c>
    </row>
    <row r="363" spans="1:11" x14ac:dyDescent="0.2">
      <c r="A363" s="13">
        <v>362</v>
      </c>
      <c r="B363" s="14">
        <v>2561662</v>
      </c>
      <c r="C363" s="14" t="s">
        <v>2468</v>
      </c>
      <c r="D363" s="14" t="s">
        <v>2469</v>
      </c>
      <c r="E363" s="14" t="s">
        <v>1239</v>
      </c>
      <c r="F363" s="14">
        <v>32.119999999999997</v>
      </c>
      <c r="G363" s="14" t="s">
        <v>1018</v>
      </c>
      <c r="H363" s="14" t="s">
        <v>528</v>
      </c>
      <c r="I363" s="14" t="s">
        <v>539</v>
      </c>
      <c r="J363" s="14" t="s">
        <v>2110</v>
      </c>
      <c r="K363" s="14" t="s">
        <v>2470</v>
      </c>
    </row>
    <row r="364" spans="1:11" x14ac:dyDescent="0.2">
      <c r="A364" s="15">
        <v>363</v>
      </c>
      <c r="B364" s="16">
        <v>5009138</v>
      </c>
      <c r="C364" s="16" t="s">
        <v>2471</v>
      </c>
      <c r="D364" s="16" t="s">
        <v>2472</v>
      </c>
      <c r="E364" s="16" t="s">
        <v>456</v>
      </c>
      <c r="F364" s="16">
        <v>100.62</v>
      </c>
      <c r="G364" s="16" t="s">
        <v>987</v>
      </c>
      <c r="H364" s="16" t="s">
        <v>407</v>
      </c>
      <c r="I364" s="16" t="s">
        <v>456</v>
      </c>
      <c r="J364" s="16" t="s">
        <v>1877</v>
      </c>
      <c r="K364" s="16" t="s">
        <v>2433</v>
      </c>
    </row>
    <row r="365" spans="1:11" x14ac:dyDescent="0.2">
      <c r="A365" s="13">
        <v>364</v>
      </c>
      <c r="B365" s="14">
        <v>5009138</v>
      </c>
      <c r="C365" s="14" t="s">
        <v>2471</v>
      </c>
      <c r="D365" s="14" t="s">
        <v>2473</v>
      </c>
      <c r="E365" s="14" t="s">
        <v>1948</v>
      </c>
      <c r="F365" s="14">
        <v>1423.81</v>
      </c>
      <c r="G365" s="14" t="s">
        <v>987</v>
      </c>
      <c r="H365" s="14" t="s">
        <v>407</v>
      </c>
      <c r="I365" s="14" t="s">
        <v>456</v>
      </c>
      <c r="J365" s="14" t="s">
        <v>2474</v>
      </c>
      <c r="K365" s="14" t="s">
        <v>2475</v>
      </c>
    </row>
    <row r="366" spans="1:11" x14ac:dyDescent="0.2">
      <c r="A366" s="15">
        <v>365</v>
      </c>
      <c r="B366" s="16">
        <v>5009138</v>
      </c>
      <c r="C366" s="16" t="s">
        <v>2471</v>
      </c>
      <c r="D366" s="16" t="s">
        <v>2476</v>
      </c>
      <c r="E366" s="16" t="s">
        <v>1948</v>
      </c>
      <c r="F366" s="16">
        <v>141.11000000000001</v>
      </c>
      <c r="G366" s="16" t="s">
        <v>987</v>
      </c>
      <c r="H366" s="16" t="s">
        <v>407</v>
      </c>
      <c r="I366" s="16" t="s">
        <v>456</v>
      </c>
      <c r="J366" s="16" t="s">
        <v>2477</v>
      </c>
      <c r="K366" s="16" t="s">
        <v>2478</v>
      </c>
    </row>
    <row r="367" spans="1:11" x14ac:dyDescent="0.2">
      <c r="A367" s="13">
        <v>366</v>
      </c>
      <c r="B367" s="14">
        <v>2060825</v>
      </c>
      <c r="C367" s="14" t="s">
        <v>2479</v>
      </c>
      <c r="D367" s="14" t="s">
        <v>2480</v>
      </c>
      <c r="E367" s="14" t="s">
        <v>2481</v>
      </c>
      <c r="F367" s="14">
        <v>27.2</v>
      </c>
      <c r="G367" s="14" t="s">
        <v>1018</v>
      </c>
      <c r="H367" s="14" t="s">
        <v>528</v>
      </c>
      <c r="I367" s="14" t="s">
        <v>785</v>
      </c>
      <c r="J367" s="14" t="s">
        <v>2482</v>
      </c>
      <c r="K367" s="14" t="s">
        <v>2483</v>
      </c>
    </row>
    <row r="368" spans="1:11" x14ac:dyDescent="0.2">
      <c r="A368" s="15">
        <v>367</v>
      </c>
      <c r="B368" s="16">
        <v>2060825</v>
      </c>
      <c r="C368" s="16" t="s">
        <v>2479</v>
      </c>
      <c r="D368" s="16" t="s">
        <v>2484</v>
      </c>
      <c r="E368" s="16" t="s">
        <v>1394</v>
      </c>
      <c r="F368" s="16">
        <v>49.75</v>
      </c>
      <c r="G368" s="16" t="s">
        <v>1018</v>
      </c>
      <c r="H368" s="16" t="s">
        <v>110</v>
      </c>
      <c r="I368" s="16" t="s">
        <v>803</v>
      </c>
      <c r="J368" s="16" t="s">
        <v>2485</v>
      </c>
      <c r="K368" s="16" t="s">
        <v>2486</v>
      </c>
    </row>
    <row r="369" spans="1:11" x14ac:dyDescent="0.2">
      <c r="A369" s="13">
        <v>368</v>
      </c>
      <c r="B369" s="14">
        <v>2060825</v>
      </c>
      <c r="C369" s="14" t="s">
        <v>2479</v>
      </c>
      <c r="D369" s="14" t="s">
        <v>2487</v>
      </c>
      <c r="E369" s="14" t="s">
        <v>2488</v>
      </c>
      <c r="F369" s="14">
        <v>71.11</v>
      </c>
      <c r="G369" s="14"/>
      <c r="H369" s="14" t="s">
        <v>528</v>
      </c>
      <c r="I369" s="14" t="s">
        <v>778</v>
      </c>
      <c r="J369" s="14" t="s">
        <v>2489</v>
      </c>
      <c r="K369" s="14" t="s">
        <v>2490</v>
      </c>
    </row>
    <row r="370" spans="1:11" x14ac:dyDescent="0.2">
      <c r="A370" s="15">
        <v>369</v>
      </c>
      <c r="B370" s="16">
        <v>2884879</v>
      </c>
      <c r="C370" s="16" t="s">
        <v>2491</v>
      </c>
      <c r="D370" s="16" t="s">
        <v>2492</v>
      </c>
      <c r="E370" s="16" t="s">
        <v>2493</v>
      </c>
      <c r="F370" s="16">
        <v>433.88</v>
      </c>
      <c r="G370" s="16"/>
      <c r="H370" s="16" t="s">
        <v>382</v>
      </c>
      <c r="I370" s="16" t="s">
        <v>741</v>
      </c>
      <c r="J370" s="16" t="s">
        <v>2494</v>
      </c>
      <c r="K370" s="16" t="s">
        <v>2495</v>
      </c>
    </row>
    <row r="371" spans="1:11" x14ac:dyDescent="0.2">
      <c r="A371" s="13">
        <v>370</v>
      </c>
      <c r="B371" s="14">
        <v>5017386</v>
      </c>
      <c r="C371" s="14" t="s">
        <v>2496</v>
      </c>
      <c r="D371" s="14" t="s">
        <v>2497</v>
      </c>
      <c r="E371" s="14" t="s">
        <v>539</v>
      </c>
      <c r="F371" s="14">
        <v>25.75</v>
      </c>
      <c r="G371" s="14" t="s">
        <v>1011</v>
      </c>
      <c r="H371" s="14" t="s">
        <v>528</v>
      </c>
      <c r="I371" s="14" t="s">
        <v>539</v>
      </c>
      <c r="J371" s="14" t="s">
        <v>2498</v>
      </c>
      <c r="K371" s="14" t="s">
        <v>2499</v>
      </c>
    </row>
    <row r="372" spans="1:11" x14ac:dyDescent="0.2">
      <c r="A372" s="15">
        <v>371</v>
      </c>
      <c r="B372" s="16">
        <v>2868679</v>
      </c>
      <c r="C372" s="16" t="s">
        <v>2500</v>
      </c>
      <c r="D372" s="16" t="s">
        <v>2501</v>
      </c>
      <c r="E372" s="16" t="s">
        <v>2502</v>
      </c>
      <c r="F372" s="16">
        <v>95.64</v>
      </c>
      <c r="G372" s="16" t="s">
        <v>970</v>
      </c>
      <c r="H372" s="16" t="s">
        <v>382</v>
      </c>
      <c r="I372" s="16" t="s">
        <v>396</v>
      </c>
      <c r="J372" s="16" t="s">
        <v>2503</v>
      </c>
      <c r="K372" s="16" t="s">
        <v>2504</v>
      </c>
    </row>
    <row r="373" spans="1:11" x14ac:dyDescent="0.2">
      <c r="A373" s="13">
        <v>372</v>
      </c>
      <c r="B373" s="14">
        <v>2088967</v>
      </c>
      <c r="C373" s="14" t="s">
        <v>2505</v>
      </c>
      <c r="D373" s="14" t="s">
        <v>2506</v>
      </c>
      <c r="E373" s="14" t="s">
        <v>1394</v>
      </c>
      <c r="F373" s="14">
        <v>31.51</v>
      </c>
      <c r="G373" s="14" t="s">
        <v>1018</v>
      </c>
      <c r="H373" s="14" t="s">
        <v>1215</v>
      </c>
      <c r="I373" s="14" t="s">
        <v>1216</v>
      </c>
      <c r="J373" s="14" t="s">
        <v>2507</v>
      </c>
      <c r="K373" s="14" t="s">
        <v>2508</v>
      </c>
    </row>
    <row r="374" spans="1:11" x14ac:dyDescent="0.2">
      <c r="A374" s="15">
        <v>373</v>
      </c>
      <c r="B374" s="16">
        <v>2808676</v>
      </c>
      <c r="C374" s="16" t="s">
        <v>2509</v>
      </c>
      <c r="D374" s="16" t="s">
        <v>2510</v>
      </c>
      <c r="E374" s="16" t="s">
        <v>2254</v>
      </c>
      <c r="F374" s="16">
        <v>25.6</v>
      </c>
      <c r="G374" s="16" t="s">
        <v>1018</v>
      </c>
      <c r="H374" s="16" t="s">
        <v>528</v>
      </c>
      <c r="I374" s="16" t="s">
        <v>539</v>
      </c>
      <c r="J374" s="16" t="s">
        <v>2255</v>
      </c>
      <c r="K374" s="16" t="s">
        <v>2256</v>
      </c>
    </row>
    <row r="375" spans="1:11" x14ac:dyDescent="0.2">
      <c r="A375" s="13">
        <v>374</v>
      </c>
      <c r="B375" s="14">
        <v>2837889</v>
      </c>
      <c r="C375" s="14" t="s">
        <v>2511</v>
      </c>
      <c r="D375" s="14" t="s">
        <v>2512</v>
      </c>
      <c r="E375" s="14" t="s">
        <v>2513</v>
      </c>
      <c r="F375" s="14">
        <v>175.69</v>
      </c>
      <c r="G375" s="14"/>
      <c r="H375" s="14" t="s">
        <v>382</v>
      </c>
      <c r="I375" s="14" t="s">
        <v>260</v>
      </c>
      <c r="J375" s="14" t="s">
        <v>1379</v>
      </c>
      <c r="K375" s="14" t="s">
        <v>2514</v>
      </c>
    </row>
    <row r="376" spans="1:11" x14ac:dyDescent="0.2">
      <c r="A376" s="15">
        <v>375</v>
      </c>
      <c r="B376" s="16">
        <v>2837889</v>
      </c>
      <c r="C376" s="16" t="s">
        <v>2511</v>
      </c>
      <c r="D376" s="16" t="s">
        <v>2515</v>
      </c>
      <c r="E376" s="16" t="s">
        <v>2513</v>
      </c>
      <c r="F376" s="16">
        <v>242.03</v>
      </c>
      <c r="G376" s="16"/>
      <c r="H376" s="16" t="s">
        <v>382</v>
      </c>
      <c r="I376" s="16" t="s">
        <v>260</v>
      </c>
      <c r="J376" s="16" t="s">
        <v>1379</v>
      </c>
      <c r="K376" s="16" t="s">
        <v>2514</v>
      </c>
    </row>
    <row r="377" spans="1:11" x14ac:dyDescent="0.2">
      <c r="A377" s="13">
        <v>376</v>
      </c>
      <c r="B377" s="14">
        <v>5020719</v>
      </c>
      <c r="C377" s="14" t="s">
        <v>2516</v>
      </c>
      <c r="D377" s="14" t="s">
        <v>2517</v>
      </c>
      <c r="E377" s="14" t="s">
        <v>2518</v>
      </c>
      <c r="F377" s="14">
        <v>92.8</v>
      </c>
      <c r="G377" s="14" t="s">
        <v>1018</v>
      </c>
      <c r="H377" s="14" t="s">
        <v>528</v>
      </c>
      <c r="I377" s="14" t="s">
        <v>785</v>
      </c>
      <c r="J377" s="14" t="s">
        <v>1006</v>
      </c>
      <c r="K377" s="14" t="s">
        <v>1007</v>
      </c>
    </row>
    <row r="378" spans="1:11" x14ac:dyDescent="0.2">
      <c r="A378" s="15">
        <v>377</v>
      </c>
      <c r="B378" s="16">
        <v>5020719</v>
      </c>
      <c r="C378" s="16" t="s">
        <v>2516</v>
      </c>
      <c r="D378" s="16" t="s">
        <v>2519</v>
      </c>
      <c r="E378" s="16" t="s">
        <v>2520</v>
      </c>
      <c r="F378" s="16">
        <v>102.47</v>
      </c>
      <c r="G378" s="16"/>
      <c r="H378" s="16" t="s">
        <v>1703</v>
      </c>
      <c r="I378" s="16" t="s">
        <v>1704</v>
      </c>
      <c r="J378" s="16" t="s">
        <v>2521</v>
      </c>
      <c r="K378" s="16" t="s">
        <v>2522</v>
      </c>
    </row>
    <row r="379" spans="1:11" x14ac:dyDescent="0.2">
      <c r="A379" s="13">
        <v>378</v>
      </c>
      <c r="B379" s="14">
        <v>5002745</v>
      </c>
      <c r="C379" s="14" t="s">
        <v>2523</v>
      </c>
      <c r="D379" s="14" t="s">
        <v>2524</v>
      </c>
      <c r="E379" s="14" t="s">
        <v>2525</v>
      </c>
      <c r="F379" s="14">
        <v>342.31</v>
      </c>
      <c r="G379" s="14"/>
      <c r="H379" s="14" t="s">
        <v>407</v>
      </c>
      <c r="I379" s="14" t="s">
        <v>2526</v>
      </c>
      <c r="J379" s="14" t="s">
        <v>2527</v>
      </c>
      <c r="K379" s="14" t="s">
        <v>2528</v>
      </c>
    </row>
    <row r="380" spans="1:11" x14ac:dyDescent="0.2">
      <c r="A380" s="15">
        <v>379</v>
      </c>
      <c r="B380" s="16">
        <v>5024021</v>
      </c>
      <c r="C380" s="16" t="s">
        <v>2529</v>
      </c>
      <c r="D380" s="16" t="s">
        <v>2530</v>
      </c>
      <c r="E380" s="16" t="s">
        <v>2531</v>
      </c>
      <c r="F380" s="16">
        <v>4178.58</v>
      </c>
      <c r="G380" s="16"/>
      <c r="H380" s="16" t="s">
        <v>21</v>
      </c>
      <c r="I380" s="16" t="s">
        <v>2532</v>
      </c>
      <c r="J380" s="16" t="s">
        <v>2533</v>
      </c>
      <c r="K380" s="16" t="s">
        <v>2534</v>
      </c>
    </row>
    <row r="381" spans="1:11" x14ac:dyDescent="0.2">
      <c r="A381" s="13">
        <v>380</v>
      </c>
      <c r="B381" s="14">
        <v>5024021</v>
      </c>
      <c r="C381" s="14" t="s">
        <v>2529</v>
      </c>
      <c r="D381" s="14" t="s">
        <v>2535</v>
      </c>
      <c r="E381" s="14" t="s">
        <v>2536</v>
      </c>
      <c r="F381" s="14">
        <v>913.89</v>
      </c>
      <c r="G381" s="14"/>
      <c r="H381" s="14" t="s">
        <v>622</v>
      </c>
      <c r="I381" s="14" t="s">
        <v>2537</v>
      </c>
      <c r="J381" s="14" t="s">
        <v>2538</v>
      </c>
      <c r="K381" s="14" t="s">
        <v>2534</v>
      </c>
    </row>
    <row r="382" spans="1:11" x14ac:dyDescent="0.2">
      <c r="A382" s="15">
        <v>381</v>
      </c>
      <c r="B382" s="16">
        <v>2330008</v>
      </c>
      <c r="C382" s="16" t="s">
        <v>2539</v>
      </c>
      <c r="D382" s="16" t="s">
        <v>2540</v>
      </c>
      <c r="E382" s="16" t="s">
        <v>2541</v>
      </c>
      <c r="F382" s="16">
        <v>29.12</v>
      </c>
      <c r="G382" s="16" t="s">
        <v>1018</v>
      </c>
      <c r="H382" s="16" t="s">
        <v>15</v>
      </c>
      <c r="I382" s="16" t="s">
        <v>2542</v>
      </c>
      <c r="J382" s="16" t="s">
        <v>1067</v>
      </c>
      <c r="K382" s="16" t="s">
        <v>1068</v>
      </c>
    </row>
    <row r="383" spans="1:11" x14ac:dyDescent="0.2">
      <c r="A383" s="13">
        <v>382</v>
      </c>
      <c r="B383" s="14">
        <v>5001633</v>
      </c>
      <c r="C383" s="14" t="s">
        <v>2543</v>
      </c>
      <c r="D383" s="14" t="s">
        <v>2544</v>
      </c>
      <c r="E383" s="14" t="s">
        <v>2545</v>
      </c>
      <c r="F383" s="14">
        <v>4095.32</v>
      </c>
      <c r="G383" s="14"/>
      <c r="H383" s="14" t="s">
        <v>116</v>
      </c>
      <c r="I383" s="14" t="s">
        <v>2546</v>
      </c>
      <c r="J383" s="14" t="s">
        <v>2547</v>
      </c>
      <c r="K383" s="14" t="s">
        <v>2548</v>
      </c>
    </row>
    <row r="384" spans="1:11" x14ac:dyDescent="0.2">
      <c r="A384" s="15">
        <v>383</v>
      </c>
      <c r="B384" s="16">
        <v>5001633</v>
      </c>
      <c r="C384" s="16" t="s">
        <v>2543</v>
      </c>
      <c r="D384" s="16" t="s">
        <v>2549</v>
      </c>
      <c r="E384" s="16" t="s">
        <v>1093</v>
      </c>
      <c r="F384" s="16">
        <v>2741.01</v>
      </c>
      <c r="G384" s="16"/>
      <c r="H384" s="16" t="s">
        <v>362</v>
      </c>
      <c r="I384" s="16" t="s">
        <v>734</v>
      </c>
      <c r="J384" s="16" t="s">
        <v>2550</v>
      </c>
      <c r="K384" s="16" t="s">
        <v>2551</v>
      </c>
    </row>
    <row r="385" spans="1:11" x14ac:dyDescent="0.2">
      <c r="A385" s="13">
        <v>384</v>
      </c>
      <c r="B385" s="14">
        <v>5001633</v>
      </c>
      <c r="C385" s="14" t="s">
        <v>2543</v>
      </c>
      <c r="D385" s="14" t="s">
        <v>2552</v>
      </c>
      <c r="E385" s="14" t="s">
        <v>1795</v>
      </c>
      <c r="F385" s="14">
        <v>232.49</v>
      </c>
      <c r="G385" s="14"/>
      <c r="H385" s="14" t="s">
        <v>407</v>
      </c>
      <c r="I385" s="14" t="s">
        <v>432</v>
      </c>
      <c r="J385" s="14" t="s">
        <v>2553</v>
      </c>
      <c r="K385" s="14" t="s">
        <v>2554</v>
      </c>
    </row>
    <row r="386" spans="1:11" x14ac:dyDescent="0.2">
      <c r="A386" s="15">
        <v>385</v>
      </c>
      <c r="B386" s="16">
        <v>5001633</v>
      </c>
      <c r="C386" s="16" t="s">
        <v>2543</v>
      </c>
      <c r="D386" s="16" t="s">
        <v>2555</v>
      </c>
      <c r="E386" s="16" t="s">
        <v>1116</v>
      </c>
      <c r="F386" s="16">
        <v>2411.7199999999998</v>
      </c>
      <c r="G386" s="16"/>
      <c r="H386" s="16" t="s">
        <v>21</v>
      </c>
      <c r="I386" s="16" t="s">
        <v>25</v>
      </c>
      <c r="J386" s="16" t="s">
        <v>1952</v>
      </c>
      <c r="K386" s="16" t="s">
        <v>1953</v>
      </c>
    </row>
    <row r="387" spans="1:11" x14ac:dyDescent="0.2">
      <c r="A387" s="13">
        <v>386</v>
      </c>
      <c r="B387" s="14">
        <v>5001633</v>
      </c>
      <c r="C387" s="14" t="s">
        <v>2543</v>
      </c>
      <c r="D387" s="14" t="s">
        <v>2556</v>
      </c>
      <c r="E387" s="14" t="s">
        <v>1451</v>
      </c>
      <c r="F387" s="14">
        <v>267.91000000000003</v>
      </c>
      <c r="G387" s="14"/>
      <c r="H387" s="14" t="s">
        <v>116</v>
      </c>
      <c r="I387" s="14" t="s">
        <v>662</v>
      </c>
      <c r="J387" s="14" t="s">
        <v>1379</v>
      </c>
      <c r="K387" s="14" t="s">
        <v>2514</v>
      </c>
    </row>
    <row r="388" spans="1:11" x14ac:dyDescent="0.2">
      <c r="A388" s="15">
        <v>387</v>
      </c>
      <c r="B388" s="16">
        <v>5032415</v>
      </c>
      <c r="C388" s="16" t="s">
        <v>2557</v>
      </c>
      <c r="D388" s="16" t="s">
        <v>2558</v>
      </c>
      <c r="E388" s="16" t="s">
        <v>2559</v>
      </c>
      <c r="F388" s="16">
        <v>404.77</v>
      </c>
      <c r="G388" s="16"/>
      <c r="H388" s="16" t="s">
        <v>116</v>
      </c>
      <c r="I388" s="16" t="s">
        <v>142</v>
      </c>
      <c r="J388" s="16" t="s">
        <v>2560</v>
      </c>
      <c r="K388" s="16" t="s">
        <v>2561</v>
      </c>
    </row>
    <row r="389" spans="1:11" x14ac:dyDescent="0.2">
      <c r="A389" s="13">
        <v>388</v>
      </c>
      <c r="B389" s="14">
        <v>5032415</v>
      </c>
      <c r="C389" s="14" t="s">
        <v>2557</v>
      </c>
      <c r="D389" s="14" t="s">
        <v>2562</v>
      </c>
      <c r="E389" s="14" t="s">
        <v>2563</v>
      </c>
      <c r="F389" s="14">
        <v>11008.44</v>
      </c>
      <c r="G389" s="14"/>
      <c r="H389" s="14" t="s">
        <v>264</v>
      </c>
      <c r="I389" s="14" t="s">
        <v>1942</v>
      </c>
      <c r="J389" s="14" t="s">
        <v>2564</v>
      </c>
      <c r="K389" s="14" t="s">
        <v>2565</v>
      </c>
    </row>
    <row r="390" spans="1:11" x14ac:dyDescent="0.2">
      <c r="A390" s="15">
        <v>389</v>
      </c>
      <c r="B390" s="16">
        <v>2764563</v>
      </c>
      <c r="C390" s="16" t="s">
        <v>2566</v>
      </c>
      <c r="D390" s="16" t="s">
        <v>2567</v>
      </c>
      <c r="E390" s="16" t="s">
        <v>2568</v>
      </c>
      <c r="F390" s="16">
        <v>125.07</v>
      </c>
      <c r="G390" s="16"/>
      <c r="H390" s="16" t="s">
        <v>528</v>
      </c>
      <c r="I390" s="16" t="s">
        <v>2569</v>
      </c>
      <c r="J390" s="16" t="s">
        <v>2570</v>
      </c>
      <c r="K390" s="16" t="s">
        <v>2571</v>
      </c>
    </row>
    <row r="391" spans="1:11" x14ac:dyDescent="0.2">
      <c r="A391" s="13">
        <v>390</v>
      </c>
      <c r="B391" s="14">
        <v>2885425</v>
      </c>
      <c r="C391" s="14" t="s">
        <v>2572</v>
      </c>
      <c r="D391" s="14" t="s">
        <v>2573</v>
      </c>
      <c r="E391" s="14" t="s">
        <v>2574</v>
      </c>
      <c r="F391" s="14">
        <v>178.04</v>
      </c>
      <c r="G391" s="14" t="s">
        <v>970</v>
      </c>
      <c r="H391" s="14" t="s">
        <v>697</v>
      </c>
      <c r="I391" s="14" t="s">
        <v>700</v>
      </c>
      <c r="J391" s="14" t="s">
        <v>2575</v>
      </c>
      <c r="K391" s="14" t="s">
        <v>2576</v>
      </c>
    </row>
    <row r="392" spans="1:11" x14ac:dyDescent="0.2">
      <c r="A392" s="15">
        <v>391</v>
      </c>
      <c r="B392" s="16">
        <v>5021693</v>
      </c>
      <c r="C392" s="16" t="s">
        <v>2577</v>
      </c>
      <c r="D392" s="16" t="s">
        <v>2578</v>
      </c>
      <c r="E392" s="16" t="s">
        <v>2579</v>
      </c>
      <c r="F392" s="16">
        <v>71.150000000000006</v>
      </c>
      <c r="G392" s="16"/>
      <c r="H392" s="16" t="s">
        <v>21</v>
      </c>
      <c r="I392" s="16" t="s">
        <v>22</v>
      </c>
      <c r="J392" s="16" t="s">
        <v>2580</v>
      </c>
      <c r="K392" s="16" t="s">
        <v>2581</v>
      </c>
    </row>
    <row r="393" spans="1:11" x14ac:dyDescent="0.2">
      <c r="A393" s="13">
        <v>392</v>
      </c>
      <c r="B393" s="14">
        <v>4183525</v>
      </c>
      <c r="C393" s="14" t="s">
        <v>2582</v>
      </c>
      <c r="D393" s="14" t="s">
        <v>2583</v>
      </c>
      <c r="E393" s="14" t="s">
        <v>2584</v>
      </c>
      <c r="F393" s="14">
        <v>31.16</v>
      </c>
      <c r="G393" s="14" t="s">
        <v>1051</v>
      </c>
      <c r="H393" s="14" t="s">
        <v>362</v>
      </c>
      <c r="I393" s="14" t="s">
        <v>727</v>
      </c>
      <c r="J393" s="14" t="s">
        <v>2585</v>
      </c>
      <c r="K393" s="14" t="s">
        <v>2586</v>
      </c>
    </row>
    <row r="394" spans="1:11" x14ac:dyDescent="0.2">
      <c r="A394" s="15">
        <v>393</v>
      </c>
      <c r="B394" s="16">
        <v>2650436</v>
      </c>
      <c r="C394" s="16" t="s">
        <v>2587</v>
      </c>
      <c r="D394" s="16" t="s">
        <v>2588</v>
      </c>
      <c r="E394" s="16" t="s">
        <v>2589</v>
      </c>
      <c r="F394" s="16">
        <v>51.4</v>
      </c>
      <c r="G394" s="16" t="s">
        <v>1018</v>
      </c>
      <c r="H394" s="16" t="s">
        <v>528</v>
      </c>
      <c r="I394" s="16" t="s">
        <v>785</v>
      </c>
      <c r="J394" s="16" t="s">
        <v>2590</v>
      </c>
      <c r="K394" s="16" t="s">
        <v>2591</v>
      </c>
    </row>
    <row r="395" spans="1:11" x14ac:dyDescent="0.2">
      <c r="A395" s="13">
        <v>394</v>
      </c>
      <c r="B395" s="14">
        <v>5031974</v>
      </c>
      <c r="C395" s="14" t="s">
        <v>884</v>
      </c>
      <c r="D395" s="14" t="s">
        <v>2592</v>
      </c>
      <c r="E395" s="14" t="s">
        <v>1627</v>
      </c>
      <c r="F395" s="14">
        <v>1499.03</v>
      </c>
      <c r="G395" s="14"/>
      <c r="H395" s="14" t="s">
        <v>162</v>
      </c>
      <c r="I395" s="14" t="s">
        <v>207</v>
      </c>
      <c r="J395" s="14" t="s">
        <v>1530</v>
      </c>
      <c r="K395" s="14" t="s">
        <v>2593</v>
      </c>
    </row>
    <row r="396" spans="1:11" x14ac:dyDescent="0.2">
      <c r="A396" s="15">
        <v>395</v>
      </c>
      <c r="B396" s="16">
        <v>5031974</v>
      </c>
      <c r="C396" s="16" t="s">
        <v>884</v>
      </c>
      <c r="D396" s="16" t="s">
        <v>2594</v>
      </c>
      <c r="E396" s="16" t="s">
        <v>2595</v>
      </c>
      <c r="F396" s="16">
        <v>1783.58</v>
      </c>
      <c r="G396" s="16"/>
      <c r="H396" s="16" t="s">
        <v>69</v>
      </c>
      <c r="I396" s="16" t="s">
        <v>644</v>
      </c>
      <c r="J396" s="16" t="s">
        <v>2596</v>
      </c>
      <c r="K396" s="16" t="s">
        <v>2597</v>
      </c>
    </row>
    <row r="397" spans="1:11" x14ac:dyDescent="0.2">
      <c r="A397" s="13">
        <v>396</v>
      </c>
      <c r="B397" s="14">
        <v>5031974</v>
      </c>
      <c r="C397" s="14" t="s">
        <v>884</v>
      </c>
      <c r="D397" s="14" t="s">
        <v>2598</v>
      </c>
      <c r="E397" s="14" t="s">
        <v>2599</v>
      </c>
      <c r="F397" s="14">
        <v>7733.31</v>
      </c>
      <c r="G397" s="14"/>
      <c r="H397" s="14" t="s">
        <v>116</v>
      </c>
      <c r="I397" s="14" t="s">
        <v>667</v>
      </c>
      <c r="J397" s="14" t="s">
        <v>2600</v>
      </c>
      <c r="K397" s="14" t="s">
        <v>2601</v>
      </c>
    </row>
    <row r="398" spans="1:11" x14ac:dyDescent="0.2">
      <c r="A398" s="15">
        <v>397</v>
      </c>
      <c r="B398" s="16">
        <v>5031974</v>
      </c>
      <c r="C398" s="16" t="s">
        <v>884</v>
      </c>
      <c r="D398" s="16" t="s">
        <v>2602</v>
      </c>
      <c r="E398" s="16" t="s">
        <v>2603</v>
      </c>
      <c r="F398" s="16">
        <v>10926.44</v>
      </c>
      <c r="G398" s="16"/>
      <c r="H398" s="16" t="s">
        <v>264</v>
      </c>
      <c r="I398" s="16" t="s">
        <v>2604</v>
      </c>
      <c r="J398" s="16" t="s">
        <v>2605</v>
      </c>
      <c r="K398" s="16" t="s">
        <v>2606</v>
      </c>
    </row>
    <row r="399" spans="1:11" x14ac:dyDescent="0.2">
      <c r="A399" s="13">
        <v>398</v>
      </c>
      <c r="B399" s="14">
        <v>5031974</v>
      </c>
      <c r="C399" s="14" t="s">
        <v>884</v>
      </c>
      <c r="D399" s="14" t="s">
        <v>2607</v>
      </c>
      <c r="E399" s="14" t="s">
        <v>1627</v>
      </c>
      <c r="F399" s="14">
        <v>460.39</v>
      </c>
      <c r="G399" s="14" t="s">
        <v>1051</v>
      </c>
      <c r="H399" s="14" t="s">
        <v>162</v>
      </c>
      <c r="I399" s="14" t="s">
        <v>207</v>
      </c>
      <c r="J399" s="14" t="s">
        <v>2608</v>
      </c>
      <c r="K399" s="14" t="s">
        <v>2609</v>
      </c>
    </row>
    <row r="400" spans="1:11" x14ac:dyDescent="0.2">
      <c r="A400" s="15">
        <v>399</v>
      </c>
      <c r="B400" s="16">
        <v>2726378</v>
      </c>
      <c r="C400" s="16" t="s">
        <v>2610</v>
      </c>
      <c r="D400" s="16" t="s">
        <v>2611</v>
      </c>
      <c r="E400" s="16" t="s">
        <v>2612</v>
      </c>
      <c r="F400" s="16">
        <v>2663.27</v>
      </c>
      <c r="G400" s="16"/>
      <c r="H400" s="16" t="s">
        <v>162</v>
      </c>
      <c r="I400" s="16" t="s">
        <v>207</v>
      </c>
      <c r="J400" s="16" t="s">
        <v>2268</v>
      </c>
      <c r="K400" s="16" t="s">
        <v>2269</v>
      </c>
    </row>
    <row r="401" spans="1:11" x14ac:dyDescent="0.2">
      <c r="A401" s="13">
        <v>400</v>
      </c>
      <c r="B401" s="14">
        <v>2726378</v>
      </c>
      <c r="C401" s="14" t="s">
        <v>2610</v>
      </c>
      <c r="D401" s="14" t="s">
        <v>2613</v>
      </c>
      <c r="E401" s="14" t="s">
        <v>2513</v>
      </c>
      <c r="F401" s="14">
        <v>28489.119999999999</v>
      </c>
      <c r="G401" s="14"/>
      <c r="H401" s="14" t="s">
        <v>162</v>
      </c>
      <c r="I401" s="14" t="s">
        <v>2614</v>
      </c>
      <c r="J401" s="14" t="s">
        <v>2615</v>
      </c>
      <c r="K401" s="14" t="s">
        <v>2616</v>
      </c>
    </row>
    <row r="402" spans="1:11" x14ac:dyDescent="0.2">
      <c r="A402" s="15">
        <v>401</v>
      </c>
      <c r="B402" s="16">
        <v>5003105</v>
      </c>
      <c r="C402" s="16" t="s">
        <v>2617</v>
      </c>
      <c r="D402" s="16" t="s">
        <v>2618</v>
      </c>
      <c r="E402" s="16" t="s">
        <v>1869</v>
      </c>
      <c r="F402" s="16">
        <v>80.12</v>
      </c>
      <c r="G402" s="16" t="s">
        <v>1018</v>
      </c>
      <c r="H402" s="16" t="s">
        <v>382</v>
      </c>
      <c r="I402" s="16" t="s">
        <v>640</v>
      </c>
      <c r="J402" s="16" t="s">
        <v>2619</v>
      </c>
      <c r="K402" s="16" t="s">
        <v>2620</v>
      </c>
    </row>
    <row r="403" spans="1:11" x14ac:dyDescent="0.2">
      <c r="A403" s="13">
        <v>402</v>
      </c>
      <c r="B403" s="14">
        <v>5011965</v>
      </c>
      <c r="C403" s="14" t="s">
        <v>2621</v>
      </c>
      <c r="D403" s="14" t="s">
        <v>2622</v>
      </c>
      <c r="E403" s="14" t="s">
        <v>2623</v>
      </c>
      <c r="F403" s="14">
        <v>6127.04</v>
      </c>
      <c r="G403" s="14"/>
      <c r="H403" s="14" t="s">
        <v>560</v>
      </c>
      <c r="I403" s="14" t="s">
        <v>51</v>
      </c>
      <c r="J403" s="14" t="s">
        <v>2624</v>
      </c>
      <c r="K403" s="14" t="s">
        <v>2625</v>
      </c>
    </row>
    <row r="404" spans="1:11" x14ac:dyDescent="0.2">
      <c r="A404" s="15">
        <v>403</v>
      </c>
      <c r="B404" s="16">
        <v>5046483</v>
      </c>
      <c r="C404" s="16" t="s">
        <v>2626</v>
      </c>
      <c r="D404" s="16" t="s">
        <v>2627</v>
      </c>
      <c r="E404" s="16" t="s">
        <v>1468</v>
      </c>
      <c r="F404" s="16">
        <v>41.88</v>
      </c>
      <c r="G404" s="16" t="s">
        <v>1018</v>
      </c>
      <c r="H404" s="16" t="s">
        <v>528</v>
      </c>
      <c r="I404" s="16" t="s">
        <v>785</v>
      </c>
      <c r="J404" s="16" t="s">
        <v>2628</v>
      </c>
      <c r="K404" s="16" t="s">
        <v>2629</v>
      </c>
    </row>
    <row r="405" spans="1:11" x14ac:dyDescent="0.2">
      <c r="A405" s="13">
        <v>404</v>
      </c>
      <c r="B405" s="14">
        <v>2031256</v>
      </c>
      <c r="C405" s="14" t="s">
        <v>2630</v>
      </c>
      <c r="D405" s="14" t="s">
        <v>2631</v>
      </c>
      <c r="E405" s="14" t="s">
        <v>2632</v>
      </c>
      <c r="F405" s="14">
        <v>25.08</v>
      </c>
      <c r="G405" s="14" t="s">
        <v>1018</v>
      </c>
      <c r="H405" s="14" t="s">
        <v>260</v>
      </c>
      <c r="I405" s="14" t="s">
        <v>31</v>
      </c>
      <c r="J405" s="14" t="s">
        <v>2633</v>
      </c>
      <c r="K405" s="14" t="s">
        <v>2634</v>
      </c>
    </row>
    <row r="406" spans="1:11" x14ac:dyDescent="0.2">
      <c r="A406" s="15">
        <v>405</v>
      </c>
      <c r="B406" s="16">
        <v>2614561</v>
      </c>
      <c r="C406" s="16" t="s">
        <v>2635</v>
      </c>
      <c r="D406" s="16" t="s">
        <v>2636</v>
      </c>
      <c r="E406" s="16" t="s">
        <v>2637</v>
      </c>
      <c r="F406" s="16">
        <v>6577.63</v>
      </c>
      <c r="G406" s="16"/>
      <c r="H406" s="16" t="s">
        <v>51</v>
      </c>
      <c r="I406" s="16" t="s">
        <v>1210</v>
      </c>
      <c r="J406" s="16" t="s">
        <v>1883</v>
      </c>
      <c r="K406" s="16" t="s">
        <v>1884</v>
      </c>
    </row>
    <row r="407" spans="1:11" x14ac:dyDescent="0.2">
      <c r="A407" s="13">
        <v>406</v>
      </c>
      <c r="B407" s="14">
        <v>2614561</v>
      </c>
      <c r="C407" s="14" t="s">
        <v>2635</v>
      </c>
      <c r="D407" s="14" t="s">
        <v>2638</v>
      </c>
      <c r="E407" s="14" t="s">
        <v>2639</v>
      </c>
      <c r="F407" s="14">
        <v>6235.39</v>
      </c>
      <c r="G407" s="14"/>
      <c r="H407" s="14" t="s">
        <v>51</v>
      </c>
      <c r="I407" s="14" t="s">
        <v>2640</v>
      </c>
      <c r="J407" s="14" t="s">
        <v>2641</v>
      </c>
      <c r="K407" s="14" t="s">
        <v>2642</v>
      </c>
    </row>
    <row r="408" spans="1:11" x14ac:dyDescent="0.2">
      <c r="A408" s="15">
        <v>407</v>
      </c>
      <c r="B408" s="16">
        <v>2817179</v>
      </c>
      <c r="C408" s="16" t="s">
        <v>2643</v>
      </c>
      <c r="D408" s="16" t="s">
        <v>2644</v>
      </c>
      <c r="E408" s="16" t="s">
        <v>2645</v>
      </c>
      <c r="F408" s="16">
        <v>37.49</v>
      </c>
      <c r="G408" s="16"/>
      <c r="H408" s="16" t="s">
        <v>110</v>
      </c>
      <c r="I408" s="16" t="s">
        <v>905</v>
      </c>
      <c r="J408" s="16" t="s">
        <v>2575</v>
      </c>
      <c r="K408" s="16" t="s">
        <v>2646</v>
      </c>
    </row>
    <row r="409" spans="1:11" x14ac:dyDescent="0.2">
      <c r="A409" s="13">
        <v>408</v>
      </c>
      <c r="B409" s="14">
        <v>5020115</v>
      </c>
      <c r="C409" s="14" t="s">
        <v>2647</v>
      </c>
      <c r="D409" s="14" t="s">
        <v>2648</v>
      </c>
      <c r="E409" s="14" t="s">
        <v>2649</v>
      </c>
      <c r="F409" s="14">
        <v>7536.72</v>
      </c>
      <c r="G409" s="14"/>
      <c r="H409" s="14" t="s">
        <v>264</v>
      </c>
      <c r="I409" s="14" t="s">
        <v>278</v>
      </c>
      <c r="J409" s="14" t="s">
        <v>2650</v>
      </c>
      <c r="K409" s="14" t="s">
        <v>2651</v>
      </c>
    </row>
    <row r="410" spans="1:11" x14ac:dyDescent="0.2">
      <c r="A410" s="15">
        <v>409</v>
      </c>
      <c r="B410" s="16">
        <v>2811162</v>
      </c>
      <c r="C410" s="16" t="s">
        <v>2652</v>
      </c>
      <c r="D410" s="16" t="s">
        <v>2653</v>
      </c>
      <c r="E410" s="16" t="s">
        <v>2481</v>
      </c>
      <c r="F410" s="16">
        <v>52.98</v>
      </c>
      <c r="G410" s="16" t="s">
        <v>1018</v>
      </c>
      <c r="H410" s="16" t="s">
        <v>528</v>
      </c>
      <c r="I410" s="16" t="s">
        <v>785</v>
      </c>
      <c r="J410" s="16" t="s">
        <v>2654</v>
      </c>
      <c r="K410" s="16" t="s">
        <v>2655</v>
      </c>
    </row>
    <row r="411" spans="1:11" x14ac:dyDescent="0.2">
      <c r="A411" s="13">
        <v>410</v>
      </c>
      <c r="B411" s="14">
        <v>2686554</v>
      </c>
      <c r="C411" s="14" t="s">
        <v>2656</v>
      </c>
      <c r="D411" s="14" t="s">
        <v>2657</v>
      </c>
      <c r="E411" s="14" t="s">
        <v>2658</v>
      </c>
      <c r="F411" s="14">
        <v>3514.2</v>
      </c>
      <c r="G411" s="14"/>
      <c r="H411" s="14" t="s">
        <v>407</v>
      </c>
      <c r="I411" s="14" t="s">
        <v>227</v>
      </c>
      <c r="J411" s="14" t="s">
        <v>1860</v>
      </c>
      <c r="K411" s="14" t="s">
        <v>2659</v>
      </c>
    </row>
    <row r="412" spans="1:11" x14ac:dyDescent="0.2">
      <c r="A412" s="15">
        <v>411</v>
      </c>
      <c r="B412" s="16">
        <v>5034396</v>
      </c>
      <c r="C412" s="16" t="s">
        <v>2660</v>
      </c>
      <c r="D412" s="16" t="s">
        <v>2661</v>
      </c>
      <c r="E412" s="16" t="s">
        <v>2662</v>
      </c>
      <c r="F412" s="16">
        <v>493.35</v>
      </c>
      <c r="G412" s="16"/>
      <c r="H412" s="16" t="s">
        <v>565</v>
      </c>
      <c r="I412" s="16" t="s">
        <v>2663</v>
      </c>
      <c r="J412" s="16" t="s">
        <v>2664</v>
      </c>
      <c r="K412" s="16" t="s">
        <v>1285</v>
      </c>
    </row>
    <row r="413" spans="1:11" x14ac:dyDescent="0.2">
      <c r="A413" s="13">
        <v>412</v>
      </c>
      <c r="B413" s="14">
        <v>2013698</v>
      </c>
      <c r="C413" s="14" t="s">
        <v>2665</v>
      </c>
      <c r="D413" s="14" t="s">
        <v>2666</v>
      </c>
      <c r="E413" s="14" t="s">
        <v>2667</v>
      </c>
      <c r="F413" s="14">
        <v>265.33</v>
      </c>
      <c r="G413" s="14" t="s">
        <v>970</v>
      </c>
      <c r="H413" s="14" t="s">
        <v>382</v>
      </c>
      <c r="I413" s="14" t="s">
        <v>741</v>
      </c>
      <c r="J413" s="14" t="s">
        <v>2668</v>
      </c>
      <c r="K413" s="14" t="s">
        <v>2669</v>
      </c>
    </row>
    <row r="414" spans="1:11" x14ac:dyDescent="0.2">
      <c r="A414" s="15">
        <v>413</v>
      </c>
      <c r="B414" s="16">
        <v>5048486</v>
      </c>
      <c r="C414" s="16" t="s">
        <v>2670</v>
      </c>
      <c r="D414" s="16" t="s">
        <v>2671</v>
      </c>
      <c r="E414" s="16" t="s">
        <v>2672</v>
      </c>
      <c r="F414" s="16">
        <v>189.54</v>
      </c>
      <c r="G414" s="16" t="s">
        <v>970</v>
      </c>
      <c r="H414" s="16" t="s">
        <v>382</v>
      </c>
      <c r="I414" s="16" t="s">
        <v>388</v>
      </c>
      <c r="J414" s="16" t="s">
        <v>2673</v>
      </c>
      <c r="K414" s="16" t="s">
        <v>2674</v>
      </c>
    </row>
    <row r="415" spans="1:11" x14ac:dyDescent="0.2">
      <c r="A415" s="13">
        <v>414</v>
      </c>
      <c r="B415" s="14">
        <v>2838672</v>
      </c>
      <c r="C415" s="14" t="s">
        <v>2676</v>
      </c>
      <c r="D415" s="14" t="s">
        <v>2677</v>
      </c>
      <c r="E415" s="14" t="s">
        <v>2678</v>
      </c>
      <c r="F415" s="14">
        <v>53.39</v>
      </c>
      <c r="G415" s="14" t="s">
        <v>1018</v>
      </c>
      <c r="H415" s="14" t="s">
        <v>407</v>
      </c>
      <c r="I415" s="14" t="s">
        <v>1601</v>
      </c>
      <c r="J415" s="14" t="s">
        <v>2679</v>
      </c>
      <c r="K415" s="14" t="s">
        <v>2680</v>
      </c>
    </row>
    <row r="416" spans="1:11" x14ac:dyDescent="0.2">
      <c r="A416" s="15">
        <v>415</v>
      </c>
      <c r="B416" s="16">
        <v>5061989</v>
      </c>
      <c r="C416" s="16" t="s">
        <v>893</v>
      </c>
      <c r="D416" s="16" t="s">
        <v>2681</v>
      </c>
      <c r="E416" s="16" t="s">
        <v>2682</v>
      </c>
      <c r="F416" s="16">
        <v>463.25</v>
      </c>
      <c r="G416" s="16" t="s">
        <v>970</v>
      </c>
      <c r="H416" s="16" t="s">
        <v>215</v>
      </c>
      <c r="I416" s="16" t="s">
        <v>259</v>
      </c>
      <c r="J416" s="16" t="s">
        <v>2683</v>
      </c>
      <c r="K416" s="16" t="s">
        <v>2684</v>
      </c>
    </row>
    <row r="417" spans="1:11" x14ac:dyDescent="0.2">
      <c r="A417" s="13">
        <v>416</v>
      </c>
      <c r="B417" s="14">
        <v>2101807</v>
      </c>
      <c r="C417" s="14" t="s">
        <v>2685</v>
      </c>
      <c r="D417" s="14" t="s">
        <v>2686</v>
      </c>
      <c r="E417" s="14" t="s">
        <v>2687</v>
      </c>
      <c r="F417" s="14">
        <v>52.74</v>
      </c>
      <c r="G417" s="14" t="s">
        <v>1018</v>
      </c>
      <c r="H417" s="14" t="s">
        <v>1703</v>
      </c>
      <c r="I417" s="14" t="s">
        <v>1704</v>
      </c>
      <c r="J417" s="14" t="s">
        <v>2688</v>
      </c>
      <c r="K417" s="14" t="s">
        <v>2689</v>
      </c>
    </row>
    <row r="418" spans="1:11" x14ac:dyDescent="0.2">
      <c r="A418" s="15">
        <v>417</v>
      </c>
      <c r="B418" s="16">
        <v>5063329</v>
      </c>
      <c r="C418" s="16" t="s">
        <v>2690</v>
      </c>
      <c r="D418" s="16" t="s">
        <v>2691</v>
      </c>
      <c r="E418" s="16" t="s">
        <v>2692</v>
      </c>
      <c r="F418" s="16">
        <v>9.01</v>
      </c>
      <c r="G418" s="16" t="s">
        <v>1018</v>
      </c>
      <c r="H418" s="16" t="s">
        <v>407</v>
      </c>
      <c r="I418" s="16" t="s">
        <v>1601</v>
      </c>
      <c r="J418" s="16" t="s">
        <v>2693</v>
      </c>
      <c r="K418" s="16" t="s">
        <v>2694</v>
      </c>
    </row>
    <row r="419" spans="1:11" x14ac:dyDescent="0.2">
      <c r="A419" s="13">
        <v>418</v>
      </c>
      <c r="B419" s="14">
        <v>5063329</v>
      </c>
      <c r="C419" s="14" t="s">
        <v>2690</v>
      </c>
      <c r="D419" s="14" t="s">
        <v>2695</v>
      </c>
      <c r="E419" s="14" t="s">
        <v>2696</v>
      </c>
      <c r="F419" s="14">
        <v>28.06</v>
      </c>
      <c r="G419" s="14"/>
      <c r="H419" s="14" t="s">
        <v>407</v>
      </c>
      <c r="I419" s="14" t="s">
        <v>1601</v>
      </c>
      <c r="J419" s="14" t="s">
        <v>2697</v>
      </c>
      <c r="K419" s="14" t="s">
        <v>2698</v>
      </c>
    </row>
    <row r="420" spans="1:11" x14ac:dyDescent="0.2">
      <c r="A420" s="15">
        <v>419</v>
      </c>
      <c r="B420" s="16">
        <v>5051304</v>
      </c>
      <c r="C420" s="16" t="s">
        <v>859</v>
      </c>
      <c r="D420" s="16" t="s">
        <v>2699</v>
      </c>
      <c r="E420" s="16" t="s">
        <v>2700</v>
      </c>
      <c r="F420" s="16">
        <v>101.61</v>
      </c>
      <c r="G420" s="16" t="s">
        <v>1051</v>
      </c>
      <c r="H420" s="16" t="s">
        <v>362</v>
      </c>
      <c r="I420" s="16" t="s">
        <v>734</v>
      </c>
      <c r="J420" s="16" t="s">
        <v>2701</v>
      </c>
      <c r="K420" s="16" t="s">
        <v>2702</v>
      </c>
    </row>
    <row r="421" spans="1:11" x14ac:dyDescent="0.2">
      <c r="A421" s="13">
        <v>420</v>
      </c>
      <c r="B421" s="14">
        <v>5062888</v>
      </c>
      <c r="C421" s="14" t="s">
        <v>2703</v>
      </c>
      <c r="D421" s="14" t="s">
        <v>2704</v>
      </c>
      <c r="E421" s="14" t="s">
        <v>2705</v>
      </c>
      <c r="F421" s="14">
        <v>85.45</v>
      </c>
      <c r="G421" s="14"/>
      <c r="H421" s="14" t="s">
        <v>565</v>
      </c>
      <c r="I421" s="14" t="s">
        <v>578</v>
      </c>
      <c r="J421" s="14" t="s">
        <v>2706</v>
      </c>
      <c r="K421" s="14" t="s">
        <v>2707</v>
      </c>
    </row>
    <row r="422" spans="1:11" x14ac:dyDescent="0.2">
      <c r="A422" s="15">
        <v>421</v>
      </c>
      <c r="B422" s="16">
        <v>5062888</v>
      </c>
      <c r="C422" s="16" t="s">
        <v>2703</v>
      </c>
      <c r="D422" s="16" t="s">
        <v>2708</v>
      </c>
      <c r="E422" s="16" t="s">
        <v>704</v>
      </c>
      <c r="F422" s="16">
        <v>9717.58</v>
      </c>
      <c r="G422" s="16"/>
      <c r="H422" s="16" t="s">
        <v>362</v>
      </c>
      <c r="I422" s="16" t="s">
        <v>432</v>
      </c>
      <c r="J422" s="16" t="s">
        <v>2590</v>
      </c>
      <c r="K422" s="16" t="s">
        <v>2709</v>
      </c>
    </row>
    <row r="423" spans="1:11" x14ac:dyDescent="0.2">
      <c r="A423" s="13">
        <v>422</v>
      </c>
      <c r="B423" s="14">
        <v>2893819</v>
      </c>
      <c r="C423" s="14" t="s">
        <v>2710</v>
      </c>
      <c r="D423" s="14" t="s">
        <v>2711</v>
      </c>
      <c r="E423" s="14" t="s">
        <v>2712</v>
      </c>
      <c r="F423" s="14">
        <v>16583.11</v>
      </c>
      <c r="G423" s="14"/>
      <c r="H423" s="14" t="s">
        <v>116</v>
      </c>
      <c r="I423" s="14" t="s">
        <v>117</v>
      </c>
      <c r="J423" s="14" t="s">
        <v>2713</v>
      </c>
      <c r="K423" s="14" t="s">
        <v>2714</v>
      </c>
    </row>
    <row r="424" spans="1:11" x14ac:dyDescent="0.2">
      <c r="A424" s="15">
        <v>423</v>
      </c>
      <c r="B424" s="16">
        <v>5070899</v>
      </c>
      <c r="C424" s="16" t="s">
        <v>2715</v>
      </c>
      <c r="D424" s="16" t="s">
        <v>2716</v>
      </c>
      <c r="E424" s="16" t="s">
        <v>2568</v>
      </c>
      <c r="F424" s="16">
        <v>41.16</v>
      </c>
      <c r="G424" s="16"/>
      <c r="H424" s="16" t="s">
        <v>528</v>
      </c>
      <c r="I424" s="16" t="s">
        <v>2569</v>
      </c>
      <c r="J424" s="16" t="s">
        <v>1984</v>
      </c>
      <c r="K424" s="16" t="s">
        <v>2717</v>
      </c>
    </row>
    <row r="425" spans="1:11" x14ac:dyDescent="0.2">
      <c r="A425" s="13">
        <v>424</v>
      </c>
      <c r="B425" s="14">
        <v>2630478</v>
      </c>
      <c r="C425" s="14" t="s">
        <v>2718</v>
      </c>
      <c r="D425" s="14" t="s">
        <v>2719</v>
      </c>
      <c r="E425" s="14" t="s">
        <v>456</v>
      </c>
      <c r="F425" s="14">
        <v>2223.9299999999998</v>
      </c>
      <c r="G425" s="14"/>
      <c r="H425" s="14" t="s">
        <v>407</v>
      </c>
      <c r="I425" s="14" t="s">
        <v>227</v>
      </c>
      <c r="J425" s="14" t="s">
        <v>2720</v>
      </c>
      <c r="K425" s="14" t="s">
        <v>2721</v>
      </c>
    </row>
    <row r="426" spans="1:11" x14ac:dyDescent="0.2">
      <c r="A426" s="15">
        <v>425</v>
      </c>
      <c r="B426" s="16">
        <v>2609436</v>
      </c>
      <c r="C426" s="16" t="s">
        <v>2722</v>
      </c>
      <c r="D426" s="16" t="s">
        <v>2723</v>
      </c>
      <c r="E426" s="16" t="s">
        <v>2724</v>
      </c>
      <c r="F426" s="16">
        <v>32.99</v>
      </c>
      <c r="G426" s="16" t="s">
        <v>1051</v>
      </c>
      <c r="H426" s="16" t="s">
        <v>565</v>
      </c>
      <c r="I426" s="16" t="s">
        <v>803</v>
      </c>
      <c r="J426" s="16" t="s">
        <v>2725</v>
      </c>
      <c r="K426" s="16" t="s">
        <v>2726</v>
      </c>
    </row>
    <row r="427" spans="1:11" x14ac:dyDescent="0.2">
      <c r="A427" s="13">
        <v>426</v>
      </c>
      <c r="B427" s="14">
        <v>2609436</v>
      </c>
      <c r="C427" s="14" t="s">
        <v>2722</v>
      </c>
      <c r="D427" s="14" t="s">
        <v>2727</v>
      </c>
      <c r="E427" s="14" t="s">
        <v>2728</v>
      </c>
      <c r="F427" s="14">
        <v>25.35</v>
      </c>
      <c r="G427" s="14" t="s">
        <v>1051</v>
      </c>
      <c r="H427" s="14" t="s">
        <v>565</v>
      </c>
      <c r="I427" s="14" t="s">
        <v>803</v>
      </c>
      <c r="J427" s="14" t="s">
        <v>1612</v>
      </c>
      <c r="K427" s="14" t="s">
        <v>1613</v>
      </c>
    </row>
    <row r="428" spans="1:11" x14ac:dyDescent="0.2">
      <c r="A428" s="15">
        <v>427</v>
      </c>
      <c r="B428" s="16">
        <v>2609436</v>
      </c>
      <c r="C428" s="16" t="s">
        <v>2722</v>
      </c>
      <c r="D428" s="16" t="s">
        <v>2729</v>
      </c>
      <c r="E428" s="16" t="s">
        <v>2730</v>
      </c>
      <c r="F428" s="16">
        <v>49.55</v>
      </c>
      <c r="G428" s="16" t="s">
        <v>1051</v>
      </c>
      <c r="H428" s="16" t="s">
        <v>565</v>
      </c>
      <c r="I428" s="16" t="s">
        <v>803</v>
      </c>
      <c r="J428" s="16" t="s">
        <v>2731</v>
      </c>
      <c r="K428" s="16" t="s">
        <v>2732</v>
      </c>
    </row>
    <row r="429" spans="1:11" x14ac:dyDescent="0.2">
      <c r="A429" s="13">
        <v>428</v>
      </c>
      <c r="B429" s="14">
        <v>2609436</v>
      </c>
      <c r="C429" s="14" t="s">
        <v>2722</v>
      </c>
      <c r="D429" s="14" t="s">
        <v>2733</v>
      </c>
      <c r="E429" s="14" t="s">
        <v>2734</v>
      </c>
      <c r="F429" s="14">
        <v>29.18</v>
      </c>
      <c r="G429" s="14" t="s">
        <v>1051</v>
      </c>
      <c r="H429" s="14" t="s">
        <v>565</v>
      </c>
      <c r="I429" s="14" t="s">
        <v>803</v>
      </c>
      <c r="J429" s="14" t="s">
        <v>2735</v>
      </c>
      <c r="K429" s="14" t="s">
        <v>2736</v>
      </c>
    </row>
    <row r="430" spans="1:11" x14ac:dyDescent="0.2">
      <c r="A430" s="15">
        <v>429</v>
      </c>
      <c r="B430" s="16">
        <v>2609436</v>
      </c>
      <c r="C430" s="16" t="s">
        <v>2722</v>
      </c>
      <c r="D430" s="16" t="s">
        <v>2737</v>
      </c>
      <c r="E430" s="16" t="s">
        <v>2724</v>
      </c>
      <c r="F430" s="16">
        <v>35.659999999999997</v>
      </c>
      <c r="G430" s="16" t="s">
        <v>1051</v>
      </c>
      <c r="H430" s="16" t="s">
        <v>565</v>
      </c>
      <c r="I430" s="16" t="s">
        <v>803</v>
      </c>
      <c r="J430" s="16" t="s">
        <v>2738</v>
      </c>
      <c r="K430" s="16" t="s">
        <v>2739</v>
      </c>
    </row>
    <row r="431" spans="1:11" x14ac:dyDescent="0.2">
      <c r="A431" s="13">
        <v>430</v>
      </c>
      <c r="B431" s="14">
        <v>5076021</v>
      </c>
      <c r="C431" s="14" t="s">
        <v>2740</v>
      </c>
      <c r="D431" s="14" t="s">
        <v>2741</v>
      </c>
      <c r="E431" s="14" t="s">
        <v>2742</v>
      </c>
      <c r="F431" s="14">
        <v>38.020000000000003</v>
      </c>
      <c r="G431" s="14" t="s">
        <v>970</v>
      </c>
      <c r="H431" s="14" t="s">
        <v>110</v>
      </c>
      <c r="I431" s="14" t="s">
        <v>2392</v>
      </c>
      <c r="J431" s="14" t="s">
        <v>2743</v>
      </c>
      <c r="K431" s="14" t="s">
        <v>2744</v>
      </c>
    </row>
    <row r="432" spans="1:11" x14ac:dyDescent="0.2">
      <c r="A432" s="15">
        <v>431</v>
      </c>
      <c r="B432" s="16">
        <v>2746565</v>
      </c>
      <c r="C432" s="16" t="s">
        <v>2745</v>
      </c>
      <c r="D432" s="16" t="s">
        <v>2746</v>
      </c>
      <c r="E432" s="16" t="s">
        <v>1239</v>
      </c>
      <c r="F432" s="16">
        <v>24.55</v>
      </c>
      <c r="G432" s="16"/>
      <c r="H432" s="16" t="s">
        <v>528</v>
      </c>
      <c r="I432" s="16" t="s">
        <v>539</v>
      </c>
      <c r="J432" s="16" t="s">
        <v>1730</v>
      </c>
      <c r="K432" s="16" t="s">
        <v>2747</v>
      </c>
    </row>
    <row r="433" spans="1:11" x14ac:dyDescent="0.2">
      <c r="A433" s="13">
        <v>432</v>
      </c>
      <c r="B433" s="14">
        <v>4244796</v>
      </c>
      <c r="C433" s="14" t="s">
        <v>2748</v>
      </c>
      <c r="D433" s="14" t="s">
        <v>2749</v>
      </c>
      <c r="E433" s="14" t="s">
        <v>2750</v>
      </c>
      <c r="F433" s="14">
        <v>65.28</v>
      </c>
      <c r="G433" s="14"/>
      <c r="H433" s="14" t="s">
        <v>1215</v>
      </c>
      <c r="I433" s="14" t="s">
        <v>1216</v>
      </c>
      <c r="J433" s="14" t="s">
        <v>2751</v>
      </c>
      <c r="K433" s="14" t="s">
        <v>2752</v>
      </c>
    </row>
    <row r="434" spans="1:11" x14ac:dyDescent="0.2">
      <c r="A434" s="15">
        <v>433</v>
      </c>
      <c r="B434" s="16">
        <v>5084512</v>
      </c>
      <c r="C434" s="16" t="s">
        <v>2753</v>
      </c>
      <c r="D434" s="16" t="s">
        <v>2754</v>
      </c>
      <c r="E434" s="16" t="s">
        <v>2755</v>
      </c>
      <c r="F434" s="16">
        <v>81.84</v>
      </c>
      <c r="G434" s="16" t="s">
        <v>970</v>
      </c>
      <c r="H434" s="16" t="s">
        <v>382</v>
      </c>
      <c r="I434" s="16" t="s">
        <v>2756</v>
      </c>
      <c r="J434" s="16" t="s">
        <v>2757</v>
      </c>
      <c r="K434" s="16" t="s">
        <v>2758</v>
      </c>
    </row>
    <row r="435" spans="1:11" x14ac:dyDescent="0.2">
      <c r="A435" s="13">
        <v>434</v>
      </c>
      <c r="B435" s="14">
        <v>5082986</v>
      </c>
      <c r="C435" s="14" t="s">
        <v>2759</v>
      </c>
      <c r="D435" s="14" t="s">
        <v>2760</v>
      </c>
      <c r="E435" s="14" t="s">
        <v>2761</v>
      </c>
      <c r="F435" s="14">
        <v>144.31</v>
      </c>
      <c r="G435" s="14" t="s">
        <v>2762</v>
      </c>
      <c r="H435" s="14" t="s">
        <v>407</v>
      </c>
      <c r="I435" s="14" t="s">
        <v>1640</v>
      </c>
      <c r="J435" s="14" t="s">
        <v>2763</v>
      </c>
      <c r="K435" s="14" t="s">
        <v>2764</v>
      </c>
    </row>
    <row r="436" spans="1:11" x14ac:dyDescent="0.2">
      <c r="A436" s="15">
        <v>435</v>
      </c>
      <c r="B436" s="16">
        <v>5084458</v>
      </c>
      <c r="C436" s="16" t="s">
        <v>2765</v>
      </c>
      <c r="D436" s="16" t="s">
        <v>2766</v>
      </c>
      <c r="E436" s="16" t="s">
        <v>2767</v>
      </c>
      <c r="F436" s="16">
        <v>11233.17</v>
      </c>
      <c r="G436" s="16"/>
      <c r="H436" s="16" t="s">
        <v>264</v>
      </c>
      <c r="I436" s="16" t="s">
        <v>1942</v>
      </c>
      <c r="J436" s="16" t="s">
        <v>2768</v>
      </c>
      <c r="K436" s="16" t="s">
        <v>2769</v>
      </c>
    </row>
    <row r="437" spans="1:11" x14ac:dyDescent="0.2">
      <c r="A437" s="13">
        <v>436</v>
      </c>
      <c r="B437" s="14">
        <v>2668041</v>
      </c>
      <c r="C437" s="14" t="s">
        <v>2770</v>
      </c>
      <c r="D437" s="14" t="s">
        <v>2771</v>
      </c>
      <c r="E437" s="14" t="s">
        <v>2770</v>
      </c>
      <c r="F437" s="14">
        <v>33.29</v>
      </c>
      <c r="G437" s="14" t="s">
        <v>1018</v>
      </c>
      <c r="H437" s="14" t="s">
        <v>51</v>
      </c>
      <c r="I437" s="14" t="s">
        <v>81</v>
      </c>
      <c r="J437" s="14" t="s">
        <v>2772</v>
      </c>
      <c r="K437" s="14" t="s">
        <v>2773</v>
      </c>
    </row>
    <row r="438" spans="1:11" x14ac:dyDescent="0.2">
      <c r="A438" s="15">
        <v>437</v>
      </c>
      <c r="B438" s="16">
        <v>5094208</v>
      </c>
      <c r="C438" s="16" t="s">
        <v>2774</v>
      </c>
      <c r="D438" s="16" t="s">
        <v>2775</v>
      </c>
      <c r="E438" s="16" t="s">
        <v>2776</v>
      </c>
      <c r="F438" s="16">
        <v>59.14</v>
      </c>
      <c r="G438" s="16" t="s">
        <v>1018</v>
      </c>
      <c r="H438" s="16" t="s">
        <v>528</v>
      </c>
      <c r="I438" s="16" t="s">
        <v>785</v>
      </c>
      <c r="J438" s="16" t="s">
        <v>2777</v>
      </c>
      <c r="K438" s="16" t="s">
        <v>2778</v>
      </c>
    </row>
    <row r="439" spans="1:11" x14ac:dyDescent="0.2">
      <c r="A439" s="13">
        <v>438</v>
      </c>
      <c r="B439" s="14">
        <v>5081416</v>
      </c>
      <c r="C439" s="14" t="s">
        <v>2779</v>
      </c>
      <c r="D439" s="14" t="s">
        <v>2780</v>
      </c>
      <c r="E439" s="14" t="s">
        <v>2781</v>
      </c>
      <c r="F439" s="14">
        <v>1475.19</v>
      </c>
      <c r="G439" s="14"/>
      <c r="H439" s="14" t="s">
        <v>362</v>
      </c>
      <c r="I439" s="14" t="s">
        <v>2782</v>
      </c>
      <c r="J439" s="14" t="s">
        <v>2783</v>
      </c>
      <c r="K439" s="14" t="s">
        <v>2784</v>
      </c>
    </row>
    <row r="440" spans="1:11" x14ac:dyDescent="0.2">
      <c r="A440" s="15">
        <v>439</v>
      </c>
      <c r="B440" s="16">
        <v>5081416</v>
      </c>
      <c r="C440" s="16" t="s">
        <v>2779</v>
      </c>
      <c r="D440" s="16" t="s">
        <v>2785</v>
      </c>
      <c r="E440" s="16" t="s">
        <v>2781</v>
      </c>
      <c r="F440" s="16">
        <v>2872.63</v>
      </c>
      <c r="G440" s="16"/>
      <c r="H440" s="16" t="s">
        <v>362</v>
      </c>
      <c r="I440" s="16" t="s">
        <v>2782</v>
      </c>
      <c r="J440" s="16" t="s">
        <v>2783</v>
      </c>
      <c r="K440" s="16" t="s">
        <v>2784</v>
      </c>
    </row>
    <row r="441" spans="1:11" x14ac:dyDescent="0.2">
      <c r="A441" s="13">
        <v>440</v>
      </c>
      <c r="B441" s="14">
        <v>5081416</v>
      </c>
      <c r="C441" s="14" t="s">
        <v>2779</v>
      </c>
      <c r="D441" s="14" t="s">
        <v>2786</v>
      </c>
      <c r="E441" s="14" t="s">
        <v>2787</v>
      </c>
      <c r="F441" s="14">
        <v>78.67</v>
      </c>
      <c r="G441" s="14" t="s">
        <v>1900</v>
      </c>
      <c r="H441" s="14" t="s">
        <v>362</v>
      </c>
      <c r="I441" s="14" t="s">
        <v>2782</v>
      </c>
      <c r="J441" s="14" t="s">
        <v>2788</v>
      </c>
      <c r="K441" s="14" t="s">
        <v>2789</v>
      </c>
    </row>
    <row r="442" spans="1:11" x14ac:dyDescent="0.2">
      <c r="A442" s="15">
        <v>441</v>
      </c>
      <c r="B442" s="16">
        <v>2693593</v>
      </c>
      <c r="C442" s="16" t="s">
        <v>2790</v>
      </c>
      <c r="D442" s="16" t="s">
        <v>2791</v>
      </c>
      <c r="E442" s="16" t="s">
        <v>2792</v>
      </c>
      <c r="F442" s="16">
        <v>1787.25</v>
      </c>
      <c r="G442" s="16"/>
      <c r="H442" s="16" t="s">
        <v>382</v>
      </c>
      <c r="I442" s="16" t="s">
        <v>2793</v>
      </c>
      <c r="J442" s="16" t="s">
        <v>2794</v>
      </c>
      <c r="K442" s="16" t="s">
        <v>2795</v>
      </c>
    </row>
    <row r="443" spans="1:11" x14ac:dyDescent="0.2">
      <c r="A443" s="13">
        <v>442</v>
      </c>
      <c r="B443" s="14">
        <v>2693593</v>
      </c>
      <c r="C443" s="14" t="s">
        <v>2790</v>
      </c>
      <c r="D443" s="14" t="s">
        <v>2796</v>
      </c>
      <c r="E443" s="14" t="s">
        <v>2797</v>
      </c>
      <c r="F443" s="14">
        <v>1292.42</v>
      </c>
      <c r="G443" s="14"/>
      <c r="H443" s="14" t="s">
        <v>382</v>
      </c>
      <c r="I443" s="14" t="s">
        <v>2798</v>
      </c>
      <c r="J443" s="14" t="s">
        <v>2799</v>
      </c>
      <c r="K443" s="14" t="s">
        <v>2800</v>
      </c>
    </row>
    <row r="444" spans="1:11" x14ac:dyDescent="0.2">
      <c r="A444" s="15">
        <v>443</v>
      </c>
      <c r="B444" s="16">
        <v>5102715</v>
      </c>
      <c r="C444" s="16" t="s">
        <v>2801</v>
      </c>
      <c r="D444" s="16" t="s">
        <v>2802</v>
      </c>
      <c r="E444" s="16" t="s">
        <v>1225</v>
      </c>
      <c r="F444" s="16">
        <v>29.24</v>
      </c>
      <c r="G444" s="16" t="s">
        <v>1018</v>
      </c>
      <c r="H444" s="16" t="s">
        <v>528</v>
      </c>
      <c r="I444" s="16" t="s">
        <v>785</v>
      </c>
      <c r="J444" s="16" t="s">
        <v>2803</v>
      </c>
      <c r="K444" s="16" t="s">
        <v>2804</v>
      </c>
    </row>
    <row r="445" spans="1:11" x14ac:dyDescent="0.2">
      <c r="A445" s="13">
        <v>444</v>
      </c>
      <c r="B445" s="14">
        <v>5101891</v>
      </c>
      <c r="C445" s="14" t="s">
        <v>2805</v>
      </c>
      <c r="D445" s="14" t="s">
        <v>2806</v>
      </c>
      <c r="E445" s="14" t="s">
        <v>2807</v>
      </c>
      <c r="F445" s="14">
        <v>2064.84</v>
      </c>
      <c r="G445" s="14"/>
      <c r="H445" s="14" t="s">
        <v>565</v>
      </c>
      <c r="I445" s="14" t="s">
        <v>1738</v>
      </c>
      <c r="J445" s="14" t="s">
        <v>2808</v>
      </c>
      <c r="K445" s="14" t="s">
        <v>2809</v>
      </c>
    </row>
    <row r="446" spans="1:11" x14ac:dyDescent="0.2">
      <c r="A446" s="15">
        <v>445</v>
      </c>
      <c r="B446" s="16">
        <v>5101891</v>
      </c>
      <c r="C446" s="16" t="s">
        <v>2805</v>
      </c>
      <c r="D446" s="16" t="s">
        <v>2810</v>
      </c>
      <c r="E446" s="16" t="s">
        <v>2811</v>
      </c>
      <c r="F446" s="16">
        <v>1424.53</v>
      </c>
      <c r="G446" s="16"/>
      <c r="H446" s="16" t="s">
        <v>565</v>
      </c>
      <c r="I446" s="16" t="s">
        <v>804</v>
      </c>
      <c r="J446" s="16" t="s">
        <v>2808</v>
      </c>
      <c r="K446" s="16" t="s">
        <v>2809</v>
      </c>
    </row>
    <row r="447" spans="1:11" x14ac:dyDescent="0.2">
      <c r="A447" s="13">
        <v>446</v>
      </c>
      <c r="B447" s="14">
        <v>5101891</v>
      </c>
      <c r="C447" s="14" t="s">
        <v>2805</v>
      </c>
      <c r="D447" s="14" t="s">
        <v>2812</v>
      </c>
      <c r="E447" s="14" t="s">
        <v>2813</v>
      </c>
      <c r="F447" s="14">
        <v>17354.96</v>
      </c>
      <c r="G447" s="14"/>
      <c r="H447" s="14" t="s">
        <v>565</v>
      </c>
      <c r="I447" s="14" t="s">
        <v>2814</v>
      </c>
      <c r="J447" s="14" t="s">
        <v>2808</v>
      </c>
      <c r="K447" s="14" t="s">
        <v>2809</v>
      </c>
    </row>
    <row r="448" spans="1:11" x14ac:dyDescent="0.2">
      <c r="A448" s="15">
        <v>447</v>
      </c>
      <c r="B448" s="16">
        <v>5101891</v>
      </c>
      <c r="C448" s="16" t="s">
        <v>2805</v>
      </c>
      <c r="D448" s="16" t="s">
        <v>2815</v>
      </c>
      <c r="E448" s="16" t="s">
        <v>2816</v>
      </c>
      <c r="F448" s="16">
        <v>3522.92</v>
      </c>
      <c r="G448" s="16"/>
      <c r="H448" s="16" t="s">
        <v>362</v>
      </c>
      <c r="I448" s="16" t="s">
        <v>362</v>
      </c>
      <c r="J448" s="16" t="s">
        <v>2808</v>
      </c>
      <c r="K448" s="16" t="s">
        <v>2809</v>
      </c>
    </row>
    <row r="449" spans="1:11" x14ac:dyDescent="0.2">
      <c r="A449" s="13">
        <v>448</v>
      </c>
      <c r="B449" s="14">
        <v>5101891</v>
      </c>
      <c r="C449" s="14" t="s">
        <v>2805</v>
      </c>
      <c r="D449" s="14" t="s">
        <v>2817</v>
      </c>
      <c r="E449" s="14" t="s">
        <v>2818</v>
      </c>
      <c r="F449" s="14">
        <v>26769.4</v>
      </c>
      <c r="G449" s="14"/>
      <c r="H449" s="14" t="s">
        <v>69</v>
      </c>
      <c r="I449" s="14" t="s">
        <v>2819</v>
      </c>
      <c r="J449" s="14" t="s">
        <v>2820</v>
      </c>
      <c r="K449" s="14" t="s">
        <v>2821</v>
      </c>
    </row>
    <row r="450" spans="1:11" x14ac:dyDescent="0.2">
      <c r="A450" s="15">
        <v>449</v>
      </c>
      <c r="B450" s="16">
        <v>5103851</v>
      </c>
      <c r="C450" s="16" t="s">
        <v>2822</v>
      </c>
      <c r="D450" s="16" t="s">
        <v>2823</v>
      </c>
      <c r="E450" s="16" t="s">
        <v>2824</v>
      </c>
      <c r="F450" s="16">
        <v>99.89</v>
      </c>
      <c r="G450" s="16" t="s">
        <v>1051</v>
      </c>
      <c r="H450" s="16" t="s">
        <v>116</v>
      </c>
      <c r="I450" s="16" t="s">
        <v>145</v>
      </c>
      <c r="J450" s="16" t="s">
        <v>1118</v>
      </c>
      <c r="K450" s="16" t="s">
        <v>2825</v>
      </c>
    </row>
    <row r="451" spans="1:11" x14ac:dyDescent="0.2">
      <c r="A451" s="13">
        <v>450</v>
      </c>
      <c r="B451" s="14">
        <v>5088755</v>
      </c>
      <c r="C451" s="14" t="s">
        <v>2826</v>
      </c>
      <c r="D451" s="14" t="s">
        <v>2827</v>
      </c>
      <c r="E451" s="14" t="s">
        <v>667</v>
      </c>
      <c r="F451" s="14">
        <v>44.98</v>
      </c>
      <c r="G451" s="14" t="s">
        <v>1051</v>
      </c>
      <c r="H451" s="14" t="s">
        <v>116</v>
      </c>
      <c r="I451" s="14" t="s">
        <v>667</v>
      </c>
      <c r="J451" s="14" t="s">
        <v>2828</v>
      </c>
      <c r="K451" s="14" t="s">
        <v>2829</v>
      </c>
    </row>
    <row r="452" spans="1:11" x14ac:dyDescent="0.2">
      <c r="A452" s="15">
        <v>451</v>
      </c>
      <c r="B452" s="16">
        <v>5086353</v>
      </c>
      <c r="C452" s="16" t="s">
        <v>2830</v>
      </c>
      <c r="D452" s="16" t="s">
        <v>2831</v>
      </c>
      <c r="E452" s="16" t="s">
        <v>2421</v>
      </c>
      <c r="F452" s="16">
        <v>736.04</v>
      </c>
      <c r="G452" s="16"/>
      <c r="H452" s="16" t="s">
        <v>69</v>
      </c>
      <c r="I452" s="16" t="s">
        <v>644</v>
      </c>
      <c r="J452" s="16" t="s">
        <v>2832</v>
      </c>
      <c r="K452" s="16" t="s">
        <v>2833</v>
      </c>
    </row>
    <row r="453" spans="1:11" x14ac:dyDescent="0.2">
      <c r="A453" s="13">
        <v>452</v>
      </c>
      <c r="B453" s="14">
        <v>5099986</v>
      </c>
      <c r="C453" s="14" t="s">
        <v>2834</v>
      </c>
      <c r="D453" s="14" t="s">
        <v>2835</v>
      </c>
      <c r="E453" s="14" t="s">
        <v>2836</v>
      </c>
      <c r="F453" s="14">
        <v>1441.86</v>
      </c>
      <c r="G453" s="14"/>
      <c r="H453" s="14" t="s">
        <v>116</v>
      </c>
      <c r="I453" s="14" t="s">
        <v>142</v>
      </c>
      <c r="J453" s="14" t="s">
        <v>2189</v>
      </c>
      <c r="K453" s="14" t="s">
        <v>2190</v>
      </c>
    </row>
    <row r="454" spans="1:11" x14ac:dyDescent="0.2">
      <c r="A454" s="15">
        <v>453</v>
      </c>
      <c r="B454" s="16">
        <v>5099986</v>
      </c>
      <c r="C454" s="16" t="s">
        <v>2834</v>
      </c>
      <c r="D454" s="16" t="s">
        <v>2837</v>
      </c>
      <c r="E454" s="16" t="s">
        <v>2838</v>
      </c>
      <c r="F454" s="16">
        <v>1630.59</v>
      </c>
      <c r="G454" s="16"/>
      <c r="H454" s="16" t="s">
        <v>565</v>
      </c>
      <c r="I454" s="16" t="s">
        <v>2839</v>
      </c>
      <c r="J454" s="16" t="s">
        <v>2840</v>
      </c>
      <c r="K454" s="16" t="s">
        <v>2841</v>
      </c>
    </row>
    <row r="455" spans="1:11" x14ac:dyDescent="0.2">
      <c r="A455" s="13">
        <v>454</v>
      </c>
      <c r="B455" s="14">
        <v>5088585</v>
      </c>
      <c r="C455" s="14" t="s">
        <v>2842</v>
      </c>
      <c r="D455" s="14" t="s">
        <v>2843</v>
      </c>
      <c r="E455" s="14" t="s">
        <v>2844</v>
      </c>
      <c r="F455" s="14">
        <v>18357.07</v>
      </c>
      <c r="G455" s="14"/>
      <c r="H455" s="14" t="s">
        <v>362</v>
      </c>
      <c r="I455" s="14" t="s">
        <v>363</v>
      </c>
      <c r="J455" s="14" t="s">
        <v>2845</v>
      </c>
      <c r="K455" s="14" t="s">
        <v>2846</v>
      </c>
    </row>
    <row r="456" spans="1:11" x14ac:dyDescent="0.2">
      <c r="A456" s="15">
        <v>455</v>
      </c>
      <c r="B456" s="16">
        <v>5088321</v>
      </c>
      <c r="C456" s="16" t="s">
        <v>2847</v>
      </c>
      <c r="D456" s="16" t="s">
        <v>2848</v>
      </c>
      <c r="E456" s="16" t="s">
        <v>1846</v>
      </c>
      <c r="F456" s="16">
        <v>208.3</v>
      </c>
      <c r="G456" s="16"/>
      <c r="H456" s="16" t="s">
        <v>110</v>
      </c>
      <c r="I456" s="16" t="s">
        <v>1087</v>
      </c>
      <c r="J456" s="16" t="s">
        <v>2102</v>
      </c>
      <c r="K456" s="16" t="s">
        <v>2103</v>
      </c>
    </row>
    <row r="457" spans="1:11" x14ac:dyDescent="0.2">
      <c r="A457" s="13">
        <v>456</v>
      </c>
      <c r="B457" s="14">
        <v>5088321</v>
      </c>
      <c r="C457" s="14" t="s">
        <v>2847</v>
      </c>
      <c r="D457" s="14" t="s">
        <v>2849</v>
      </c>
      <c r="E457" s="14" t="s">
        <v>1846</v>
      </c>
      <c r="F457" s="14">
        <v>456.46</v>
      </c>
      <c r="G457" s="14" t="s">
        <v>970</v>
      </c>
      <c r="H457" s="14" t="s">
        <v>110</v>
      </c>
      <c r="I457" s="14" t="s">
        <v>1087</v>
      </c>
      <c r="J457" s="14" t="s">
        <v>2850</v>
      </c>
      <c r="K457" s="14" t="s">
        <v>2851</v>
      </c>
    </row>
    <row r="458" spans="1:11" x14ac:dyDescent="0.2">
      <c r="A458" s="15">
        <v>457</v>
      </c>
      <c r="B458" s="16">
        <v>2674866</v>
      </c>
      <c r="C458" s="16" t="s">
        <v>2852</v>
      </c>
      <c r="D458" s="16" t="s">
        <v>2853</v>
      </c>
      <c r="E458" s="16" t="s">
        <v>2854</v>
      </c>
      <c r="F458" s="16">
        <v>2604.7399999999998</v>
      </c>
      <c r="G458" s="16"/>
      <c r="H458" s="16" t="s">
        <v>162</v>
      </c>
      <c r="I458" s="16" t="s">
        <v>191</v>
      </c>
      <c r="J458" s="16" t="s">
        <v>2855</v>
      </c>
      <c r="K458" s="16" t="s">
        <v>2856</v>
      </c>
    </row>
    <row r="459" spans="1:11" x14ac:dyDescent="0.2">
      <c r="A459" s="13">
        <v>458</v>
      </c>
      <c r="B459" s="14">
        <v>2674866</v>
      </c>
      <c r="C459" s="14" t="s">
        <v>2852</v>
      </c>
      <c r="D459" s="14" t="s">
        <v>2857</v>
      </c>
      <c r="E459" s="14" t="s">
        <v>2858</v>
      </c>
      <c r="F459" s="14">
        <v>727.91</v>
      </c>
      <c r="G459" s="14"/>
      <c r="H459" s="14" t="s">
        <v>162</v>
      </c>
      <c r="I459" s="14" t="s">
        <v>191</v>
      </c>
      <c r="J459" s="14" t="s">
        <v>2314</v>
      </c>
      <c r="K459" s="14" t="s">
        <v>2859</v>
      </c>
    </row>
    <row r="460" spans="1:11" x14ac:dyDescent="0.2">
      <c r="A460" s="15">
        <v>459</v>
      </c>
      <c r="B460" s="16">
        <v>4184211</v>
      </c>
      <c r="C460" s="16" t="s">
        <v>2860</v>
      </c>
      <c r="D460" s="16" t="s">
        <v>2861</v>
      </c>
      <c r="E460" s="16" t="s">
        <v>2862</v>
      </c>
      <c r="F460" s="16">
        <v>2062.89</v>
      </c>
      <c r="G460" s="16"/>
      <c r="H460" s="16" t="s">
        <v>565</v>
      </c>
      <c r="I460" s="16" t="s">
        <v>603</v>
      </c>
      <c r="J460" s="16" t="s">
        <v>2863</v>
      </c>
      <c r="K460" s="16" t="s">
        <v>2864</v>
      </c>
    </row>
    <row r="461" spans="1:11" x14ac:dyDescent="0.2">
      <c r="A461" s="13">
        <v>460</v>
      </c>
      <c r="B461" s="14">
        <v>5047706</v>
      </c>
      <c r="C461" s="14" t="s">
        <v>2865</v>
      </c>
      <c r="D461" s="14" t="s">
        <v>2866</v>
      </c>
      <c r="E461" s="14" t="s">
        <v>2867</v>
      </c>
      <c r="F461" s="14">
        <v>4937.7700000000004</v>
      </c>
      <c r="G461" s="14"/>
      <c r="H461" s="14" t="s">
        <v>407</v>
      </c>
      <c r="I461" s="14" t="s">
        <v>408</v>
      </c>
      <c r="J461" s="14" t="s">
        <v>1619</v>
      </c>
      <c r="K461" s="14" t="s">
        <v>2868</v>
      </c>
    </row>
    <row r="462" spans="1:11" x14ac:dyDescent="0.2">
      <c r="A462" s="15">
        <v>461</v>
      </c>
      <c r="B462" s="16">
        <v>5047706</v>
      </c>
      <c r="C462" s="16" t="s">
        <v>2865</v>
      </c>
      <c r="D462" s="16" t="s">
        <v>2869</v>
      </c>
      <c r="E462" s="16" t="s">
        <v>2867</v>
      </c>
      <c r="F462" s="16">
        <v>35.979999999999997</v>
      </c>
      <c r="G462" s="16" t="s">
        <v>970</v>
      </c>
      <c r="H462" s="16" t="s">
        <v>407</v>
      </c>
      <c r="I462" s="16" t="s">
        <v>408</v>
      </c>
      <c r="J462" s="16" t="s">
        <v>2870</v>
      </c>
      <c r="K462" s="16" t="s">
        <v>2871</v>
      </c>
    </row>
    <row r="463" spans="1:11" x14ac:dyDescent="0.2">
      <c r="A463" s="13">
        <v>462</v>
      </c>
      <c r="B463" s="14">
        <v>5101468</v>
      </c>
      <c r="C463" s="14" t="s">
        <v>2872</v>
      </c>
      <c r="D463" s="14" t="s">
        <v>2873</v>
      </c>
      <c r="E463" s="14" t="s">
        <v>2874</v>
      </c>
      <c r="F463" s="14">
        <v>124.97</v>
      </c>
      <c r="G463" s="14"/>
      <c r="H463" s="14" t="s">
        <v>382</v>
      </c>
      <c r="I463" s="14" t="s">
        <v>2756</v>
      </c>
      <c r="J463" s="14" t="s">
        <v>1217</v>
      </c>
      <c r="K463" s="14" t="s">
        <v>2875</v>
      </c>
    </row>
    <row r="464" spans="1:11" x14ac:dyDescent="0.2">
      <c r="A464" s="15">
        <v>463</v>
      </c>
      <c r="B464" s="16">
        <v>2005522</v>
      </c>
      <c r="C464" s="16" t="s">
        <v>2876</v>
      </c>
      <c r="D464" s="16" t="s">
        <v>2877</v>
      </c>
      <c r="E464" s="16" t="s">
        <v>2878</v>
      </c>
      <c r="F464" s="16">
        <v>4271.18</v>
      </c>
      <c r="G464" s="16"/>
      <c r="H464" s="16" t="s">
        <v>215</v>
      </c>
      <c r="I464" s="16" t="s">
        <v>1436</v>
      </c>
      <c r="J464" s="16" t="s">
        <v>2879</v>
      </c>
      <c r="K464" s="16" t="s">
        <v>2880</v>
      </c>
    </row>
    <row r="465" spans="1:11" x14ac:dyDescent="0.2">
      <c r="A465" s="13">
        <v>464</v>
      </c>
      <c r="B465" s="14">
        <v>5104025</v>
      </c>
      <c r="C465" s="14" t="s">
        <v>2882</v>
      </c>
      <c r="D465" s="14" t="s">
        <v>2883</v>
      </c>
      <c r="E465" s="14" t="s">
        <v>2884</v>
      </c>
      <c r="F465" s="14">
        <v>178.31</v>
      </c>
      <c r="G465" s="14" t="s">
        <v>970</v>
      </c>
      <c r="H465" s="14" t="s">
        <v>407</v>
      </c>
      <c r="I465" s="14" t="s">
        <v>2885</v>
      </c>
      <c r="J465" s="14" t="s">
        <v>2886</v>
      </c>
      <c r="K465" s="14" t="s">
        <v>2887</v>
      </c>
    </row>
    <row r="466" spans="1:11" x14ac:dyDescent="0.2">
      <c r="A466" s="15">
        <v>465</v>
      </c>
      <c r="B466" s="16">
        <v>2880822</v>
      </c>
      <c r="C466" s="16" t="s">
        <v>2888</v>
      </c>
      <c r="D466" s="16" t="s">
        <v>2889</v>
      </c>
      <c r="E466" s="16" t="s">
        <v>2890</v>
      </c>
      <c r="F466" s="16">
        <v>85.84</v>
      </c>
      <c r="G466" s="16" t="s">
        <v>970</v>
      </c>
      <c r="H466" s="16" t="s">
        <v>162</v>
      </c>
      <c r="I466" s="16" t="s">
        <v>168</v>
      </c>
      <c r="J466" s="16" t="s">
        <v>2891</v>
      </c>
      <c r="K466" s="16" t="s">
        <v>2892</v>
      </c>
    </row>
    <row r="467" spans="1:11" x14ac:dyDescent="0.2">
      <c r="A467" s="13">
        <v>466</v>
      </c>
      <c r="B467" s="14">
        <v>5101158</v>
      </c>
      <c r="C467" s="14" t="s">
        <v>889</v>
      </c>
      <c r="D467" s="14" t="s">
        <v>2893</v>
      </c>
      <c r="E467" s="14" t="s">
        <v>2894</v>
      </c>
      <c r="F467" s="14">
        <v>627.74</v>
      </c>
      <c r="G467" s="14" t="s">
        <v>987</v>
      </c>
      <c r="H467" s="14" t="s">
        <v>407</v>
      </c>
      <c r="I467" s="14" t="s">
        <v>2895</v>
      </c>
      <c r="J467" s="14" t="s">
        <v>2896</v>
      </c>
      <c r="K467" s="14" t="s">
        <v>2897</v>
      </c>
    </row>
    <row r="468" spans="1:11" x14ac:dyDescent="0.2">
      <c r="A468" s="15">
        <v>467</v>
      </c>
      <c r="B468" s="16">
        <v>5101158</v>
      </c>
      <c r="C468" s="16" t="s">
        <v>889</v>
      </c>
      <c r="D468" s="16" t="s">
        <v>2898</v>
      </c>
      <c r="E468" s="16" t="s">
        <v>645</v>
      </c>
      <c r="F468" s="16">
        <v>235.52</v>
      </c>
      <c r="G468" s="16" t="s">
        <v>987</v>
      </c>
      <c r="H468" s="16" t="s">
        <v>407</v>
      </c>
      <c r="I468" s="16" t="s">
        <v>2895</v>
      </c>
      <c r="J468" s="16" t="s">
        <v>2899</v>
      </c>
      <c r="K468" s="16" t="s">
        <v>2900</v>
      </c>
    </row>
    <row r="469" spans="1:11" x14ac:dyDescent="0.2">
      <c r="A469" s="13">
        <v>468</v>
      </c>
      <c r="B469" s="14">
        <v>4488954</v>
      </c>
      <c r="C469" s="14" t="s">
        <v>2901</v>
      </c>
      <c r="D469" s="14" t="s">
        <v>2902</v>
      </c>
      <c r="E469" s="14" t="s">
        <v>2903</v>
      </c>
      <c r="F469" s="14">
        <v>7.26</v>
      </c>
      <c r="G469" s="14" t="s">
        <v>987</v>
      </c>
      <c r="H469" s="14" t="s">
        <v>528</v>
      </c>
      <c r="I469" s="14" t="s">
        <v>539</v>
      </c>
      <c r="J469" s="14" t="s">
        <v>2904</v>
      </c>
      <c r="K469" s="14" t="s">
        <v>2905</v>
      </c>
    </row>
    <row r="470" spans="1:11" x14ac:dyDescent="0.2">
      <c r="A470" s="15">
        <v>469</v>
      </c>
      <c r="B470" s="16">
        <v>5101573</v>
      </c>
      <c r="C470" s="16" t="s">
        <v>2906</v>
      </c>
      <c r="D470" s="16" t="s">
        <v>2907</v>
      </c>
      <c r="E470" s="16" t="s">
        <v>2908</v>
      </c>
      <c r="F470" s="16">
        <v>83.33</v>
      </c>
      <c r="G470" s="16"/>
      <c r="H470" s="16" t="s">
        <v>69</v>
      </c>
      <c r="I470" s="16" t="s">
        <v>645</v>
      </c>
      <c r="J470" s="16" t="s">
        <v>2909</v>
      </c>
      <c r="K470" s="16" t="s">
        <v>2910</v>
      </c>
    </row>
    <row r="471" spans="1:11" x14ac:dyDescent="0.2">
      <c r="A471" s="13">
        <v>470</v>
      </c>
      <c r="B471" s="14">
        <v>5101573</v>
      </c>
      <c r="C471" s="14" t="s">
        <v>2906</v>
      </c>
      <c r="D471" s="14" t="s">
        <v>2911</v>
      </c>
      <c r="E471" s="14" t="s">
        <v>1672</v>
      </c>
      <c r="F471" s="14">
        <v>2931.96</v>
      </c>
      <c r="G471" s="14"/>
      <c r="H471" s="14" t="s">
        <v>69</v>
      </c>
      <c r="I471" s="14" t="s">
        <v>645</v>
      </c>
      <c r="J471" s="14" t="s">
        <v>2909</v>
      </c>
      <c r="K471" s="14" t="s">
        <v>2910</v>
      </c>
    </row>
    <row r="472" spans="1:11" x14ac:dyDescent="0.2">
      <c r="A472" s="15">
        <v>471</v>
      </c>
      <c r="B472" s="16">
        <v>5087414</v>
      </c>
      <c r="C472" s="16" t="s">
        <v>2912</v>
      </c>
      <c r="D472" s="16" t="s">
        <v>2913</v>
      </c>
      <c r="E472" s="16" t="s">
        <v>2914</v>
      </c>
      <c r="F472" s="16">
        <v>216.85</v>
      </c>
      <c r="G472" s="16" t="s">
        <v>2916</v>
      </c>
      <c r="H472" s="16" t="s">
        <v>407</v>
      </c>
      <c r="I472" s="16" t="s">
        <v>2915</v>
      </c>
      <c r="J472" s="16" t="s">
        <v>2917</v>
      </c>
      <c r="K472" s="16" t="s">
        <v>2918</v>
      </c>
    </row>
    <row r="473" spans="1:11" x14ac:dyDescent="0.2">
      <c r="A473" s="13">
        <v>472</v>
      </c>
      <c r="B473" s="14">
        <v>5104483</v>
      </c>
      <c r="C473" s="14" t="s">
        <v>2919</v>
      </c>
      <c r="D473" s="14" t="s">
        <v>2920</v>
      </c>
      <c r="E473" s="14" t="s">
        <v>2921</v>
      </c>
      <c r="F473" s="14">
        <v>46.21</v>
      </c>
      <c r="G473" s="14"/>
      <c r="H473" s="14" t="s">
        <v>162</v>
      </c>
      <c r="I473" s="14" t="s">
        <v>168</v>
      </c>
      <c r="J473" s="14" t="s">
        <v>1374</v>
      </c>
      <c r="K473" s="14" t="s">
        <v>2922</v>
      </c>
    </row>
    <row r="474" spans="1:11" x14ac:dyDescent="0.2">
      <c r="A474" s="15">
        <v>473</v>
      </c>
      <c r="B474" s="16">
        <v>5102146</v>
      </c>
      <c r="C474" s="16" t="s">
        <v>2923</v>
      </c>
      <c r="D474" s="16" t="s">
        <v>2924</v>
      </c>
      <c r="E474" s="16" t="s">
        <v>1468</v>
      </c>
      <c r="F474" s="16">
        <v>352.05</v>
      </c>
      <c r="G474" s="16" t="s">
        <v>1018</v>
      </c>
      <c r="H474" s="16" t="s">
        <v>528</v>
      </c>
      <c r="I474" s="16" t="s">
        <v>785</v>
      </c>
      <c r="J474" s="16" t="s">
        <v>1955</v>
      </c>
      <c r="K474" s="16" t="s">
        <v>1956</v>
      </c>
    </row>
    <row r="475" spans="1:11" x14ac:dyDescent="0.2">
      <c r="A475" s="13">
        <v>474</v>
      </c>
      <c r="B475" s="14">
        <v>5103274</v>
      </c>
      <c r="C475" s="14" t="s">
        <v>2925</v>
      </c>
      <c r="D475" s="14" t="s">
        <v>2926</v>
      </c>
      <c r="E475" s="14" t="s">
        <v>2927</v>
      </c>
      <c r="F475" s="14">
        <v>3719.1</v>
      </c>
      <c r="G475" s="14"/>
      <c r="H475" s="14" t="s">
        <v>21</v>
      </c>
      <c r="I475" s="14" t="s">
        <v>339</v>
      </c>
      <c r="J475" s="14" t="s">
        <v>2928</v>
      </c>
      <c r="K475" s="14" t="s">
        <v>2929</v>
      </c>
    </row>
    <row r="476" spans="1:11" x14ac:dyDescent="0.2">
      <c r="A476" s="15">
        <v>475</v>
      </c>
      <c r="B476" s="16">
        <v>5091462</v>
      </c>
      <c r="C476" s="16" t="s">
        <v>823</v>
      </c>
      <c r="D476" s="16" t="s">
        <v>2930</v>
      </c>
      <c r="E476" s="16" t="s">
        <v>2931</v>
      </c>
      <c r="F476" s="16">
        <v>104.9</v>
      </c>
      <c r="G476" s="16" t="s">
        <v>970</v>
      </c>
      <c r="H476" s="16" t="s">
        <v>407</v>
      </c>
      <c r="I476" s="16" t="s">
        <v>408</v>
      </c>
      <c r="J476" s="16" t="s">
        <v>2932</v>
      </c>
      <c r="K476" s="16" t="s">
        <v>2933</v>
      </c>
    </row>
    <row r="477" spans="1:11" x14ac:dyDescent="0.2">
      <c r="A477" s="13">
        <v>476</v>
      </c>
      <c r="B477" s="14">
        <v>5091462</v>
      </c>
      <c r="C477" s="14" t="s">
        <v>823</v>
      </c>
      <c r="D477" s="14" t="s">
        <v>2934</v>
      </c>
      <c r="E477" s="14" t="s">
        <v>2935</v>
      </c>
      <c r="F477" s="14">
        <v>591.16999999999996</v>
      </c>
      <c r="G477" s="14" t="s">
        <v>970</v>
      </c>
      <c r="H477" s="14" t="s">
        <v>51</v>
      </c>
      <c r="I477" s="14" t="s">
        <v>2640</v>
      </c>
      <c r="J477" s="14" t="s">
        <v>1221</v>
      </c>
      <c r="K477" s="14" t="s">
        <v>1222</v>
      </c>
    </row>
    <row r="478" spans="1:11" x14ac:dyDescent="0.2">
      <c r="A478" s="15">
        <v>477</v>
      </c>
      <c r="B478" s="16">
        <v>5104459</v>
      </c>
      <c r="C478" s="16" t="s">
        <v>2936</v>
      </c>
      <c r="D478" s="16" t="s">
        <v>2937</v>
      </c>
      <c r="E478" s="16" t="s">
        <v>2403</v>
      </c>
      <c r="F478" s="16">
        <v>242.62</v>
      </c>
      <c r="G478" s="16"/>
      <c r="H478" s="16" t="s">
        <v>69</v>
      </c>
      <c r="I478" s="16" t="s">
        <v>642</v>
      </c>
      <c r="J478" s="16" t="s">
        <v>2938</v>
      </c>
      <c r="K478" s="16" t="s">
        <v>2939</v>
      </c>
    </row>
    <row r="479" spans="1:11" x14ac:dyDescent="0.2">
      <c r="A479" s="13">
        <v>478</v>
      </c>
      <c r="B479" s="14">
        <v>5104459</v>
      </c>
      <c r="C479" s="14" t="s">
        <v>2936</v>
      </c>
      <c r="D479" s="14" t="s">
        <v>2940</v>
      </c>
      <c r="E479" s="14" t="s">
        <v>2941</v>
      </c>
      <c r="F479" s="14">
        <v>673.56</v>
      </c>
      <c r="G479" s="14"/>
      <c r="H479" s="14" t="s">
        <v>69</v>
      </c>
      <c r="I479" s="14" t="s">
        <v>642</v>
      </c>
      <c r="J479" s="14" t="s">
        <v>2942</v>
      </c>
      <c r="K479" s="14" t="s">
        <v>2528</v>
      </c>
    </row>
    <row r="480" spans="1:11" x14ac:dyDescent="0.2">
      <c r="A480" s="15">
        <v>479</v>
      </c>
      <c r="B480" s="16">
        <v>5110041</v>
      </c>
      <c r="C480" s="16" t="s">
        <v>2943</v>
      </c>
      <c r="D480" s="16" t="s">
        <v>2944</v>
      </c>
      <c r="E480" s="16" t="s">
        <v>1241</v>
      </c>
      <c r="F480" s="16">
        <v>59.91</v>
      </c>
      <c r="G480" s="16"/>
      <c r="H480" s="16" t="s">
        <v>116</v>
      </c>
      <c r="I480" s="16" t="s">
        <v>142</v>
      </c>
      <c r="J480" s="16" t="s">
        <v>2945</v>
      </c>
      <c r="K480" s="16" t="s">
        <v>2946</v>
      </c>
    </row>
    <row r="481" spans="1:11" x14ac:dyDescent="0.2">
      <c r="A481" s="13">
        <v>480</v>
      </c>
      <c r="B481" s="14">
        <v>5108357</v>
      </c>
      <c r="C481" s="14" t="s">
        <v>2947</v>
      </c>
      <c r="D481" s="14" t="s">
        <v>2948</v>
      </c>
      <c r="E481" s="14" t="s">
        <v>2949</v>
      </c>
      <c r="F481" s="14">
        <v>17.75</v>
      </c>
      <c r="G481" s="14" t="s">
        <v>970</v>
      </c>
      <c r="H481" s="14" t="s">
        <v>21</v>
      </c>
      <c r="I481" s="14" t="s">
        <v>1210</v>
      </c>
      <c r="J481" s="14" t="s">
        <v>2950</v>
      </c>
      <c r="K481" s="14" t="s">
        <v>2951</v>
      </c>
    </row>
    <row r="482" spans="1:11" x14ac:dyDescent="0.2">
      <c r="A482" s="15">
        <v>481</v>
      </c>
      <c r="B482" s="16">
        <v>5057035</v>
      </c>
      <c r="C482" s="16" t="s">
        <v>2952</v>
      </c>
      <c r="D482" s="16" t="s">
        <v>2953</v>
      </c>
      <c r="E482" s="16" t="s">
        <v>2954</v>
      </c>
      <c r="F482" s="16">
        <v>1324.49</v>
      </c>
      <c r="G482" s="16"/>
      <c r="H482" s="16" t="s">
        <v>215</v>
      </c>
      <c r="I482" s="16" t="s">
        <v>259</v>
      </c>
      <c r="J482" s="16" t="s">
        <v>2955</v>
      </c>
      <c r="K482" s="16" t="s">
        <v>2956</v>
      </c>
    </row>
    <row r="483" spans="1:11" x14ac:dyDescent="0.2">
      <c r="A483" s="13">
        <v>482</v>
      </c>
      <c r="B483" s="14">
        <v>5057035</v>
      </c>
      <c r="C483" s="14" t="s">
        <v>2952</v>
      </c>
      <c r="D483" s="14" t="s">
        <v>2957</v>
      </c>
      <c r="E483" s="14" t="s">
        <v>2958</v>
      </c>
      <c r="F483" s="14">
        <v>238.76</v>
      </c>
      <c r="G483" s="14"/>
      <c r="H483" s="14" t="s">
        <v>215</v>
      </c>
      <c r="I483" s="14" t="s">
        <v>259</v>
      </c>
      <c r="J483" s="14" t="s">
        <v>2959</v>
      </c>
      <c r="K483" s="14" t="s">
        <v>2960</v>
      </c>
    </row>
    <row r="484" spans="1:11" x14ac:dyDescent="0.2">
      <c r="A484" s="15">
        <v>483</v>
      </c>
      <c r="B484" s="16">
        <v>5057035</v>
      </c>
      <c r="C484" s="16" t="s">
        <v>2952</v>
      </c>
      <c r="D484" s="16" t="s">
        <v>2961</v>
      </c>
      <c r="E484" s="16" t="s">
        <v>2962</v>
      </c>
      <c r="F484" s="16">
        <v>3893.16</v>
      </c>
      <c r="G484" s="16"/>
      <c r="H484" s="16" t="s">
        <v>215</v>
      </c>
      <c r="I484" s="16" t="s">
        <v>259</v>
      </c>
      <c r="J484" s="16" t="s">
        <v>2963</v>
      </c>
      <c r="K484" s="16" t="s">
        <v>2964</v>
      </c>
    </row>
    <row r="485" spans="1:11" x14ac:dyDescent="0.2">
      <c r="A485" s="13">
        <v>484</v>
      </c>
      <c r="B485" s="14">
        <v>5108195</v>
      </c>
      <c r="C485" s="14" t="s">
        <v>2965</v>
      </c>
      <c r="D485" s="14" t="s">
        <v>2966</v>
      </c>
      <c r="E485" s="14" t="s">
        <v>2967</v>
      </c>
      <c r="F485" s="14">
        <v>736.56</v>
      </c>
      <c r="G485" s="14"/>
      <c r="H485" s="14" t="s">
        <v>69</v>
      </c>
      <c r="I485" s="14" t="s">
        <v>2967</v>
      </c>
      <c r="J485" s="14" t="s">
        <v>2968</v>
      </c>
      <c r="K485" s="14" t="s">
        <v>2969</v>
      </c>
    </row>
    <row r="486" spans="1:11" x14ac:dyDescent="0.2">
      <c r="A486" s="15">
        <v>485</v>
      </c>
      <c r="B486" s="16">
        <v>5108195</v>
      </c>
      <c r="C486" s="16" t="s">
        <v>2965</v>
      </c>
      <c r="D486" s="16" t="s">
        <v>2970</v>
      </c>
      <c r="E486" s="16" t="s">
        <v>2971</v>
      </c>
      <c r="F486" s="16">
        <v>2375.7800000000002</v>
      </c>
      <c r="G486" s="16"/>
      <c r="H486" s="16" t="s">
        <v>215</v>
      </c>
      <c r="I486" s="16" t="s">
        <v>257</v>
      </c>
      <c r="J486" s="16" t="s">
        <v>2972</v>
      </c>
      <c r="K486" s="16" t="s">
        <v>2973</v>
      </c>
    </row>
    <row r="487" spans="1:11" x14ac:dyDescent="0.2">
      <c r="A487" s="13">
        <v>486</v>
      </c>
      <c r="B487" s="14">
        <v>5108195</v>
      </c>
      <c r="C487" s="14" t="s">
        <v>2965</v>
      </c>
      <c r="D487" s="14" t="s">
        <v>2974</v>
      </c>
      <c r="E487" s="14" t="s">
        <v>2975</v>
      </c>
      <c r="F487" s="14">
        <v>854.24</v>
      </c>
      <c r="G487" s="14"/>
      <c r="H487" s="14" t="s">
        <v>69</v>
      </c>
      <c r="I487" s="14" t="s">
        <v>2967</v>
      </c>
      <c r="J487" s="14" t="s">
        <v>2575</v>
      </c>
      <c r="K487" s="14" t="s">
        <v>2646</v>
      </c>
    </row>
    <row r="488" spans="1:11" x14ac:dyDescent="0.2">
      <c r="A488" s="15">
        <v>487</v>
      </c>
      <c r="B488" s="16">
        <v>5108195</v>
      </c>
      <c r="C488" s="16" t="s">
        <v>2965</v>
      </c>
      <c r="D488" s="16" t="s">
        <v>2976</v>
      </c>
      <c r="E488" s="16" t="s">
        <v>216</v>
      </c>
      <c r="F488" s="16">
        <v>3000.62</v>
      </c>
      <c r="G488" s="16"/>
      <c r="H488" s="16" t="s">
        <v>215</v>
      </c>
      <c r="I488" s="16" t="s">
        <v>253</v>
      </c>
      <c r="J488" s="16" t="s">
        <v>2977</v>
      </c>
      <c r="K488" s="16" t="s">
        <v>2978</v>
      </c>
    </row>
    <row r="489" spans="1:11" x14ac:dyDescent="0.2">
      <c r="A489" s="13">
        <v>488</v>
      </c>
      <c r="B489" s="14">
        <v>5108187</v>
      </c>
      <c r="C489" s="14" t="s">
        <v>2979</v>
      </c>
      <c r="D489" s="14" t="s">
        <v>2980</v>
      </c>
      <c r="E489" s="14" t="s">
        <v>677</v>
      </c>
      <c r="F489" s="14">
        <v>1170.24</v>
      </c>
      <c r="G489" s="14"/>
      <c r="H489" s="14" t="s">
        <v>407</v>
      </c>
      <c r="I489" s="14" t="s">
        <v>1050</v>
      </c>
      <c r="J489" s="14" t="s">
        <v>2564</v>
      </c>
      <c r="K489" s="14" t="s">
        <v>2565</v>
      </c>
    </row>
    <row r="490" spans="1:11" x14ac:dyDescent="0.2">
      <c r="A490" s="15">
        <v>489</v>
      </c>
      <c r="B490" s="16">
        <v>5090164</v>
      </c>
      <c r="C490" s="16" t="s">
        <v>2981</v>
      </c>
      <c r="D490" s="16" t="s">
        <v>2982</v>
      </c>
      <c r="E490" s="16" t="s">
        <v>2983</v>
      </c>
      <c r="F490" s="16">
        <v>66.790000000000006</v>
      </c>
      <c r="G490" s="16"/>
      <c r="H490" s="16" t="s">
        <v>622</v>
      </c>
      <c r="I490" s="16" t="s">
        <v>2537</v>
      </c>
      <c r="J490" s="16" t="s">
        <v>2984</v>
      </c>
      <c r="K490" s="16" t="s">
        <v>2985</v>
      </c>
    </row>
    <row r="491" spans="1:11" x14ac:dyDescent="0.2">
      <c r="A491" s="13">
        <v>490</v>
      </c>
      <c r="B491" s="14">
        <v>5090164</v>
      </c>
      <c r="C491" s="14" t="s">
        <v>2981</v>
      </c>
      <c r="D491" s="14" t="s">
        <v>2986</v>
      </c>
      <c r="E491" s="14" t="s">
        <v>2987</v>
      </c>
      <c r="F491" s="14">
        <v>3592.07</v>
      </c>
      <c r="G491" s="14"/>
      <c r="H491" s="14" t="s">
        <v>136</v>
      </c>
      <c r="I491" s="14" t="s">
        <v>2988</v>
      </c>
      <c r="J491" s="14" t="s">
        <v>2989</v>
      </c>
      <c r="K491" s="14" t="s">
        <v>2990</v>
      </c>
    </row>
    <row r="492" spans="1:11" x14ac:dyDescent="0.2">
      <c r="A492" s="15">
        <v>491</v>
      </c>
      <c r="B492" s="16">
        <v>2762463</v>
      </c>
      <c r="C492" s="16" t="s">
        <v>2991</v>
      </c>
      <c r="D492" s="16" t="s">
        <v>2992</v>
      </c>
      <c r="E492" s="16" t="s">
        <v>2993</v>
      </c>
      <c r="F492" s="16">
        <v>747.17</v>
      </c>
      <c r="G492" s="16"/>
      <c r="H492" s="16" t="s">
        <v>407</v>
      </c>
      <c r="I492" s="16" t="s">
        <v>746</v>
      </c>
      <c r="J492" s="16" t="s">
        <v>2994</v>
      </c>
      <c r="K492" s="16" t="s">
        <v>2995</v>
      </c>
    </row>
    <row r="493" spans="1:11" x14ac:dyDescent="0.2">
      <c r="A493" s="13">
        <v>492</v>
      </c>
      <c r="B493" s="14">
        <v>2744511</v>
      </c>
      <c r="C493" s="14" t="s">
        <v>2996</v>
      </c>
      <c r="D493" s="14" t="s">
        <v>2997</v>
      </c>
      <c r="E493" s="14" t="s">
        <v>2998</v>
      </c>
      <c r="F493" s="14">
        <v>1772.96</v>
      </c>
      <c r="G493" s="14"/>
      <c r="H493" s="14" t="s">
        <v>382</v>
      </c>
      <c r="I493" s="14" t="s">
        <v>388</v>
      </c>
      <c r="J493" s="14" t="s">
        <v>2999</v>
      </c>
      <c r="K493" s="14" t="s">
        <v>3000</v>
      </c>
    </row>
    <row r="494" spans="1:11" x14ac:dyDescent="0.2">
      <c r="A494" s="15">
        <v>493</v>
      </c>
      <c r="B494" s="16">
        <v>2744511</v>
      </c>
      <c r="C494" s="16" t="s">
        <v>2996</v>
      </c>
      <c r="D494" s="16" t="s">
        <v>3001</v>
      </c>
      <c r="E494" s="16" t="s">
        <v>2998</v>
      </c>
      <c r="F494" s="16">
        <v>135.02000000000001</v>
      </c>
      <c r="G494" s="16" t="s">
        <v>970</v>
      </c>
      <c r="H494" s="16" t="s">
        <v>382</v>
      </c>
      <c r="I494" s="16" t="s">
        <v>388</v>
      </c>
      <c r="J494" s="16" t="s">
        <v>3002</v>
      </c>
      <c r="K494" s="16" t="s">
        <v>3003</v>
      </c>
    </row>
    <row r="495" spans="1:11" x14ac:dyDescent="0.2">
      <c r="A495" s="13">
        <v>494</v>
      </c>
      <c r="B495" s="14">
        <v>5116767</v>
      </c>
      <c r="C495" s="14" t="s">
        <v>3004</v>
      </c>
      <c r="D495" s="14" t="s">
        <v>3005</v>
      </c>
      <c r="E495" s="14" t="s">
        <v>3006</v>
      </c>
      <c r="F495" s="14">
        <v>50.44</v>
      </c>
      <c r="G495" s="14"/>
      <c r="H495" s="14" t="s">
        <v>215</v>
      </c>
      <c r="I495" s="14" t="s">
        <v>227</v>
      </c>
      <c r="J495" s="14" t="s">
        <v>3007</v>
      </c>
      <c r="K495" s="14" t="s">
        <v>3008</v>
      </c>
    </row>
    <row r="496" spans="1:11" x14ac:dyDescent="0.2">
      <c r="A496" s="15">
        <v>495</v>
      </c>
      <c r="B496" s="16">
        <v>5113008</v>
      </c>
      <c r="C496" s="16" t="s">
        <v>3009</v>
      </c>
      <c r="D496" s="16" t="s">
        <v>3010</v>
      </c>
      <c r="E496" s="16" t="s">
        <v>3011</v>
      </c>
      <c r="F496" s="16">
        <v>450.81</v>
      </c>
      <c r="G496" s="16"/>
      <c r="H496" s="16" t="s">
        <v>362</v>
      </c>
      <c r="I496" s="16" t="s">
        <v>363</v>
      </c>
      <c r="J496" s="16" t="s">
        <v>3012</v>
      </c>
      <c r="K496" s="16" t="s">
        <v>3013</v>
      </c>
    </row>
    <row r="497" spans="1:11" x14ac:dyDescent="0.2">
      <c r="A497" s="13">
        <v>496</v>
      </c>
      <c r="B497" s="14">
        <v>5113008</v>
      </c>
      <c r="C497" s="14" t="s">
        <v>3009</v>
      </c>
      <c r="D497" s="14" t="s">
        <v>3014</v>
      </c>
      <c r="E497" s="14" t="s">
        <v>3015</v>
      </c>
      <c r="F497" s="14">
        <v>362.38</v>
      </c>
      <c r="G497" s="14"/>
      <c r="H497" s="14" t="s">
        <v>362</v>
      </c>
      <c r="I497" s="14" t="s">
        <v>363</v>
      </c>
      <c r="J497" s="14" t="s">
        <v>3012</v>
      </c>
      <c r="K497" s="14" t="s">
        <v>3013</v>
      </c>
    </row>
    <row r="498" spans="1:11" x14ac:dyDescent="0.2">
      <c r="A498" s="15">
        <v>497</v>
      </c>
      <c r="B498" s="16">
        <v>5111625</v>
      </c>
      <c r="C498" s="16" t="s">
        <v>3016</v>
      </c>
      <c r="D498" s="16" t="s">
        <v>3017</v>
      </c>
      <c r="E498" s="16" t="s">
        <v>3018</v>
      </c>
      <c r="F498" s="16">
        <v>1200.5999999999999</v>
      </c>
      <c r="G498" s="16" t="s">
        <v>2083</v>
      </c>
      <c r="H498" s="16" t="s">
        <v>215</v>
      </c>
      <c r="I498" s="16" t="s">
        <v>259</v>
      </c>
      <c r="J498" s="16" t="s">
        <v>3019</v>
      </c>
      <c r="K498" s="16" t="s">
        <v>3020</v>
      </c>
    </row>
    <row r="499" spans="1:11" x14ac:dyDescent="0.2">
      <c r="A499" s="13">
        <v>498</v>
      </c>
      <c r="B499" s="14">
        <v>5103878</v>
      </c>
      <c r="C499" s="14" t="s">
        <v>3021</v>
      </c>
      <c r="D499" s="14" t="s">
        <v>3022</v>
      </c>
      <c r="E499" s="14" t="s">
        <v>3023</v>
      </c>
      <c r="F499" s="14">
        <v>1805.51</v>
      </c>
      <c r="G499" s="14"/>
      <c r="H499" s="14" t="s">
        <v>21</v>
      </c>
      <c r="I499" s="14" t="s">
        <v>49</v>
      </c>
      <c r="J499" s="14" t="s">
        <v>3024</v>
      </c>
      <c r="K499" s="14" t="s">
        <v>3025</v>
      </c>
    </row>
    <row r="500" spans="1:11" x14ac:dyDescent="0.2">
      <c r="A500" s="15">
        <v>499</v>
      </c>
      <c r="B500" s="16">
        <v>5060338</v>
      </c>
      <c r="C500" s="16" t="s">
        <v>3026</v>
      </c>
      <c r="D500" s="16" t="s">
        <v>3027</v>
      </c>
      <c r="E500" s="16" t="s">
        <v>3028</v>
      </c>
      <c r="F500" s="16">
        <v>48.24</v>
      </c>
      <c r="G500" s="16" t="s">
        <v>1051</v>
      </c>
      <c r="H500" s="16" t="s">
        <v>215</v>
      </c>
      <c r="I500" s="16" t="s">
        <v>227</v>
      </c>
      <c r="J500" s="16" t="s">
        <v>3029</v>
      </c>
      <c r="K500" s="16" t="s">
        <v>3030</v>
      </c>
    </row>
    <row r="501" spans="1:11" x14ac:dyDescent="0.2">
      <c r="A501" s="13">
        <v>500</v>
      </c>
      <c r="B501" s="14">
        <v>5060338</v>
      </c>
      <c r="C501" s="14" t="s">
        <v>3026</v>
      </c>
      <c r="D501" s="14" t="s">
        <v>3031</v>
      </c>
      <c r="E501" s="14" t="s">
        <v>3032</v>
      </c>
      <c r="F501" s="14">
        <v>100.42</v>
      </c>
      <c r="G501" s="14"/>
      <c r="H501" s="14" t="s">
        <v>215</v>
      </c>
      <c r="I501" s="14" t="s">
        <v>227</v>
      </c>
      <c r="J501" s="14" t="s">
        <v>1980</v>
      </c>
      <c r="K501" s="14" t="s">
        <v>2404</v>
      </c>
    </row>
    <row r="502" spans="1:11" x14ac:dyDescent="0.2">
      <c r="A502" s="15">
        <v>501</v>
      </c>
      <c r="B502" s="16">
        <v>5098963</v>
      </c>
      <c r="C502" s="16" t="s">
        <v>3033</v>
      </c>
      <c r="D502" s="16" t="s">
        <v>3034</v>
      </c>
      <c r="E502" s="16" t="s">
        <v>3035</v>
      </c>
      <c r="F502" s="16">
        <v>1911.86</v>
      </c>
      <c r="G502" s="16"/>
      <c r="H502" s="16" t="s">
        <v>264</v>
      </c>
      <c r="I502" s="16" t="s">
        <v>275</v>
      </c>
      <c r="J502" s="16" t="s">
        <v>3036</v>
      </c>
      <c r="K502" s="16" t="s">
        <v>3037</v>
      </c>
    </row>
    <row r="503" spans="1:11" x14ac:dyDescent="0.2">
      <c r="A503" s="13">
        <v>502</v>
      </c>
      <c r="B503" s="14">
        <v>5074223</v>
      </c>
      <c r="C503" s="14" t="s">
        <v>3038</v>
      </c>
      <c r="D503" s="14" t="s">
        <v>3039</v>
      </c>
      <c r="E503" s="14" t="s">
        <v>3040</v>
      </c>
      <c r="F503" s="14">
        <v>1441.65</v>
      </c>
      <c r="G503" s="14"/>
      <c r="H503" s="14" t="s">
        <v>116</v>
      </c>
      <c r="I503" s="14" t="s">
        <v>142</v>
      </c>
      <c r="J503" s="14" t="s">
        <v>3041</v>
      </c>
      <c r="K503" s="14" t="s">
        <v>3042</v>
      </c>
    </row>
    <row r="504" spans="1:11" x14ac:dyDescent="0.2">
      <c r="A504" s="15">
        <v>503</v>
      </c>
      <c r="B504" s="16">
        <v>5108675</v>
      </c>
      <c r="C504" s="16" t="s">
        <v>3043</v>
      </c>
      <c r="D504" s="16" t="s">
        <v>3044</v>
      </c>
      <c r="E504" s="16" t="s">
        <v>3045</v>
      </c>
      <c r="F504" s="16">
        <v>1301.49</v>
      </c>
      <c r="G504" s="16"/>
      <c r="H504" s="16" t="s">
        <v>15</v>
      </c>
      <c r="I504" s="16" t="s">
        <v>3046</v>
      </c>
      <c r="J504" s="16" t="s">
        <v>3047</v>
      </c>
      <c r="K504" s="16" t="s">
        <v>3048</v>
      </c>
    </row>
    <row r="505" spans="1:11" x14ac:dyDescent="0.2">
      <c r="A505" s="13">
        <v>504</v>
      </c>
      <c r="B505" s="14">
        <v>5109264</v>
      </c>
      <c r="C505" s="14" t="s">
        <v>3049</v>
      </c>
      <c r="D505" s="14" t="s">
        <v>3050</v>
      </c>
      <c r="E505" s="14" t="s">
        <v>3051</v>
      </c>
      <c r="F505" s="14">
        <v>2962.15</v>
      </c>
      <c r="G505" s="14"/>
      <c r="H505" s="14" t="s">
        <v>69</v>
      </c>
      <c r="I505" s="14" t="s">
        <v>2150</v>
      </c>
      <c r="J505" s="14" t="s">
        <v>1717</v>
      </c>
      <c r="K505" s="14" t="s">
        <v>1718</v>
      </c>
    </row>
    <row r="506" spans="1:11" x14ac:dyDescent="0.2">
      <c r="A506" s="15">
        <v>505</v>
      </c>
      <c r="B506" s="16">
        <v>5103304</v>
      </c>
      <c r="C506" s="16" t="s">
        <v>3052</v>
      </c>
      <c r="D506" s="16" t="s">
        <v>3053</v>
      </c>
      <c r="E506" s="16" t="s">
        <v>1159</v>
      </c>
      <c r="F506" s="16">
        <v>2497.62</v>
      </c>
      <c r="G506" s="16"/>
      <c r="H506" s="16" t="s">
        <v>565</v>
      </c>
      <c r="I506" s="16" t="s">
        <v>3054</v>
      </c>
      <c r="J506" s="16" t="s">
        <v>3055</v>
      </c>
      <c r="K506" s="16" t="s">
        <v>3056</v>
      </c>
    </row>
    <row r="507" spans="1:11" x14ac:dyDescent="0.2">
      <c r="A507" s="13">
        <v>506</v>
      </c>
      <c r="B507" s="14">
        <v>5103304</v>
      </c>
      <c r="C507" s="14" t="s">
        <v>3052</v>
      </c>
      <c r="D507" s="14" t="s">
        <v>3057</v>
      </c>
      <c r="E507" s="14" t="s">
        <v>3058</v>
      </c>
      <c r="F507" s="14">
        <v>499.73</v>
      </c>
      <c r="G507" s="14"/>
      <c r="H507" s="14" t="s">
        <v>407</v>
      </c>
      <c r="I507" s="14" t="s">
        <v>3059</v>
      </c>
      <c r="J507" s="14" t="s">
        <v>3060</v>
      </c>
      <c r="K507" s="14" t="s">
        <v>3061</v>
      </c>
    </row>
    <row r="508" spans="1:11" x14ac:dyDescent="0.2">
      <c r="A508" s="15">
        <v>507</v>
      </c>
      <c r="B508" s="16">
        <v>5099854</v>
      </c>
      <c r="C508" s="16" t="s">
        <v>3062</v>
      </c>
      <c r="D508" s="16" t="s">
        <v>3063</v>
      </c>
      <c r="E508" s="16" t="s">
        <v>3064</v>
      </c>
      <c r="F508" s="16">
        <v>2214.6</v>
      </c>
      <c r="G508" s="16"/>
      <c r="H508" s="16" t="s">
        <v>1870</v>
      </c>
      <c r="I508" s="16" t="s">
        <v>3065</v>
      </c>
      <c r="J508" s="16" t="s">
        <v>3066</v>
      </c>
      <c r="K508" s="16" t="s">
        <v>3067</v>
      </c>
    </row>
    <row r="509" spans="1:11" x14ac:dyDescent="0.2">
      <c r="A509" s="13">
        <v>508</v>
      </c>
      <c r="B509" s="14">
        <v>5099854</v>
      </c>
      <c r="C509" s="14" t="s">
        <v>3062</v>
      </c>
      <c r="D509" s="14" t="s">
        <v>3068</v>
      </c>
      <c r="E509" s="14" t="s">
        <v>3069</v>
      </c>
      <c r="F509" s="14">
        <v>364.11</v>
      </c>
      <c r="G509" s="14"/>
      <c r="H509" s="14" t="s">
        <v>697</v>
      </c>
      <c r="I509" s="14" t="s">
        <v>700</v>
      </c>
      <c r="J509" s="14" t="s">
        <v>2999</v>
      </c>
      <c r="K509" s="14" t="s">
        <v>3000</v>
      </c>
    </row>
    <row r="510" spans="1:11" x14ac:dyDescent="0.2">
      <c r="A510" s="15">
        <v>509</v>
      </c>
      <c r="B510" s="16">
        <v>5108543</v>
      </c>
      <c r="C510" s="16" t="s">
        <v>3070</v>
      </c>
      <c r="D510" s="16" t="s">
        <v>3071</v>
      </c>
      <c r="E510" s="16" t="s">
        <v>539</v>
      </c>
      <c r="F510" s="16">
        <v>198.84</v>
      </c>
      <c r="G510" s="16" t="s">
        <v>987</v>
      </c>
      <c r="H510" s="16" t="s">
        <v>528</v>
      </c>
      <c r="I510" s="16" t="s">
        <v>539</v>
      </c>
      <c r="J510" s="16" t="s">
        <v>1255</v>
      </c>
      <c r="K510" s="16" t="s">
        <v>1256</v>
      </c>
    </row>
    <row r="511" spans="1:11" x14ac:dyDescent="0.2">
      <c r="A511" s="13">
        <v>510</v>
      </c>
      <c r="B511" s="14">
        <v>5110742</v>
      </c>
      <c r="C511" s="14" t="s">
        <v>3072</v>
      </c>
      <c r="D511" s="14" t="s">
        <v>3073</v>
      </c>
      <c r="E511" s="14" t="s">
        <v>3074</v>
      </c>
      <c r="F511" s="14">
        <v>24118.76</v>
      </c>
      <c r="G511" s="14"/>
      <c r="H511" s="14" t="s">
        <v>407</v>
      </c>
      <c r="I511" s="14" t="s">
        <v>3075</v>
      </c>
      <c r="J511" s="14" t="s">
        <v>2314</v>
      </c>
      <c r="K511" s="14" t="s">
        <v>2859</v>
      </c>
    </row>
    <row r="512" spans="1:11" x14ac:dyDescent="0.2">
      <c r="A512" s="15">
        <v>511</v>
      </c>
      <c r="B512" s="16">
        <v>5012821</v>
      </c>
      <c r="C512" s="16" t="s">
        <v>3076</v>
      </c>
      <c r="D512" s="16" t="s">
        <v>3077</v>
      </c>
      <c r="E512" s="16" t="s">
        <v>3078</v>
      </c>
      <c r="F512" s="16">
        <v>114.43</v>
      </c>
      <c r="G512" s="16" t="s">
        <v>1018</v>
      </c>
      <c r="H512" s="16" t="s">
        <v>528</v>
      </c>
      <c r="I512" s="16" t="s">
        <v>778</v>
      </c>
      <c r="J512" s="16" t="s">
        <v>3079</v>
      </c>
      <c r="K512" s="16" t="s">
        <v>3080</v>
      </c>
    </row>
    <row r="513" spans="1:11" x14ac:dyDescent="0.2">
      <c r="A513" s="13">
        <v>512</v>
      </c>
      <c r="B513" s="14">
        <v>5106567</v>
      </c>
      <c r="C513" s="14" t="s">
        <v>3081</v>
      </c>
      <c r="D513" s="14" t="s">
        <v>3082</v>
      </c>
      <c r="E513" s="14" t="s">
        <v>3083</v>
      </c>
      <c r="F513" s="14">
        <v>483.57</v>
      </c>
      <c r="G513" s="14" t="s">
        <v>1018</v>
      </c>
      <c r="H513" s="14" t="s">
        <v>116</v>
      </c>
      <c r="I513" s="14" t="s">
        <v>667</v>
      </c>
      <c r="J513" s="14" t="s">
        <v>1730</v>
      </c>
      <c r="K513" s="14" t="s">
        <v>1731</v>
      </c>
    </row>
    <row r="514" spans="1:11" x14ac:dyDescent="0.2">
      <c r="A514" s="15">
        <v>513</v>
      </c>
      <c r="B514" s="16">
        <v>2056763</v>
      </c>
      <c r="C514" s="16" t="s">
        <v>3084</v>
      </c>
      <c r="D514" s="16" t="s">
        <v>3085</v>
      </c>
      <c r="E514" s="16" t="s">
        <v>3086</v>
      </c>
      <c r="F514" s="16">
        <v>1228.22</v>
      </c>
      <c r="G514" s="16" t="s">
        <v>2075</v>
      </c>
      <c r="H514" s="16" t="s">
        <v>1703</v>
      </c>
      <c r="I514" s="16" t="s">
        <v>3087</v>
      </c>
      <c r="J514" s="16" t="s">
        <v>2364</v>
      </c>
      <c r="K514" s="16" t="s">
        <v>2365</v>
      </c>
    </row>
    <row r="515" spans="1:11" x14ac:dyDescent="0.2">
      <c r="A515" s="13">
        <v>514</v>
      </c>
      <c r="B515" s="14">
        <v>5108799</v>
      </c>
      <c r="C515" s="14" t="s">
        <v>3088</v>
      </c>
      <c r="D515" s="14" t="s">
        <v>3089</v>
      </c>
      <c r="E515" s="14" t="s">
        <v>2513</v>
      </c>
      <c r="F515" s="14">
        <v>3142</v>
      </c>
      <c r="G515" s="14"/>
      <c r="H515" s="14" t="s">
        <v>162</v>
      </c>
      <c r="I515" s="14" t="s">
        <v>207</v>
      </c>
      <c r="J515" s="14" t="s">
        <v>1530</v>
      </c>
      <c r="K515" s="14" t="s">
        <v>2593</v>
      </c>
    </row>
    <row r="516" spans="1:11" x14ac:dyDescent="0.2">
      <c r="A516" s="15">
        <v>515</v>
      </c>
      <c r="B516" s="16">
        <v>5108799</v>
      </c>
      <c r="C516" s="16" t="s">
        <v>3088</v>
      </c>
      <c r="D516" s="16" t="s">
        <v>3090</v>
      </c>
      <c r="E516" s="16" t="s">
        <v>3091</v>
      </c>
      <c r="F516" s="16">
        <v>383.03</v>
      </c>
      <c r="G516" s="16" t="s">
        <v>987</v>
      </c>
      <c r="H516" s="16" t="s">
        <v>162</v>
      </c>
      <c r="I516" s="16" t="s">
        <v>207</v>
      </c>
      <c r="J516" s="16" t="s">
        <v>2364</v>
      </c>
      <c r="K516" s="16" t="s">
        <v>2365</v>
      </c>
    </row>
    <row r="517" spans="1:11" x14ac:dyDescent="0.2">
      <c r="A517" s="13">
        <v>516</v>
      </c>
      <c r="B517" s="14">
        <v>5106648</v>
      </c>
      <c r="C517" s="14" t="s">
        <v>3092</v>
      </c>
      <c r="D517" s="14" t="s">
        <v>3093</v>
      </c>
      <c r="E517" s="14" t="s">
        <v>3094</v>
      </c>
      <c r="F517" s="14">
        <v>2333.92</v>
      </c>
      <c r="G517" s="14"/>
      <c r="H517" s="14" t="s">
        <v>407</v>
      </c>
      <c r="I517" s="14" t="s">
        <v>432</v>
      </c>
      <c r="J517" s="14" t="s">
        <v>3095</v>
      </c>
      <c r="K517" s="14" t="s">
        <v>3096</v>
      </c>
    </row>
    <row r="518" spans="1:11" x14ac:dyDescent="0.2">
      <c r="A518" s="15">
        <v>517</v>
      </c>
      <c r="B518" s="16">
        <v>5082137</v>
      </c>
      <c r="C518" s="16" t="s">
        <v>869</v>
      </c>
      <c r="D518" s="16" t="s">
        <v>3097</v>
      </c>
      <c r="E518" s="16" t="s">
        <v>2513</v>
      </c>
      <c r="F518" s="16">
        <v>1538.7</v>
      </c>
      <c r="G518" s="16"/>
      <c r="H518" s="16" t="s">
        <v>565</v>
      </c>
      <c r="I518" s="16" t="s">
        <v>3098</v>
      </c>
      <c r="J518" s="16" t="s">
        <v>3099</v>
      </c>
      <c r="K518" s="16" t="s">
        <v>3100</v>
      </c>
    </row>
    <row r="519" spans="1:11" x14ac:dyDescent="0.2">
      <c r="A519" s="13">
        <v>518</v>
      </c>
      <c r="B519" s="14">
        <v>5082137</v>
      </c>
      <c r="C519" s="14" t="s">
        <v>869</v>
      </c>
      <c r="D519" s="14" t="s">
        <v>3101</v>
      </c>
      <c r="E519" s="14" t="s">
        <v>3102</v>
      </c>
      <c r="F519" s="14">
        <v>3750.78</v>
      </c>
      <c r="G519" s="14"/>
      <c r="H519" s="14" t="s">
        <v>382</v>
      </c>
      <c r="I519" s="14" t="s">
        <v>396</v>
      </c>
      <c r="J519" s="14" t="s">
        <v>3103</v>
      </c>
      <c r="K519" s="14" t="s">
        <v>3104</v>
      </c>
    </row>
    <row r="520" spans="1:11" x14ac:dyDescent="0.2">
      <c r="A520" s="15">
        <v>519</v>
      </c>
      <c r="B520" s="16">
        <v>5082137</v>
      </c>
      <c r="C520" s="16" t="s">
        <v>869</v>
      </c>
      <c r="D520" s="16" t="s">
        <v>3105</v>
      </c>
      <c r="E520" s="16" t="s">
        <v>3106</v>
      </c>
      <c r="F520" s="16">
        <v>56370.3</v>
      </c>
      <c r="G520" s="16"/>
      <c r="H520" s="16" t="s">
        <v>264</v>
      </c>
      <c r="I520" s="16" t="s">
        <v>51</v>
      </c>
      <c r="J520" s="16" t="s">
        <v>3107</v>
      </c>
      <c r="K520" s="16" t="s">
        <v>3108</v>
      </c>
    </row>
    <row r="521" spans="1:11" x14ac:dyDescent="0.2">
      <c r="A521" s="13">
        <v>520</v>
      </c>
      <c r="B521" s="14">
        <v>5082137</v>
      </c>
      <c r="C521" s="14" t="s">
        <v>869</v>
      </c>
      <c r="D521" s="14" t="s">
        <v>3109</v>
      </c>
      <c r="E521" s="14" t="s">
        <v>3110</v>
      </c>
      <c r="F521" s="14">
        <v>3113.86</v>
      </c>
      <c r="G521" s="14"/>
      <c r="H521" s="14" t="s">
        <v>565</v>
      </c>
      <c r="I521" s="14" t="s">
        <v>3111</v>
      </c>
      <c r="J521" s="14" t="s">
        <v>1042</v>
      </c>
      <c r="K521" s="14" t="s">
        <v>1043</v>
      </c>
    </row>
    <row r="522" spans="1:11" x14ac:dyDescent="0.2">
      <c r="A522" s="15">
        <v>521</v>
      </c>
      <c r="B522" s="16">
        <v>5082137</v>
      </c>
      <c r="C522" s="16" t="s">
        <v>869</v>
      </c>
      <c r="D522" s="16" t="s">
        <v>3112</v>
      </c>
      <c r="E522" s="16" t="s">
        <v>3113</v>
      </c>
      <c r="F522" s="16">
        <v>7702.58</v>
      </c>
      <c r="G522" s="16"/>
      <c r="H522" s="16" t="s">
        <v>264</v>
      </c>
      <c r="I522" s="16" t="s">
        <v>51</v>
      </c>
      <c r="J522" s="16" t="s">
        <v>3114</v>
      </c>
      <c r="K522" s="16" t="s">
        <v>3115</v>
      </c>
    </row>
    <row r="523" spans="1:11" x14ac:dyDescent="0.2">
      <c r="A523" s="13">
        <v>522</v>
      </c>
      <c r="B523" s="14">
        <v>5082137</v>
      </c>
      <c r="C523" s="14" t="s">
        <v>869</v>
      </c>
      <c r="D523" s="14" t="s">
        <v>3116</v>
      </c>
      <c r="E523" s="14" t="s">
        <v>3102</v>
      </c>
      <c r="F523" s="14">
        <v>35.049999999999997</v>
      </c>
      <c r="G523" s="14" t="s">
        <v>970</v>
      </c>
      <c r="H523" s="14" t="s">
        <v>382</v>
      </c>
      <c r="I523" s="14" t="s">
        <v>396</v>
      </c>
      <c r="J523" s="14" t="s">
        <v>3117</v>
      </c>
      <c r="K523" s="14" t="s">
        <v>3118</v>
      </c>
    </row>
    <row r="524" spans="1:11" x14ac:dyDescent="0.2">
      <c r="A524" s="15">
        <v>523</v>
      </c>
      <c r="B524" s="16">
        <v>4247434</v>
      </c>
      <c r="C524" s="16" t="s">
        <v>829</v>
      </c>
      <c r="D524" s="16" t="s">
        <v>3119</v>
      </c>
      <c r="E524" s="16" t="s">
        <v>3120</v>
      </c>
      <c r="F524" s="16">
        <v>143.16999999999999</v>
      </c>
      <c r="G524" s="16" t="s">
        <v>970</v>
      </c>
      <c r="H524" s="16" t="s">
        <v>110</v>
      </c>
      <c r="I524" s="16" t="s">
        <v>1087</v>
      </c>
      <c r="J524" s="16" t="s">
        <v>1564</v>
      </c>
      <c r="K524" s="16" t="s">
        <v>1565</v>
      </c>
    </row>
    <row r="525" spans="1:11" x14ac:dyDescent="0.2">
      <c r="A525" s="13">
        <v>524</v>
      </c>
      <c r="B525" s="14">
        <v>5109884</v>
      </c>
      <c r="C525" s="14" t="s">
        <v>3121</v>
      </c>
      <c r="D525" s="14" t="s">
        <v>3122</v>
      </c>
      <c r="E525" s="14" t="s">
        <v>3123</v>
      </c>
      <c r="F525" s="14">
        <v>164.39</v>
      </c>
      <c r="G525" s="14" t="s">
        <v>1051</v>
      </c>
      <c r="H525" s="14" t="s">
        <v>565</v>
      </c>
      <c r="I525" s="14" t="s">
        <v>803</v>
      </c>
      <c r="J525" s="14" t="s">
        <v>1645</v>
      </c>
      <c r="K525" s="14" t="s">
        <v>3124</v>
      </c>
    </row>
    <row r="526" spans="1:11" x14ac:dyDescent="0.2">
      <c r="A526" s="15">
        <v>525</v>
      </c>
      <c r="B526" s="16">
        <v>5113792</v>
      </c>
      <c r="C526" s="16" t="s">
        <v>3125</v>
      </c>
      <c r="D526" s="16" t="s">
        <v>3126</v>
      </c>
      <c r="E526" s="16" t="s">
        <v>3127</v>
      </c>
      <c r="F526" s="16">
        <v>1030.92</v>
      </c>
      <c r="G526" s="16"/>
      <c r="H526" s="16" t="s">
        <v>162</v>
      </c>
      <c r="I526" s="16" t="s">
        <v>705</v>
      </c>
      <c r="J526" s="16" t="s">
        <v>2229</v>
      </c>
      <c r="K526" s="16" t="s">
        <v>3128</v>
      </c>
    </row>
    <row r="527" spans="1:11" x14ac:dyDescent="0.2">
      <c r="A527" s="13">
        <v>526</v>
      </c>
      <c r="B527" s="14">
        <v>5112389</v>
      </c>
      <c r="C527" s="14" t="s">
        <v>3129</v>
      </c>
      <c r="D527" s="14" t="s">
        <v>3130</v>
      </c>
      <c r="E527" s="14" t="s">
        <v>3131</v>
      </c>
      <c r="F527" s="14">
        <v>436.29</v>
      </c>
      <c r="G527" s="14"/>
      <c r="H527" s="14" t="s">
        <v>362</v>
      </c>
      <c r="I527" s="14" t="s">
        <v>363</v>
      </c>
      <c r="J527" s="14" t="s">
        <v>1298</v>
      </c>
      <c r="K527" s="14" t="s">
        <v>1299</v>
      </c>
    </row>
    <row r="528" spans="1:11" x14ac:dyDescent="0.2">
      <c r="A528" s="15">
        <v>527</v>
      </c>
      <c r="B528" s="16">
        <v>5106486</v>
      </c>
      <c r="C528" s="16" t="s">
        <v>3132</v>
      </c>
      <c r="D528" s="16" t="s">
        <v>3133</v>
      </c>
      <c r="E528" s="16" t="s">
        <v>3134</v>
      </c>
      <c r="F528" s="16">
        <v>6412.99</v>
      </c>
      <c r="G528" s="16"/>
      <c r="H528" s="16" t="s">
        <v>1870</v>
      </c>
      <c r="I528" s="16" t="s">
        <v>2421</v>
      </c>
      <c r="J528" s="16" t="s">
        <v>3135</v>
      </c>
      <c r="K528" s="16" t="s">
        <v>3136</v>
      </c>
    </row>
    <row r="529" spans="1:11" x14ac:dyDescent="0.2">
      <c r="A529" s="13">
        <v>528</v>
      </c>
      <c r="B529" s="14">
        <v>5106524</v>
      </c>
      <c r="C529" s="14" t="s">
        <v>3137</v>
      </c>
      <c r="D529" s="14" t="s">
        <v>3138</v>
      </c>
      <c r="E529" s="14" t="s">
        <v>3139</v>
      </c>
      <c r="F529" s="14">
        <v>10402.4</v>
      </c>
      <c r="G529" s="14"/>
      <c r="H529" s="14" t="s">
        <v>1870</v>
      </c>
      <c r="I529" s="14" t="s">
        <v>3140</v>
      </c>
      <c r="J529" s="14" t="s">
        <v>3135</v>
      </c>
      <c r="K529" s="14" t="s">
        <v>3136</v>
      </c>
    </row>
    <row r="530" spans="1:11" x14ac:dyDescent="0.2">
      <c r="A530" s="15">
        <v>529</v>
      </c>
      <c r="B530" s="16">
        <v>5106524</v>
      </c>
      <c r="C530" s="16" t="s">
        <v>3137</v>
      </c>
      <c r="D530" s="16" t="s">
        <v>3141</v>
      </c>
      <c r="E530" s="16" t="s">
        <v>3142</v>
      </c>
      <c r="F530" s="16">
        <v>2220.9</v>
      </c>
      <c r="G530" s="16"/>
      <c r="H530" s="16" t="s">
        <v>1870</v>
      </c>
      <c r="I530" s="16" t="s">
        <v>1882</v>
      </c>
      <c r="J530" s="16" t="s">
        <v>3143</v>
      </c>
      <c r="K530" s="16" t="s">
        <v>3144</v>
      </c>
    </row>
    <row r="531" spans="1:11" x14ac:dyDescent="0.2">
      <c r="A531" s="13">
        <v>530</v>
      </c>
      <c r="B531" s="14">
        <v>5113636</v>
      </c>
      <c r="C531" s="14" t="s">
        <v>3145</v>
      </c>
      <c r="D531" s="14" t="s">
        <v>3146</v>
      </c>
      <c r="E531" s="14" t="s">
        <v>3147</v>
      </c>
      <c r="F531" s="14">
        <v>16014</v>
      </c>
      <c r="G531" s="14"/>
      <c r="H531" s="14" t="s">
        <v>264</v>
      </c>
      <c r="I531" s="14" t="s">
        <v>320</v>
      </c>
      <c r="J531" s="14" t="s">
        <v>3148</v>
      </c>
      <c r="K531" s="14" t="s">
        <v>3149</v>
      </c>
    </row>
    <row r="532" spans="1:11" x14ac:dyDescent="0.2">
      <c r="A532" s="15">
        <v>531</v>
      </c>
      <c r="B532" s="16">
        <v>5111676</v>
      </c>
      <c r="C532" s="16" t="s">
        <v>3150</v>
      </c>
      <c r="D532" s="16" t="s">
        <v>3151</v>
      </c>
      <c r="E532" s="16" t="s">
        <v>3152</v>
      </c>
      <c r="F532" s="16">
        <v>404.98</v>
      </c>
      <c r="G532" s="16" t="s">
        <v>2075</v>
      </c>
      <c r="H532" s="16" t="s">
        <v>162</v>
      </c>
      <c r="I532" s="16" t="s">
        <v>163</v>
      </c>
      <c r="J532" s="16" t="s">
        <v>3153</v>
      </c>
      <c r="K532" s="16" t="s">
        <v>3154</v>
      </c>
    </row>
    <row r="533" spans="1:11" x14ac:dyDescent="0.2">
      <c r="A533" s="13">
        <v>532</v>
      </c>
      <c r="B533" s="14">
        <v>5115809</v>
      </c>
      <c r="C533" s="14" t="s">
        <v>3155</v>
      </c>
      <c r="D533" s="14" t="s">
        <v>3156</v>
      </c>
      <c r="E533" s="14" t="s">
        <v>3157</v>
      </c>
      <c r="F533" s="14">
        <v>570.91999999999996</v>
      </c>
      <c r="G533" s="14"/>
      <c r="H533" s="14" t="s">
        <v>407</v>
      </c>
      <c r="I533" s="14" t="s">
        <v>746</v>
      </c>
      <c r="J533" s="14" t="s">
        <v>2070</v>
      </c>
      <c r="K533" s="14" t="s">
        <v>3158</v>
      </c>
    </row>
    <row r="534" spans="1:11" x14ac:dyDescent="0.2">
      <c r="A534" s="15">
        <v>533</v>
      </c>
      <c r="B534" s="16">
        <v>5119243</v>
      </c>
      <c r="C534" s="16" t="s">
        <v>3159</v>
      </c>
      <c r="D534" s="16" t="s">
        <v>3160</v>
      </c>
      <c r="E534" s="16" t="s">
        <v>3161</v>
      </c>
      <c r="F534" s="16">
        <v>65.510000000000005</v>
      </c>
      <c r="G534" s="16"/>
      <c r="H534" s="16" t="s">
        <v>116</v>
      </c>
      <c r="I534" s="16" t="s">
        <v>140</v>
      </c>
      <c r="J534" s="16" t="s">
        <v>3162</v>
      </c>
      <c r="K534" s="16" t="s">
        <v>3163</v>
      </c>
    </row>
    <row r="535" spans="1:11" x14ac:dyDescent="0.2">
      <c r="A535" s="13">
        <v>534</v>
      </c>
      <c r="B535" s="14">
        <v>2685841</v>
      </c>
      <c r="C535" s="14" t="s">
        <v>850</v>
      </c>
      <c r="D535" s="14" t="s">
        <v>3164</v>
      </c>
      <c r="E535" s="14" t="s">
        <v>444</v>
      </c>
      <c r="F535" s="14">
        <v>926.39</v>
      </c>
      <c r="G535" s="14" t="s">
        <v>1051</v>
      </c>
      <c r="H535" s="14" t="s">
        <v>116</v>
      </c>
      <c r="I535" s="14" t="s">
        <v>444</v>
      </c>
      <c r="J535" s="14" t="s">
        <v>3165</v>
      </c>
      <c r="K535" s="14" t="s">
        <v>3166</v>
      </c>
    </row>
    <row r="536" spans="1:11" x14ac:dyDescent="0.2">
      <c r="A536" s="15">
        <v>535</v>
      </c>
      <c r="B536" s="16">
        <v>5117992</v>
      </c>
      <c r="C536" s="16" t="s">
        <v>3167</v>
      </c>
      <c r="D536" s="16" t="s">
        <v>3168</v>
      </c>
      <c r="E536" s="16" t="s">
        <v>3051</v>
      </c>
      <c r="F536" s="16">
        <v>2528.6999999999998</v>
      </c>
      <c r="G536" s="16"/>
      <c r="H536" s="16" t="s">
        <v>407</v>
      </c>
      <c r="I536" s="16" t="s">
        <v>3169</v>
      </c>
      <c r="J536" s="16" t="s">
        <v>2300</v>
      </c>
      <c r="K536" s="16" t="s">
        <v>2301</v>
      </c>
    </row>
    <row r="537" spans="1:11" x14ac:dyDescent="0.2">
      <c r="A537" s="13">
        <v>536</v>
      </c>
      <c r="B537" s="14">
        <v>5113946</v>
      </c>
      <c r="C537" s="14" t="s">
        <v>3170</v>
      </c>
      <c r="D537" s="14" t="s">
        <v>3171</v>
      </c>
      <c r="E537" s="14" t="s">
        <v>3172</v>
      </c>
      <c r="F537" s="14">
        <v>70.709999999999994</v>
      </c>
      <c r="G537" s="14" t="s">
        <v>1018</v>
      </c>
      <c r="H537" s="14" t="s">
        <v>528</v>
      </c>
      <c r="I537" s="14" t="s">
        <v>785</v>
      </c>
      <c r="J537" s="14" t="s">
        <v>3173</v>
      </c>
      <c r="K537" s="14" t="s">
        <v>3174</v>
      </c>
    </row>
    <row r="538" spans="1:11" x14ac:dyDescent="0.2">
      <c r="A538" s="15">
        <v>537</v>
      </c>
      <c r="B538" s="16">
        <v>2678713</v>
      </c>
      <c r="C538" s="16" t="s">
        <v>3175</v>
      </c>
      <c r="D538" s="16" t="s">
        <v>3176</v>
      </c>
      <c r="E538" s="16" t="s">
        <v>3177</v>
      </c>
      <c r="F538" s="16">
        <v>299.95999999999998</v>
      </c>
      <c r="G538" s="16"/>
      <c r="H538" s="16" t="s">
        <v>382</v>
      </c>
      <c r="I538" s="16" t="s">
        <v>396</v>
      </c>
      <c r="J538" s="16" t="s">
        <v>3178</v>
      </c>
      <c r="K538" s="16" t="s">
        <v>3179</v>
      </c>
    </row>
    <row r="539" spans="1:11" x14ac:dyDescent="0.2">
      <c r="A539" s="13">
        <v>538</v>
      </c>
      <c r="B539" s="14">
        <v>5109795</v>
      </c>
      <c r="C539" s="14" t="s">
        <v>3180</v>
      </c>
      <c r="D539" s="14" t="s">
        <v>3181</v>
      </c>
      <c r="E539" s="14" t="s">
        <v>3182</v>
      </c>
      <c r="F539" s="14">
        <v>36273.129999999997</v>
      </c>
      <c r="G539" s="14"/>
      <c r="H539" s="14" t="s">
        <v>116</v>
      </c>
      <c r="I539" s="14" t="s">
        <v>3183</v>
      </c>
      <c r="J539" s="14" t="s">
        <v>2840</v>
      </c>
      <c r="K539" s="14" t="s">
        <v>2841</v>
      </c>
    </row>
    <row r="540" spans="1:11" x14ac:dyDescent="0.2">
      <c r="A540" s="15">
        <v>539</v>
      </c>
      <c r="B540" s="16">
        <v>4248201</v>
      </c>
      <c r="C540" s="16" t="s">
        <v>3184</v>
      </c>
      <c r="D540" s="16" t="s">
        <v>3185</v>
      </c>
      <c r="E540" s="16" t="s">
        <v>3186</v>
      </c>
      <c r="F540" s="16">
        <v>1014.7</v>
      </c>
      <c r="G540" s="16"/>
      <c r="H540" s="16" t="s">
        <v>110</v>
      </c>
      <c r="I540" s="16" t="s">
        <v>1087</v>
      </c>
      <c r="J540" s="16" t="s">
        <v>3187</v>
      </c>
      <c r="K540" s="16" t="s">
        <v>3188</v>
      </c>
    </row>
    <row r="541" spans="1:11" x14ac:dyDescent="0.2">
      <c r="A541" s="13">
        <v>540</v>
      </c>
      <c r="B541" s="14">
        <v>2095092</v>
      </c>
      <c r="C541" s="14" t="s">
        <v>3189</v>
      </c>
      <c r="D541" s="14" t="s">
        <v>3190</v>
      </c>
      <c r="E541" s="14" t="s">
        <v>3191</v>
      </c>
      <c r="F541" s="14">
        <v>114.36</v>
      </c>
      <c r="G541" s="14" t="s">
        <v>1018</v>
      </c>
      <c r="H541" s="14" t="s">
        <v>407</v>
      </c>
      <c r="I541" s="14" t="s">
        <v>1601</v>
      </c>
      <c r="J541" s="14" t="s">
        <v>3192</v>
      </c>
      <c r="K541" s="14" t="s">
        <v>3193</v>
      </c>
    </row>
    <row r="542" spans="1:11" x14ac:dyDescent="0.2">
      <c r="A542" s="15">
        <v>541</v>
      </c>
      <c r="B542" s="16">
        <v>5034868</v>
      </c>
      <c r="C542" s="16" t="s">
        <v>3194</v>
      </c>
      <c r="D542" s="16" t="s">
        <v>3195</v>
      </c>
      <c r="E542" s="16" t="s">
        <v>3196</v>
      </c>
      <c r="F542" s="16">
        <v>26.52</v>
      </c>
      <c r="G542" s="16" t="s">
        <v>1018</v>
      </c>
      <c r="H542" s="16" t="s">
        <v>407</v>
      </c>
      <c r="I542" s="16" t="s">
        <v>746</v>
      </c>
      <c r="J542" s="16" t="s">
        <v>3197</v>
      </c>
      <c r="K542" s="16" t="s">
        <v>3198</v>
      </c>
    </row>
    <row r="543" spans="1:11" x14ac:dyDescent="0.2">
      <c r="A543" s="13">
        <v>542</v>
      </c>
      <c r="B543" s="14">
        <v>2658704</v>
      </c>
      <c r="C543" s="14" t="s">
        <v>3199</v>
      </c>
      <c r="D543" s="14" t="s">
        <v>3200</v>
      </c>
      <c r="E543" s="14" t="s">
        <v>1708</v>
      </c>
      <c r="F543" s="14">
        <v>59.89</v>
      </c>
      <c r="G543" s="14" t="s">
        <v>1018</v>
      </c>
      <c r="H543" s="14" t="s">
        <v>407</v>
      </c>
      <c r="I543" s="14" t="s">
        <v>1601</v>
      </c>
      <c r="J543" s="14" t="s">
        <v>3201</v>
      </c>
      <c r="K543" s="14" t="s">
        <v>3202</v>
      </c>
    </row>
    <row r="544" spans="1:11" x14ac:dyDescent="0.2">
      <c r="A544" s="15">
        <v>543</v>
      </c>
      <c r="B544" s="16">
        <v>2337231</v>
      </c>
      <c r="C544" s="16" t="s">
        <v>3203</v>
      </c>
      <c r="D544" s="16" t="s">
        <v>3204</v>
      </c>
      <c r="E544" s="16" t="s">
        <v>2914</v>
      </c>
      <c r="F544" s="16">
        <v>881.42</v>
      </c>
      <c r="G544" s="16"/>
      <c r="H544" s="16" t="s">
        <v>362</v>
      </c>
      <c r="I544" s="16" t="s">
        <v>362</v>
      </c>
      <c r="J544" s="16" t="s">
        <v>3205</v>
      </c>
      <c r="K544" s="16" t="s">
        <v>3206</v>
      </c>
    </row>
    <row r="545" spans="1:11" x14ac:dyDescent="0.2">
      <c r="A545" s="13">
        <v>544</v>
      </c>
      <c r="B545" s="14">
        <v>4245547</v>
      </c>
      <c r="C545" s="14" t="s">
        <v>3207</v>
      </c>
      <c r="D545" s="14" t="s">
        <v>3208</v>
      </c>
      <c r="E545" s="14" t="s">
        <v>3209</v>
      </c>
      <c r="F545" s="14">
        <v>45.79</v>
      </c>
      <c r="G545" s="14"/>
      <c r="H545" s="14" t="s">
        <v>110</v>
      </c>
      <c r="I545" s="14" t="s">
        <v>1087</v>
      </c>
      <c r="J545" s="14" t="s">
        <v>3210</v>
      </c>
      <c r="K545" s="14" t="s">
        <v>3211</v>
      </c>
    </row>
    <row r="546" spans="1:11" x14ac:dyDescent="0.2">
      <c r="A546" s="15">
        <v>545</v>
      </c>
      <c r="B546" s="16">
        <v>2728478</v>
      </c>
      <c r="C546" s="16" t="s">
        <v>3212</v>
      </c>
      <c r="D546" s="16" t="s">
        <v>3213</v>
      </c>
      <c r="E546" s="16" t="s">
        <v>3214</v>
      </c>
      <c r="F546" s="16">
        <v>27.43</v>
      </c>
      <c r="G546" s="16"/>
      <c r="H546" s="16" t="s">
        <v>528</v>
      </c>
      <c r="I546" s="16" t="s">
        <v>539</v>
      </c>
      <c r="J546" s="16" t="s">
        <v>1496</v>
      </c>
      <c r="K546" s="16" t="s">
        <v>1497</v>
      </c>
    </row>
    <row r="547" spans="1:11" x14ac:dyDescent="0.2">
      <c r="A547" s="13">
        <v>546</v>
      </c>
      <c r="B547" s="14">
        <v>4489659</v>
      </c>
      <c r="C547" s="14" t="s">
        <v>3215</v>
      </c>
      <c r="D547" s="14" t="s">
        <v>3216</v>
      </c>
      <c r="E547" s="14" t="s">
        <v>3217</v>
      </c>
      <c r="F547" s="14">
        <v>26.41</v>
      </c>
      <c r="G547" s="14" t="s">
        <v>987</v>
      </c>
      <c r="H547" s="14" t="s">
        <v>528</v>
      </c>
      <c r="I547" s="14" t="s">
        <v>539</v>
      </c>
      <c r="J547" s="14" t="s">
        <v>3218</v>
      </c>
      <c r="K547" s="14" t="s">
        <v>3219</v>
      </c>
    </row>
    <row r="548" spans="1:11" x14ac:dyDescent="0.2">
      <c r="A548" s="15">
        <v>547</v>
      </c>
      <c r="B548" s="16">
        <v>2614294</v>
      </c>
      <c r="C548" s="16" t="s">
        <v>3220</v>
      </c>
      <c r="D548" s="16" t="s">
        <v>3221</v>
      </c>
      <c r="E548" s="16" t="s">
        <v>3222</v>
      </c>
      <c r="F548" s="16">
        <v>38.53</v>
      </c>
      <c r="G548" s="16" t="s">
        <v>1018</v>
      </c>
      <c r="H548" s="16" t="s">
        <v>528</v>
      </c>
      <c r="I548" s="16" t="s">
        <v>785</v>
      </c>
      <c r="J548" s="16" t="s">
        <v>1730</v>
      </c>
      <c r="K548" s="16" t="s">
        <v>1731</v>
      </c>
    </row>
    <row r="549" spans="1:11" x14ac:dyDescent="0.2">
      <c r="A549" s="13">
        <v>548</v>
      </c>
      <c r="B549" s="14">
        <v>5109078</v>
      </c>
      <c r="C549" s="14" t="s">
        <v>3223</v>
      </c>
      <c r="D549" s="14" t="s">
        <v>3224</v>
      </c>
      <c r="E549" s="14" t="s">
        <v>3225</v>
      </c>
      <c r="F549" s="14">
        <v>56162.05</v>
      </c>
      <c r="G549" s="14"/>
      <c r="H549" s="14" t="s">
        <v>264</v>
      </c>
      <c r="I549" s="14" t="s">
        <v>289</v>
      </c>
      <c r="J549" s="14" t="s">
        <v>3226</v>
      </c>
      <c r="K549" s="14" t="s">
        <v>3227</v>
      </c>
    </row>
    <row r="550" spans="1:11" x14ac:dyDescent="0.2">
      <c r="A550" s="15">
        <v>549</v>
      </c>
      <c r="B550" s="16">
        <v>5101883</v>
      </c>
      <c r="C550" s="16" t="s">
        <v>3228</v>
      </c>
      <c r="D550" s="16" t="s">
        <v>3229</v>
      </c>
      <c r="E550" s="16" t="s">
        <v>3230</v>
      </c>
      <c r="F550" s="16">
        <v>148.43</v>
      </c>
      <c r="G550" s="16" t="s">
        <v>1051</v>
      </c>
      <c r="H550" s="16" t="s">
        <v>565</v>
      </c>
      <c r="I550" s="16" t="s">
        <v>570</v>
      </c>
      <c r="J550" s="16" t="s">
        <v>3231</v>
      </c>
      <c r="K550" s="16" t="s">
        <v>3232</v>
      </c>
    </row>
    <row r="551" spans="1:11" x14ac:dyDescent="0.2">
      <c r="A551" s="13">
        <v>550</v>
      </c>
      <c r="B551" s="14">
        <v>5132053</v>
      </c>
      <c r="C551" s="14" t="s">
        <v>3233</v>
      </c>
      <c r="D551" s="14" t="s">
        <v>3234</v>
      </c>
      <c r="E551" s="14" t="s">
        <v>645</v>
      </c>
      <c r="F551" s="14">
        <v>24687.9</v>
      </c>
      <c r="G551" s="14"/>
      <c r="H551" s="14" t="s">
        <v>407</v>
      </c>
      <c r="I551" s="14" t="s">
        <v>2895</v>
      </c>
      <c r="J551" s="14" t="s">
        <v>3235</v>
      </c>
      <c r="K551" s="14" t="s">
        <v>3236</v>
      </c>
    </row>
    <row r="552" spans="1:11" x14ac:dyDescent="0.2">
      <c r="A552" s="15">
        <v>551</v>
      </c>
      <c r="B552" s="16">
        <v>5132053</v>
      </c>
      <c r="C552" s="16" t="s">
        <v>3233</v>
      </c>
      <c r="D552" s="16" t="s">
        <v>3237</v>
      </c>
      <c r="E552" s="16" t="s">
        <v>3238</v>
      </c>
      <c r="F552" s="16">
        <v>9142.7900000000009</v>
      </c>
      <c r="G552" s="16"/>
      <c r="H552" s="16" t="s">
        <v>407</v>
      </c>
      <c r="I552" s="16" t="s">
        <v>227</v>
      </c>
      <c r="J552" s="16" t="s">
        <v>3239</v>
      </c>
      <c r="K552" s="16" t="s">
        <v>3240</v>
      </c>
    </row>
    <row r="553" spans="1:11" x14ac:dyDescent="0.2">
      <c r="A553" s="13">
        <v>552</v>
      </c>
      <c r="B553" s="14">
        <v>5132053</v>
      </c>
      <c r="C553" s="14" t="s">
        <v>3233</v>
      </c>
      <c r="D553" s="14" t="s">
        <v>3241</v>
      </c>
      <c r="E553" s="14" t="s">
        <v>3242</v>
      </c>
      <c r="F553" s="14">
        <v>8713.2099999999991</v>
      </c>
      <c r="G553" s="14"/>
      <c r="H553" s="14" t="s">
        <v>407</v>
      </c>
      <c r="I553" s="14" t="s">
        <v>227</v>
      </c>
      <c r="J553" s="14" t="s">
        <v>3239</v>
      </c>
      <c r="K553" s="14" t="s">
        <v>3240</v>
      </c>
    </row>
    <row r="554" spans="1:11" x14ac:dyDescent="0.2">
      <c r="A554" s="15">
        <v>553</v>
      </c>
      <c r="B554" s="16">
        <v>5130549</v>
      </c>
      <c r="C554" s="16" t="s">
        <v>3243</v>
      </c>
      <c r="D554" s="16" t="s">
        <v>3244</v>
      </c>
      <c r="E554" s="16" t="s">
        <v>3245</v>
      </c>
      <c r="F554" s="16">
        <v>7403.61</v>
      </c>
      <c r="G554" s="16"/>
      <c r="H554" s="16" t="s">
        <v>407</v>
      </c>
      <c r="I554" s="16" t="s">
        <v>3246</v>
      </c>
      <c r="J554" s="16" t="s">
        <v>2989</v>
      </c>
      <c r="K554" s="16" t="s">
        <v>2990</v>
      </c>
    </row>
    <row r="555" spans="1:11" x14ac:dyDescent="0.2">
      <c r="A555" s="13">
        <v>554</v>
      </c>
      <c r="B555" s="14">
        <v>2860953</v>
      </c>
      <c r="C555" s="14" t="s">
        <v>3247</v>
      </c>
      <c r="D555" s="14" t="s">
        <v>3248</v>
      </c>
      <c r="E555" s="14" t="s">
        <v>2513</v>
      </c>
      <c r="F555" s="14">
        <v>1454.87</v>
      </c>
      <c r="G555" s="14"/>
      <c r="H555" s="14" t="s">
        <v>407</v>
      </c>
      <c r="I555" s="14" t="s">
        <v>3249</v>
      </c>
      <c r="J555" s="14" t="s">
        <v>3250</v>
      </c>
      <c r="K555" s="14" t="s">
        <v>3251</v>
      </c>
    </row>
    <row r="556" spans="1:11" x14ac:dyDescent="0.2">
      <c r="A556" s="15">
        <v>555</v>
      </c>
      <c r="B556" s="16">
        <v>2546485</v>
      </c>
      <c r="C556" s="16" t="s">
        <v>3252</v>
      </c>
      <c r="D556" s="16" t="s">
        <v>3253</v>
      </c>
      <c r="E556" s="16" t="s">
        <v>3254</v>
      </c>
      <c r="F556" s="16">
        <v>467.03</v>
      </c>
      <c r="G556" s="16"/>
      <c r="H556" s="16" t="s">
        <v>1703</v>
      </c>
      <c r="I556" s="16" t="s">
        <v>3255</v>
      </c>
      <c r="J556" s="16" t="s">
        <v>3256</v>
      </c>
      <c r="K556" s="16" t="s">
        <v>3257</v>
      </c>
    </row>
    <row r="557" spans="1:11" x14ac:dyDescent="0.2">
      <c r="A557" s="13">
        <v>556</v>
      </c>
      <c r="B557" s="14">
        <v>2546485</v>
      </c>
      <c r="C557" s="14" t="s">
        <v>3252</v>
      </c>
      <c r="D557" s="14" t="s">
        <v>3258</v>
      </c>
      <c r="E557" s="14" t="s">
        <v>3259</v>
      </c>
      <c r="F557" s="14">
        <v>704.86</v>
      </c>
      <c r="G557" s="14" t="s">
        <v>1018</v>
      </c>
      <c r="H557" s="14" t="s">
        <v>407</v>
      </c>
      <c r="I557" s="14" t="s">
        <v>1762</v>
      </c>
      <c r="J557" s="14" t="s">
        <v>3260</v>
      </c>
      <c r="K557" s="14" t="s">
        <v>3261</v>
      </c>
    </row>
    <row r="558" spans="1:11" x14ac:dyDescent="0.2">
      <c r="A558" s="15">
        <v>557</v>
      </c>
      <c r="B558" s="16">
        <v>5089417</v>
      </c>
      <c r="C558" s="16" t="s">
        <v>838</v>
      </c>
      <c r="D558" s="16" t="s">
        <v>3262</v>
      </c>
      <c r="E558" s="16" t="s">
        <v>3263</v>
      </c>
      <c r="F558" s="16">
        <v>47.83</v>
      </c>
      <c r="G558" s="16" t="s">
        <v>970</v>
      </c>
      <c r="H558" s="16" t="s">
        <v>407</v>
      </c>
      <c r="I558" s="16" t="s">
        <v>408</v>
      </c>
      <c r="J558" s="16" t="s">
        <v>3264</v>
      </c>
      <c r="K558" s="16" t="s">
        <v>3265</v>
      </c>
    </row>
    <row r="559" spans="1:11" x14ac:dyDescent="0.2">
      <c r="A559" s="13">
        <v>558</v>
      </c>
      <c r="B559" s="14">
        <v>5089417</v>
      </c>
      <c r="C559" s="14" t="s">
        <v>838</v>
      </c>
      <c r="D559" s="14" t="s">
        <v>3266</v>
      </c>
      <c r="E559" s="14" t="s">
        <v>3267</v>
      </c>
      <c r="F559" s="14">
        <v>135.76</v>
      </c>
      <c r="G559" s="14" t="s">
        <v>970</v>
      </c>
      <c r="H559" s="14" t="s">
        <v>407</v>
      </c>
      <c r="I559" s="14" t="s">
        <v>408</v>
      </c>
      <c r="J559" s="14" t="s">
        <v>3268</v>
      </c>
      <c r="K559" s="14" t="s">
        <v>3269</v>
      </c>
    </row>
    <row r="560" spans="1:11" x14ac:dyDescent="0.2">
      <c r="A560" s="15">
        <v>559</v>
      </c>
      <c r="B560" s="16">
        <v>5125405</v>
      </c>
      <c r="C560" s="16" t="s">
        <v>3270</v>
      </c>
      <c r="D560" s="16" t="s">
        <v>3271</v>
      </c>
      <c r="E560" s="16" t="s">
        <v>3272</v>
      </c>
      <c r="F560" s="16">
        <v>73.400000000000006</v>
      </c>
      <c r="G560" s="16"/>
      <c r="H560" s="16" t="s">
        <v>407</v>
      </c>
      <c r="I560" s="16" t="s">
        <v>1601</v>
      </c>
      <c r="J560" s="16" t="s">
        <v>3273</v>
      </c>
      <c r="K560" s="16" t="s">
        <v>3274</v>
      </c>
    </row>
    <row r="561" spans="1:11" x14ac:dyDescent="0.2">
      <c r="A561" s="13">
        <v>560</v>
      </c>
      <c r="B561" s="14">
        <v>2865912</v>
      </c>
      <c r="C561" s="14" t="s">
        <v>3275</v>
      </c>
      <c r="D561" s="14" t="s">
        <v>3276</v>
      </c>
      <c r="E561" s="14" t="s">
        <v>2262</v>
      </c>
      <c r="F561" s="14">
        <v>45.3</v>
      </c>
      <c r="G561" s="14"/>
      <c r="H561" s="14" t="s">
        <v>110</v>
      </c>
      <c r="I561" s="14" t="s">
        <v>2392</v>
      </c>
      <c r="J561" s="14" t="s">
        <v>3277</v>
      </c>
      <c r="K561" s="14" t="s">
        <v>3278</v>
      </c>
    </row>
    <row r="562" spans="1:11" x14ac:dyDescent="0.2">
      <c r="A562" s="15">
        <v>561</v>
      </c>
      <c r="B562" s="16">
        <v>5129184</v>
      </c>
      <c r="C562" s="16" t="s">
        <v>3279</v>
      </c>
      <c r="D562" s="16" t="s">
        <v>3280</v>
      </c>
      <c r="E562" s="16" t="s">
        <v>3281</v>
      </c>
      <c r="F562" s="16">
        <v>11065.09</v>
      </c>
      <c r="G562" s="16"/>
      <c r="H562" s="16" t="s">
        <v>3282</v>
      </c>
      <c r="I562" s="16" t="s">
        <v>3283</v>
      </c>
      <c r="J562" s="16" t="s">
        <v>3019</v>
      </c>
      <c r="K562" s="16" t="s">
        <v>3284</v>
      </c>
    </row>
    <row r="563" spans="1:11" x14ac:dyDescent="0.2">
      <c r="A563" s="13">
        <v>562</v>
      </c>
      <c r="B563" s="14">
        <v>5106303</v>
      </c>
      <c r="C563" s="14" t="s">
        <v>3285</v>
      </c>
      <c r="D563" s="14" t="s">
        <v>3286</v>
      </c>
      <c r="E563" s="14" t="s">
        <v>764</v>
      </c>
      <c r="F563" s="14">
        <v>37994.379999999997</v>
      </c>
      <c r="G563" s="14"/>
      <c r="H563" s="14" t="s">
        <v>136</v>
      </c>
      <c r="I563" s="14" t="s">
        <v>800</v>
      </c>
      <c r="J563" s="14" t="s">
        <v>1042</v>
      </c>
      <c r="K563" s="14" t="s">
        <v>3287</v>
      </c>
    </row>
    <row r="564" spans="1:11" x14ac:dyDescent="0.2">
      <c r="A564" s="15">
        <v>563</v>
      </c>
      <c r="B564" s="16">
        <v>2831155</v>
      </c>
      <c r="C564" s="16" t="s">
        <v>3289</v>
      </c>
      <c r="D564" s="16" t="s">
        <v>3290</v>
      </c>
      <c r="E564" s="16" t="s">
        <v>1468</v>
      </c>
      <c r="F564" s="16">
        <v>60.72</v>
      </c>
      <c r="G564" s="16" t="s">
        <v>1018</v>
      </c>
      <c r="H564" s="16" t="s">
        <v>528</v>
      </c>
      <c r="I564" s="16" t="s">
        <v>785</v>
      </c>
      <c r="J564" s="16" t="s">
        <v>3291</v>
      </c>
      <c r="K564" s="16" t="s">
        <v>3292</v>
      </c>
    </row>
    <row r="565" spans="1:11" x14ac:dyDescent="0.2">
      <c r="A565" s="13">
        <v>564</v>
      </c>
      <c r="B565" s="14">
        <v>5134803</v>
      </c>
      <c r="C565" s="14" t="s">
        <v>837</v>
      </c>
      <c r="D565" s="14" t="s">
        <v>3293</v>
      </c>
      <c r="E565" s="14" t="s">
        <v>3294</v>
      </c>
      <c r="F565" s="14">
        <v>15.94</v>
      </c>
      <c r="G565" s="14" t="s">
        <v>987</v>
      </c>
      <c r="H565" s="14" t="s">
        <v>528</v>
      </c>
      <c r="I565" s="14" t="s">
        <v>539</v>
      </c>
      <c r="J565" s="14" t="s">
        <v>3295</v>
      </c>
      <c r="K565" s="14" t="s">
        <v>3296</v>
      </c>
    </row>
    <row r="566" spans="1:11" x14ac:dyDescent="0.2">
      <c r="A566" s="15">
        <v>565</v>
      </c>
      <c r="B566" s="16">
        <v>5146712</v>
      </c>
      <c r="C566" s="16" t="s">
        <v>3297</v>
      </c>
      <c r="D566" s="16" t="s">
        <v>3298</v>
      </c>
      <c r="E566" s="16" t="s">
        <v>3299</v>
      </c>
      <c r="F566" s="16">
        <v>11833.07</v>
      </c>
      <c r="G566" s="16"/>
      <c r="H566" s="16" t="s">
        <v>116</v>
      </c>
      <c r="I566" s="16" t="s">
        <v>2008</v>
      </c>
      <c r="J566" s="16" t="s">
        <v>3300</v>
      </c>
      <c r="K566" s="16" t="s">
        <v>3301</v>
      </c>
    </row>
    <row r="567" spans="1:11" x14ac:dyDescent="0.2">
      <c r="A567" s="13">
        <v>566</v>
      </c>
      <c r="B567" s="14">
        <v>2012677</v>
      </c>
      <c r="C567" s="14" t="s">
        <v>3302</v>
      </c>
      <c r="D567" s="14" t="s">
        <v>3303</v>
      </c>
      <c r="E567" s="14" t="s">
        <v>1405</v>
      </c>
      <c r="F567" s="14">
        <v>41.87</v>
      </c>
      <c r="G567" s="14"/>
      <c r="H567" s="14" t="s">
        <v>215</v>
      </c>
      <c r="I567" s="14" t="s">
        <v>227</v>
      </c>
      <c r="J567" s="14" t="s">
        <v>3024</v>
      </c>
      <c r="K567" s="14" t="s">
        <v>3025</v>
      </c>
    </row>
    <row r="568" spans="1:11" x14ac:dyDescent="0.2">
      <c r="A568" s="15">
        <v>567</v>
      </c>
      <c r="B568" s="16">
        <v>2012677</v>
      </c>
      <c r="C568" s="16" t="s">
        <v>3302</v>
      </c>
      <c r="D568" s="16" t="s">
        <v>3304</v>
      </c>
      <c r="E568" s="16" t="s">
        <v>3305</v>
      </c>
      <c r="F568" s="16">
        <v>86.66</v>
      </c>
      <c r="G568" s="16"/>
      <c r="H568" s="16" t="s">
        <v>215</v>
      </c>
      <c r="I568" s="16" t="s">
        <v>3306</v>
      </c>
      <c r="J568" s="16" t="s">
        <v>3024</v>
      </c>
      <c r="K568" s="16" t="s">
        <v>3025</v>
      </c>
    </row>
    <row r="569" spans="1:11" x14ac:dyDescent="0.2">
      <c r="A569" s="13">
        <v>568</v>
      </c>
      <c r="B569" s="14">
        <v>5078253</v>
      </c>
      <c r="C569" s="14" t="s">
        <v>3307</v>
      </c>
      <c r="D569" s="14" t="s">
        <v>3308</v>
      </c>
      <c r="E569" s="14" t="s">
        <v>2967</v>
      </c>
      <c r="F569" s="14">
        <v>5992.58</v>
      </c>
      <c r="G569" s="14"/>
      <c r="H569" s="14" t="s">
        <v>215</v>
      </c>
      <c r="I569" s="14" t="s">
        <v>1436</v>
      </c>
      <c r="J569" s="14" t="s">
        <v>2314</v>
      </c>
      <c r="K569" s="14" t="s">
        <v>2315</v>
      </c>
    </row>
    <row r="570" spans="1:11" x14ac:dyDescent="0.2">
      <c r="A570" s="15">
        <v>569</v>
      </c>
      <c r="B570" s="16">
        <v>5078253</v>
      </c>
      <c r="C570" s="16" t="s">
        <v>3307</v>
      </c>
      <c r="D570" s="16" t="s">
        <v>3309</v>
      </c>
      <c r="E570" s="16" t="s">
        <v>3310</v>
      </c>
      <c r="F570" s="16">
        <v>1578.34</v>
      </c>
      <c r="G570" s="16"/>
      <c r="H570" s="16" t="s">
        <v>215</v>
      </c>
      <c r="I570" s="16" t="s">
        <v>1436</v>
      </c>
      <c r="J570" s="16" t="s">
        <v>2314</v>
      </c>
      <c r="K570" s="16" t="s">
        <v>2315</v>
      </c>
    </row>
    <row r="571" spans="1:11" x14ac:dyDescent="0.2">
      <c r="A571" s="13">
        <v>570</v>
      </c>
      <c r="B571" s="14">
        <v>5078253</v>
      </c>
      <c r="C571" s="14" t="s">
        <v>3307</v>
      </c>
      <c r="D571" s="14" t="s">
        <v>3311</v>
      </c>
      <c r="E571" s="14" t="s">
        <v>3312</v>
      </c>
      <c r="F571" s="14">
        <v>6503.5</v>
      </c>
      <c r="G571" s="14"/>
      <c r="H571" s="14" t="s">
        <v>215</v>
      </c>
      <c r="I571" s="14" t="s">
        <v>1436</v>
      </c>
      <c r="J571" s="14" t="s">
        <v>2314</v>
      </c>
      <c r="K571" s="14" t="s">
        <v>2315</v>
      </c>
    </row>
    <row r="572" spans="1:11" x14ac:dyDescent="0.2">
      <c r="A572" s="15">
        <v>571</v>
      </c>
      <c r="B572" s="16">
        <v>5153409</v>
      </c>
      <c r="C572" s="16" t="s">
        <v>3313</v>
      </c>
      <c r="D572" s="16" t="s">
        <v>3314</v>
      </c>
      <c r="E572" s="16" t="s">
        <v>746</v>
      </c>
      <c r="F572" s="16">
        <v>4346.8100000000004</v>
      </c>
      <c r="G572" s="16"/>
      <c r="H572" s="16" t="s">
        <v>264</v>
      </c>
      <c r="I572" s="16" t="s">
        <v>339</v>
      </c>
      <c r="J572" s="16" t="s">
        <v>3315</v>
      </c>
      <c r="K572" s="16" t="s">
        <v>3316</v>
      </c>
    </row>
    <row r="573" spans="1:11" x14ac:dyDescent="0.2">
      <c r="A573" s="13">
        <v>572</v>
      </c>
      <c r="B573" s="14">
        <v>5051231</v>
      </c>
      <c r="C573" s="14" t="s">
        <v>3317</v>
      </c>
      <c r="D573" s="14" t="s">
        <v>3318</v>
      </c>
      <c r="E573" s="14" t="s">
        <v>3319</v>
      </c>
      <c r="F573" s="14">
        <v>1113.23</v>
      </c>
      <c r="G573" s="14"/>
      <c r="H573" s="14" t="s">
        <v>116</v>
      </c>
      <c r="I573" s="14" t="s">
        <v>142</v>
      </c>
      <c r="J573" s="14" t="s">
        <v>1872</v>
      </c>
      <c r="K573" s="14" t="s">
        <v>1873</v>
      </c>
    </row>
    <row r="574" spans="1:11" x14ac:dyDescent="0.2">
      <c r="A574" s="15">
        <v>573</v>
      </c>
      <c r="B574" s="16">
        <v>5012287</v>
      </c>
      <c r="C574" s="16" t="s">
        <v>3320</v>
      </c>
      <c r="D574" s="16" t="s">
        <v>3321</v>
      </c>
      <c r="E574" s="16" t="s">
        <v>3322</v>
      </c>
      <c r="F574" s="16">
        <v>3895.9</v>
      </c>
      <c r="G574" s="16"/>
      <c r="H574" s="16" t="s">
        <v>511</v>
      </c>
      <c r="I574" s="16" t="s">
        <v>512</v>
      </c>
      <c r="J574" s="16" t="s">
        <v>2693</v>
      </c>
      <c r="K574" s="16" t="s">
        <v>3323</v>
      </c>
    </row>
    <row r="575" spans="1:11" x14ac:dyDescent="0.2">
      <c r="A575" s="13">
        <v>574</v>
      </c>
      <c r="B575" s="14">
        <v>5012287</v>
      </c>
      <c r="C575" s="14" t="s">
        <v>3320</v>
      </c>
      <c r="D575" s="14" t="s">
        <v>3324</v>
      </c>
      <c r="E575" s="14" t="s">
        <v>3325</v>
      </c>
      <c r="F575" s="14">
        <v>1602.38</v>
      </c>
      <c r="G575" s="14"/>
      <c r="H575" s="14" t="s">
        <v>162</v>
      </c>
      <c r="I575" s="14" t="s">
        <v>191</v>
      </c>
      <c r="J575" s="14" t="s">
        <v>3326</v>
      </c>
      <c r="K575" s="14" t="s">
        <v>3327</v>
      </c>
    </row>
    <row r="576" spans="1:11" x14ac:dyDescent="0.2">
      <c r="A576" s="15">
        <v>575</v>
      </c>
      <c r="B576" s="16">
        <v>5012287</v>
      </c>
      <c r="C576" s="16" t="s">
        <v>3320</v>
      </c>
      <c r="D576" s="16" t="s">
        <v>3328</v>
      </c>
      <c r="E576" s="16" t="s">
        <v>3329</v>
      </c>
      <c r="F576" s="16">
        <v>2341.4499999999998</v>
      </c>
      <c r="G576" s="16"/>
      <c r="H576" s="16" t="s">
        <v>511</v>
      </c>
      <c r="I576" s="16" t="s">
        <v>749</v>
      </c>
      <c r="J576" s="16" t="s">
        <v>3331</v>
      </c>
      <c r="K576" s="16" t="s">
        <v>3332</v>
      </c>
    </row>
    <row r="577" spans="1:11" x14ac:dyDescent="0.2">
      <c r="A577" s="13">
        <v>576</v>
      </c>
      <c r="B577" s="14">
        <v>5012287</v>
      </c>
      <c r="C577" s="14" t="s">
        <v>3320</v>
      </c>
      <c r="D577" s="14" t="s">
        <v>3333</v>
      </c>
      <c r="E577" s="14" t="s">
        <v>3051</v>
      </c>
      <c r="F577" s="14">
        <v>6238.2</v>
      </c>
      <c r="G577" s="14"/>
      <c r="H577" s="14" t="s">
        <v>511</v>
      </c>
      <c r="I577" s="14" t="s">
        <v>512</v>
      </c>
      <c r="J577" s="14" t="s">
        <v>3334</v>
      </c>
      <c r="K577" s="14" t="s">
        <v>3335</v>
      </c>
    </row>
    <row r="578" spans="1:11" x14ac:dyDescent="0.2">
      <c r="A578" s="15">
        <v>577</v>
      </c>
      <c r="B578" s="16">
        <v>5123275</v>
      </c>
      <c r="C578" s="16" t="s">
        <v>3336</v>
      </c>
      <c r="D578" s="16" t="s">
        <v>3337</v>
      </c>
      <c r="E578" s="16" t="s">
        <v>3338</v>
      </c>
      <c r="F578" s="16">
        <v>116.35</v>
      </c>
      <c r="G578" s="16" t="s">
        <v>1018</v>
      </c>
      <c r="H578" s="16" t="s">
        <v>528</v>
      </c>
      <c r="I578" s="16" t="s">
        <v>785</v>
      </c>
      <c r="J578" s="16" t="s">
        <v>3339</v>
      </c>
      <c r="K578" s="16" t="s">
        <v>3340</v>
      </c>
    </row>
    <row r="579" spans="1:11" x14ac:dyDescent="0.2">
      <c r="A579" s="13">
        <v>578</v>
      </c>
      <c r="B579" s="14">
        <v>5121175</v>
      </c>
      <c r="C579" s="14" t="s">
        <v>3341</v>
      </c>
      <c r="D579" s="14" t="s">
        <v>3342</v>
      </c>
      <c r="E579" s="14" t="s">
        <v>3343</v>
      </c>
      <c r="F579" s="14">
        <v>17498.41</v>
      </c>
      <c r="G579" s="14"/>
      <c r="H579" s="14" t="s">
        <v>560</v>
      </c>
      <c r="I579" s="14" t="s">
        <v>3344</v>
      </c>
      <c r="J579" s="14" t="s">
        <v>3345</v>
      </c>
      <c r="K579" s="14" t="s">
        <v>3346</v>
      </c>
    </row>
    <row r="580" spans="1:11" x14ac:dyDescent="0.2">
      <c r="A580" s="15">
        <v>579</v>
      </c>
      <c r="B580" s="16">
        <v>5121175</v>
      </c>
      <c r="C580" s="16" t="s">
        <v>3341</v>
      </c>
      <c r="D580" s="16" t="s">
        <v>3347</v>
      </c>
      <c r="E580" s="16" t="s">
        <v>3348</v>
      </c>
      <c r="F580" s="16">
        <v>6212.99</v>
      </c>
      <c r="G580" s="16"/>
      <c r="H580" s="16" t="s">
        <v>565</v>
      </c>
      <c r="I580" s="16" t="s">
        <v>3349</v>
      </c>
      <c r="J580" s="16" t="s">
        <v>3350</v>
      </c>
      <c r="K580" s="16" t="s">
        <v>3351</v>
      </c>
    </row>
    <row r="581" spans="1:11" x14ac:dyDescent="0.2">
      <c r="A581" s="13">
        <v>580</v>
      </c>
      <c r="B581" s="14">
        <v>5121175</v>
      </c>
      <c r="C581" s="14" t="s">
        <v>3341</v>
      </c>
      <c r="D581" s="14" t="s">
        <v>3352</v>
      </c>
      <c r="E581" s="14" t="s">
        <v>3353</v>
      </c>
      <c r="F581" s="14">
        <v>1318.42</v>
      </c>
      <c r="G581" s="14"/>
      <c r="H581" s="14" t="s">
        <v>565</v>
      </c>
      <c r="I581" s="14" t="s">
        <v>3349</v>
      </c>
      <c r="J581" s="14" t="s">
        <v>2942</v>
      </c>
      <c r="K581" s="14" t="s">
        <v>2528</v>
      </c>
    </row>
    <row r="582" spans="1:11" x14ac:dyDescent="0.2">
      <c r="A582" s="15">
        <v>581</v>
      </c>
      <c r="B582" s="16">
        <v>5121175</v>
      </c>
      <c r="C582" s="16" t="s">
        <v>3341</v>
      </c>
      <c r="D582" s="16" t="s">
        <v>3354</v>
      </c>
      <c r="E582" s="16" t="s">
        <v>3355</v>
      </c>
      <c r="F582" s="16">
        <v>4296.68</v>
      </c>
      <c r="G582" s="16"/>
      <c r="H582" s="16" t="s">
        <v>560</v>
      </c>
      <c r="I582" s="16" t="s">
        <v>76</v>
      </c>
      <c r="J582" s="16" t="s">
        <v>3356</v>
      </c>
      <c r="K582" s="16" t="s">
        <v>2581</v>
      </c>
    </row>
    <row r="583" spans="1:11" x14ac:dyDescent="0.2">
      <c r="A583" s="13">
        <v>582</v>
      </c>
      <c r="B583" s="14">
        <v>5121175</v>
      </c>
      <c r="C583" s="14" t="s">
        <v>3341</v>
      </c>
      <c r="D583" s="14" t="s">
        <v>3357</v>
      </c>
      <c r="E583" s="14" t="s">
        <v>3358</v>
      </c>
      <c r="F583" s="14">
        <v>6984.55</v>
      </c>
      <c r="G583" s="14"/>
      <c r="H583" s="14" t="s">
        <v>560</v>
      </c>
      <c r="I583" s="14" t="s">
        <v>792</v>
      </c>
      <c r="J583" s="14" t="s">
        <v>3359</v>
      </c>
      <c r="K583" s="14" t="s">
        <v>3346</v>
      </c>
    </row>
    <row r="584" spans="1:11" x14ac:dyDescent="0.2">
      <c r="A584" s="15">
        <v>583</v>
      </c>
      <c r="B584" s="16">
        <v>5121175</v>
      </c>
      <c r="C584" s="16" t="s">
        <v>3341</v>
      </c>
      <c r="D584" s="16" t="s">
        <v>3360</v>
      </c>
      <c r="E584" s="16" t="s">
        <v>3361</v>
      </c>
      <c r="F584" s="16">
        <v>18263.75</v>
      </c>
      <c r="G584" s="16"/>
      <c r="H584" s="16" t="s">
        <v>560</v>
      </c>
      <c r="I584" s="16" t="s">
        <v>3362</v>
      </c>
      <c r="J584" s="16" t="s">
        <v>3359</v>
      </c>
      <c r="K584" s="16" t="s">
        <v>3346</v>
      </c>
    </row>
    <row r="585" spans="1:11" x14ac:dyDescent="0.2">
      <c r="A585" s="13">
        <v>584</v>
      </c>
      <c r="B585" s="14">
        <v>5022959</v>
      </c>
      <c r="C585" s="14" t="s">
        <v>3363</v>
      </c>
      <c r="D585" s="14" t="s">
        <v>3364</v>
      </c>
      <c r="E585" s="14" t="s">
        <v>216</v>
      </c>
      <c r="F585" s="14">
        <v>515.04999999999995</v>
      </c>
      <c r="G585" s="14"/>
      <c r="H585" s="14" t="s">
        <v>116</v>
      </c>
      <c r="I585" s="14" t="s">
        <v>142</v>
      </c>
      <c r="J585" s="14" t="s">
        <v>3365</v>
      </c>
      <c r="K585" s="14" t="s">
        <v>3366</v>
      </c>
    </row>
    <row r="586" spans="1:11" x14ac:dyDescent="0.2">
      <c r="A586" s="15">
        <v>585</v>
      </c>
      <c r="B586" s="16">
        <v>5002109</v>
      </c>
      <c r="C586" s="16" t="s">
        <v>3367</v>
      </c>
      <c r="D586" s="16" t="s">
        <v>3368</v>
      </c>
      <c r="E586" s="16" t="s">
        <v>2313</v>
      </c>
      <c r="F586" s="16">
        <v>26.05</v>
      </c>
      <c r="G586" s="16" t="s">
        <v>1051</v>
      </c>
      <c r="H586" s="16" t="s">
        <v>407</v>
      </c>
      <c r="I586" s="16" t="s">
        <v>746</v>
      </c>
      <c r="J586" s="16" t="s">
        <v>3165</v>
      </c>
      <c r="K586" s="16" t="s">
        <v>3166</v>
      </c>
    </row>
    <row r="587" spans="1:11" x14ac:dyDescent="0.2">
      <c r="A587" s="13">
        <v>586</v>
      </c>
      <c r="B587" s="14">
        <v>2668505</v>
      </c>
      <c r="C587" s="14" t="s">
        <v>3369</v>
      </c>
      <c r="D587" s="14" t="s">
        <v>3370</v>
      </c>
      <c r="E587" s="14" t="s">
        <v>3091</v>
      </c>
      <c r="F587" s="14">
        <v>65.33</v>
      </c>
      <c r="G587" s="14"/>
      <c r="H587" s="14" t="s">
        <v>215</v>
      </c>
      <c r="I587" s="14" t="s">
        <v>227</v>
      </c>
      <c r="J587" s="14" t="s">
        <v>3371</v>
      </c>
      <c r="K587" s="14" t="s">
        <v>3372</v>
      </c>
    </row>
    <row r="588" spans="1:11" x14ac:dyDescent="0.2">
      <c r="A588" s="15">
        <v>587</v>
      </c>
      <c r="B588" s="16">
        <v>5115426</v>
      </c>
      <c r="C588" s="16" t="s">
        <v>3373</v>
      </c>
      <c r="D588" s="16" t="s">
        <v>3374</v>
      </c>
      <c r="E588" s="16" t="s">
        <v>3375</v>
      </c>
      <c r="F588" s="16">
        <v>9283.3799999999992</v>
      </c>
      <c r="G588" s="16"/>
      <c r="H588" s="16" t="s">
        <v>264</v>
      </c>
      <c r="I588" s="16" t="s">
        <v>268</v>
      </c>
      <c r="J588" s="16" t="s">
        <v>3376</v>
      </c>
      <c r="K588" s="16" t="s">
        <v>3377</v>
      </c>
    </row>
    <row r="589" spans="1:11" x14ac:dyDescent="0.2">
      <c r="A589" s="13">
        <v>588</v>
      </c>
      <c r="B589" s="14">
        <v>2823616</v>
      </c>
      <c r="C589" s="14" t="s">
        <v>3378</v>
      </c>
      <c r="D589" s="14" t="s">
        <v>3379</v>
      </c>
      <c r="E589" s="14" t="s">
        <v>3380</v>
      </c>
      <c r="F589" s="14">
        <v>7240.29</v>
      </c>
      <c r="G589" s="14"/>
      <c r="H589" s="14" t="s">
        <v>407</v>
      </c>
      <c r="I589" s="14" t="s">
        <v>3249</v>
      </c>
      <c r="J589" s="14" t="s">
        <v>3381</v>
      </c>
      <c r="K589" s="14" t="s">
        <v>3382</v>
      </c>
    </row>
    <row r="590" spans="1:11" x14ac:dyDescent="0.2">
      <c r="A590" s="15">
        <v>589</v>
      </c>
      <c r="B590" s="16">
        <v>5007127</v>
      </c>
      <c r="C590" s="16" t="s">
        <v>3383</v>
      </c>
      <c r="D590" s="16" t="s">
        <v>3384</v>
      </c>
      <c r="E590" s="16" t="s">
        <v>3385</v>
      </c>
      <c r="F590" s="16">
        <v>493.52</v>
      </c>
      <c r="G590" s="16" t="s">
        <v>970</v>
      </c>
      <c r="H590" s="16" t="s">
        <v>382</v>
      </c>
      <c r="I590" s="16" t="s">
        <v>741</v>
      </c>
      <c r="J590" s="16" t="s">
        <v>1424</v>
      </c>
      <c r="K590" s="16" t="s">
        <v>1425</v>
      </c>
    </row>
    <row r="591" spans="1:11" x14ac:dyDescent="0.2">
      <c r="A591" s="13">
        <v>590</v>
      </c>
      <c r="B591" s="14">
        <v>2734052</v>
      </c>
      <c r="C591" s="14" t="s">
        <v>3386</v>
      </c>
      <c r="D591" s="14" t="s">
        <v>3387</v>
      </c>
      <c r="E591" s="14" t="s">
        <v>1948</v>
      </c>
      <c r="F591" s="14">
        <v>100557.64</v>
      </c>
      <c r="G591" s="14"/>
      <c r="H591" s="14" t="s">
        <v>69</v>
      </c>
      <c r="I591" s="14" t="s">
        <v>642</v>
      </c>
      <c r="J591" s="14" t="s">
        <v>3388</v>
      </c>
      <c r="K591" s="14" t="s">
        <v>3389</v>
      </c>
    </row>
    <row r="592" spans="1:11" x14ac:dyDescent="0.2">
      <c r="A592" s="15">
        <v>591</v>
      </c>
      <c r="B592" s="16">
        <v>4000617</v>
      </c>
      <c r="C592" s="16" t="s">
        <v>3390</v>
      </c>
      <c r="D592" s="16" t="s">
        <v>3391</v>
      </c>
      <c r="E592" s="16" t="s">
        <v>3392</v>
      </c>
      <c r="F592" s="16">
        <v>44.38</v>
      </c>
      <c r="G592" s="16"/>
      <c r="H592" s="16" t="s">
        <v>511</v>
      </c>
      <c r="I592" s="16" t="s">
        <v>512</v>
      </c>
      <c r="J592" s="16" t="s">
        <v>3393</v>
      </c>
      <c r="K592" s="16" t="s">
        <v>3394</v>
      </c>
    </row>
    <row r="593" spans="1:11" x14ac:dyDescent="0.2">
      <c r="A593" s="13">
        <v>592</v>
      </c>
      <c r="B593" s="14">
        <v>2725711</v>
      </c>
      <c r="C593" s="14" t="s">
        <v>3395</v>
      </c>
      <c r="D593" s="14" t="s">
        <v>3396</v>
      </c>
      <c r="E593" s="14" t="s">
        <v>3397</v>
      </c>
      <c r="F593" s="14">
        <v>25.06</v>
      </c>
      <c r="G593" s="14"/>
      <c r="H593" s="14" t="s">
        <v>260</v>
      </c>
      <c r="I593" s="14" t="s">
        <v>31</v>
      </c>
      <c r="J593" s="14" t="s">
        <v>3398</v>
      </c>
      <c r="K593" s="14" t="s">
        <v>3399</v>
      </c>
    </row>
    <row r="594" spans="1:11" x14ac:dyDescent="0.2">
      <c r="A594" s="15">
        <v>593</v>
      </c>
      <c r="B594" s="16">
        <v>2064537</v>
      </c>
      <c r="C594" s="16" t="s">
        <v>3400</v>
      </c>
      <c r="D594" s="16" t="s">
        <v>3401</v>
      </c>
      <c r="E594" s="16" t="s">
        <v>2884</v>
      </c>
      <c r="F594" s="16">
        <v>27.62</v>
      </c>
      <c r="G594" s="16" t="s">
        <v>970</v>
      </c>
      <c r="H594" s="16" t="s">
        <v>407</v>
      </c>
      <c r="I594" s="16" t="s">
        <v>3249</v>
      </c>
      <c r="J594" s="16" t="s">
        <v>1554</v>
      </c>
      <c r="K594" s="16" t="s">
        <v>1555</v>
      </c>
    </row>
    <row r="595" spans="1:11" x14ac:dyDescent="0.2">
      <c r="A595" s="13">
        <v>594</v>
      </c>
      <c r="B595" s="14">
        <v>2057174</v>
      </c>
      <c r="C595" s="14" t="s">
        <v>3402</v>
      </c>
      <c r="D595" s="14" t="s">
        <v>3403</v>
      </c>
      <c r="E595" s="14" t="s">
        <v>3404</v>
      </c>
      <c r="F595" s="14">
        <v>27.99</v>
      </c>
      <c r="G595" s="14" t="s">
        <v>1018</v>
      </c>
      <c r="H595" s="14" t="s">
        <v>21</v>
      </c>
      <c r="I595" s="14" t="s">
        <v>38</v>
      </c>
      <c r="J595" s="14" t="s">
        <v>3405</v>
      </c>
      <c r="K595" s="14" t="s">
        <v>3406</v>
      </c>
    </row>
    <row r="596" spans="1:11" x14ac:dyDescent="0.2">
      <c r="A596" s="15">
        <v>595</v>
      </c>
      <c r="B596" s="16">
        <v>2019205</v>
      </c>
      <c r="C596" s="16" t="s">
        <v>3407</v>
      </c>
      <c r="D596" s="16" t="s">
        <v>3408</v>
      </c>
      <c r="E596" s="16" t="s">
        <v>3409</v>
      </c>
      <c r="F596" s="16">
        <v>94.01</v>
      </c>
      <c r="G596" s="16" t="s">
        <v>970</v>
      </c>
      <c r="H596" s="16" t="s">
        <v>382</v>
      </c>
      <c r="I596" s="16" t="s">
        <v>384</v>
      </c>
      <c r="J596" s="16" t="s">
        <v>3410</v>
      </c>
      <c r="K596" s="16" t="s">
        <v>3411</v>
      </c>
    </row>
    <row r="597" spans="1:11" x14ac:dyDescent="0.2">
      <c r="A597" s="13">
        <v>596</v>
      </c>
      <c r="B597" s="14">
        <v>2019205</v>
      </c>
      <c r="C597" s="14" t="s">
        <v>3407</v>
      </c>
      <c r="D597" s="14" t="s">
        <v>3412</v>
      </c>
      <c r="E597" s="14" t="s">
        <v>3413</v>
      </c>
      <c r="F597" s="14">
        <v>83.53</v>
      </c>
      <c r="G597" s="14" t="s">
        <v>970</v>
      </c>
      <c r="H597" s="14" t="s">
        <v>382</v>
      </c>
      <c r="I597" s="14" t="s">
        <v>396</v>
      </c>
      <c r="J597" s="14" t="s">
        <v>3414</v>
      </c>
      <c r="K597" s="14" t="s">
        <v>3415</v>
      </c>
    </row>
    <row r="598" spans="1:11" x14ac:dyDescent="0.2">
      <c r="A598" s="15">
        <v>597</v>
      </c>
      <c r="B598" s="16">
        <v>2019205</v>
      </c>
      <c r="C598" s="16" t="s">
        <v>3407</v>
      </c>
      <c r="D598" s="16" t="s">
        <v>3416</v>
      </c>
      <c r="E598" s="16" t="s">
        <v>1864</v>
      </c>
      <c r="F598" s="16">
        <v>62.65</v>
      </c>
      <c r="G598" s="16" t="s">
        <v>970</v>
      </c>
      <c r="H598" s="16" t="s">
        <v>382</v>
      </c>
      <c r="I598" s="16" t="s">
        <v>384</v>
      </c>
      <c r="J598" s="16" t="s">
        <v>3417</v>
      </c>
      <c r="K598" s="16" t="s">
        <v>3418</v>
      </c>
    </row>
    <row r="599" spans="1:11" x14ac:dyDescent="0.2">
      <c r="A599" s="13">
        <v>598</v>
      </c>
      <c r="B599" s="14">
        <v>2040239</v>
      </c>
      <c r="C599" s="14" t="s">
        <v>3419</v>
      </c>
      <c r="D599" s="14" t="s">
        <v>3420</v>
      </c>
      <c r="E599" s="14" t="s">
        <v>3421</v>
      </c>
      <c r="F599" s="14">
        <v>28.44</v>
      </c>
      <c r="G599" s="14" t="s">
        <v>970</v>
      </c>
      <c r="H599" s="14" t="s">
        <v>407</v>
      </c>
      <c r="I599" s="14" t="s">
        <v>408</v>
      </c>
      <c r="J599" s="14" t="s">
        <v>3423</v>
      </c>
      <c r="K599" s="14" t="s">
        <v>3424</v>
      </c>
    </row>
    <row r="600" spans="1:11" x14ac:dyDescent="0.2">
      <c r="A600" s="15">
        <v>599</v>
      </c>
      <c r="B600" s="16">
        <v>2008572</v>
      </c>
      <c r="C600" s="16" t="s">
        <v>752</v>
      </c>
      <c r="D600" s="16" t="s">
        <v>3425</v>
      </c>
      <c r="E600" s="16" t="s">
        <v>3426</v>
      </c>
      <c r="F600" s="16">
        <v>1444.06</v>
      </c>
      <c r="G600" s="16" t="s">
        <v>987</v>
      </c>
      <c r="H600" s="16" t="s">
        <v>1703</v>
      </c>
      <c r="I600" s="16" t="s">
        <v>3427</v>
      </c>
      <c r="J600" s="16" t="s">
        <v>3428</v>
      </c>
      <c r="K600" s="16" t="s">
        <v>3429</v>
      </c>
    </row>
    <row r="601" spans="1:11" x14ac:dyDescent="0.2">
      <c r="A601" s="13">
        <v>600</v>
      </c>
      <c r="B601" s="14">
        <v>2008572</v>
      </c>
      <c r="C601" s="14" t="s">
        <v>752</v>
      </c>
      <c r="D601" s="14" t="s">
        <v>3430</v>
      </c>
      <c r="E601" s="14" t="s">
        <v>3426</v>
      </c>
      <c r="F601" s="14">
        <v>12.24</v>
      </c>
      <c r="G601" s="14" t="s">
        <v>987</v>
      </c>
      <c r="H601" s="14" t="s">
        <v>528</v>
      </c>
      <c r="I601" s="14" t="s">
        <v>752</v>
      </c>
      <c r="J601" s="14" t="s">
        <v>3431</v>
      </c>
      <c r="K601" s="14" t="s">
        <v>3432</v>
      </c>
    </row>
    <row r="602" spans="1:11" x14ac:dyDescent="0.2">
      <c r="A602" s="15">
        <v>601</v>
      </c>
      <c r="B602" s="16">
        <v>2008572</v>
      </c>
      <c r="C602" s="16" t="s">
        <v>752</v>
      </c>
      <c r="D602" s="16" t="s">
        <v>3433</v>
      </c>
      <c r="E602" s="16" t="s">
        <v>3426</v>
      </c>
      <c r="F602" s="16">
        <v>2140.81</v>
      </c>
      <c r="G602" s="16" t="s">
        <v>987</v>
      </c>
      <c r="H602" s="16" t="s">
        <v>1703</v>
      </c>
      <c r="I602" s="16" t="s">
        <v>3427</v>
      </c>
      <c r="J602" s="16" t="s">
        <v>3431</v>
      </c>
      <c r="K602" s="16" t="s">
        <v>3432</v>
      </c>
    </row>
    <row r="603" spans="1:11" x14ac:dyDescent="0.2">
      <c r="A603" s="13">
        <v>602</v>
      </c>
      <c r="B603" s="14">
        <v>2293323</v>
      </c>
      <c r="C603" s="14" t="s">
        <v>3434</v>
      </c>
      <c r="D603" s="14" t="s">
        <v>3435</v>
      </c>
      <c r="E603" s="14" t="s">
        <v>3436</v>
      </c>
      <c r="F603" s="14">
        <v>35.85</v>
      </c>
      <c r="G603" s="14" t="s">
        <v>1101</v>
      </c>
      <c r="H603" s="14" t="s">
        <v>162</v>
      </c>
      <c r="I603" s="14" t="s">
        <v>3437</v>
      </c>
      <c r="J603" s="14" t="s">
        <v>1107</v>
      </c>
      <c r="K603" s="14" t="s">
        <v>1108</v>
      </c>
    </row>
    <row r="604" spans="1:11" x14ac:dyDescent="0.2">
      <c r="A604" s="15">
        <v>603</v>
      </c>
      <c r="B604" s="16">
        <v>2608073</v>
      </c>
      <c r="C604" s="16" t="s">
        <v>3438</v>
      </c>
      <c r="D604" s="16" t="s">
        <v>3439</v>
      </c>
      <c r="E604" s="16" t="s">
        <v>1214</v>
      </c>
      <c r="F604" s="16">
        <v>59.04</v>
      </c>
      <c r="G604" s="16" t="s">
        <v>1018</v>
      </c>
      <c r="H604" s="16" t="s">
        <v>382</v>
      </c>
      <c r="I604" s="16" t="s">
        <v>640</v>
      </c>
      <c r="J604" s="16" t="s">
        <v>3440</v>
      </c>
      <c r="K604" s="16" t="s">
        <v>3441</v>
      </c>
    </row>
    <row r="605" spans="1:11" x14ac:dyDescent="0.2">
      <c r="A605" s="13">
        <v>604</v>
      </c>
      <c r="B605" s="14">
        <v>5063795</v>
      </c>
      <c r="C605" s="14" t="s">
        <v>3442</v>
      </c>
      <c r="D605" s="14" t="s">
        <v>3443</v>
      </c>
      <c r="E605" s="14" t="s">
        <v>3444</v>
      </c>
      <c r="F605" s="14">
        <v>1282.97</v>
      </c>
      <c r="G605" s="14"/>
      <c r="H605" s="14" t="s">
        <v>264</v>
      </c>
      <c r="I605" s="14" t="s">
        <v>268</v>
      </c>
      <c r="J605" s="14" t="s">
        <v>3445</v>
      </c>
      <c r="K605" s="14" t="s">
        <v>3446</v>
      </c>
    </row>
    <row r="606" spans="1:11" x14ac:dyDescent="0.2">
      <c r="A606" s="15">
        <v>605</v>
      </c>
      <c r="B606" s="16">
        <v>5063795</v>
      </c>
      <c r="C606" s="16" t="s">
        <v>3442</v>
      </c>
      <c r="D606" s="16" t="s">
        <v>3447</v>
      </c>
      <c r="E606" s="16" t="s">
        <v>3448</v>
      </c>
      <c r="F606" s="16">
        <v>3761.53</v>
      </c>
      <c r="G606" s="16"/>
      <c r="H606" s="16" t="s">
        <v>264</v>
      </c>
      <c r="I606" s="16" t="s">
        <v>268</v>
      </c>
      <c r="J606" s="16" t="s">
        <v>3445</v>
      </c>
      <c r="K606" s="16" t="s">
        <v>3446</v>
      </c>
    </row>
    <row r="607" spans="1:11" x14ac:dyDescent="0.2">
      <c r="A607" s="13">
        <v>606</v>
      </c>
      <c r="B607" s="14">
        <v>5145414</v>
      </c>
      <c r="C607" s="14" t="s">
        <v>3449</v>
      </c>
      <c r="D607" s="14" t="s">
        <v>3450</v>
      </c>
      <c r="E607" s="14" t="s">
        <v>3451</v>
      </c>
      <c r="F607" s="14">
        <v>8271.31</v>
      </c>
      <c r="G607" s="14"/>
      <c r="H607" s="14" t="s">
        <v>264</v>
      </c>
      <c r="I607" s="14" t="s">
        <v>268</v>
      </c>
      <c r="J607" s="14" t="s">
        <v>3445</v>
      </c>
      <c r="K607" s="14" t="s">
        <v>3446</v>
      </c>
    </row>
    <row r="608" spans="1:11" x14ac:dyDescent="0.2">
      <c r="A608" s="15">
        <v>607</v>
      </c>
      <c r="B608" s="16">
        <v>5085152</v>
      </c>
      <c r="C608" s="16" t="s">
        <v>3452</v>
      </c>
      <c r="D608" s="16" t="s">
        <v>3453</v>
      </c>
      <c r="E608" s="16" t="s">
        <v>3454</v>
      </c>
      <c r="F608" s="16">
        <v>2583.4299999999998</v>
      </c>
      <c r="G608" s="16"/>
      <c r="H608" s="16" t="s">
        <v>69</v>
      </c>
      <c r="I608" s="16" t="s">
        <v>645</v>
      </c>
      <c r="J608" s="16" t="s">
        <v>2088</v>
      </c>
      <c r="K608" s="16" t="s">
        <v>3455</v>
      </c>
    </row>
    <row r="609" spans="1:11" x14ac:dyDescent="0.2">
      <c r="A609" s="13">
        <v>608</v>
      </c>
      <c r="B609" s="14">
        <v>5085152</v>
      </c>
      <c r="C609" s="14" t="s">
        <v>3452</v>
      </c>
      <c r="D609" s="14" t="s">
        <v>3456</v>
      </c>
      <c r="E609" s="14" t="s">
        <v>2149</v>
      </c>
      <c r="F609" s="14">
        <v>8118</v>
      </c>
      <c r="G609" s="14"/>
      <c r="H609" s="14" t="s">
        <v>69</v>
      </c>
      <c r="I609" s="14" t="s">
        <v>2150</v>
      </c>
      <c r="J609" s="14" t="s">
        <v>2088</v>
      </c>
      <c r="K609" s="14" t="s">
        <v>3455</v>
      </c>
    </row>
    <row r="610" spans="1:11" x14ac:dyDescent="0.2">
      <c r="A610" s="15">
        <v>609</v>
      </c>
      <c r="B610" s="16">
        <v>5085152</v>
      </c>
      <c r="C610" s="16" t="s">
        <v>3452</v>
      </c>
      <c r="D610" s="16" t="s">
        <v>3457</v>
      </c>
      <c r="E610" s="16" t="s">
        <v>3458</v>
      </c>
      <c r="F610" s="16">
        <v>7673.74</v>
      </c>
      <c r="G610" s="16"/>
      <c r="H610" s="16" t="s">
        <v>69</v>
      </c>
      <c r="I610" s="16" t="s">
        <v>645</v>
      </c>
      <c r="J610" s="16" t="s">
        <v>2088</v>
      </c>
      <c r="K610" s="16" t="s">
        <v>3455</v>
      </c>
    </row>
    <row r="611" spans="1:11" x14ac:dyDescent="0.2">
      <c r="A611" s="13">
        <v>610</v>
      </c>
      <c r="B611" s="14">
        <v>5085152</v>
      </c>
      <c r="C611" s="14" t="s">
        <v>3452</v>
      </c>
      <c r="D611" s="14" t="s">
        <v>3459</v>
      </c>
      <c r="E611" s="14" t="s">
        <v>3460</v>
      </c>
      <c r="F611" s="14">
        <v>8710.82</v>
      </c>
      <c r="G611" s="14"/>
      <c r="H611" s="14" t="s">
        <v>69</v>
      </c>
      <c r="I611" s="14" t="s">
        <v>791</v>
      </c>
      <c r="J611" s="14" t="s">
        <v>3461</v>
      </c>
      <c r="K611" s="14" t="s">
        <v>3462</v>
      </c>
    </row>
    <row r="612" spans="1:11" x14ac:dyDescent="0.2">
      <c r="A612" s="15">
        <v>611</v>
      </c>
      <c r="B612" s="16">
        <v>2552329</v>
      </c>
      <c r="C612" s="16" t="s">
        <v>3463</v>
      </c>
      <c r="D612" s="16" t="s">
        <v>3464</v>
      </c>
      <c r="E612" s="16" t="s">
        <v>3465</v>
      </c>
      <c r="F612" s="16">
        <v>3570.19</v>
      </c>
      <c r="G612" s="16"/>
      <c r="H612" s="16" t="s">
        <v>116</v>
      </c>
      <c r="I612" s="16" t="s">
        <v>662</v>
      </c>
      <c r="J612" s="16" t="s">
        <v>3466</v>
      </c>
      <c r="K612" s="16" t="s">
        <v>3467</v>
      </c>
    </row>
    <row r="613" spans="1:11" x14ac:dyDescent="0.2">
      <c r="A613" s="13">
        <v>612</v>
      </c>
      <c r="B613" s="14">
        <v>5148944</v>
      </c>
      <c r="C613" s="14" t="s">
        <v>3468</v>
      </c>
      <c r="D613" s="14" t="s">
        <v>3469</v>
      </c>
      <c r="E613" s="14" t="s">
        <v>3470</v>
      </c>
      <c r="F613" s="14">
        <v>2611.77</v>
      </c>
      <c r="G613" s="14"/>
      <c r="H613" s="14" t="s">
        <v>21</v>
      </c>
      <c r="I613" s="14" t="s">
        <v>634</v>
      </c>
      <c r="J613" s="14" t="s">
        <v>3471</v>
      </c>
      <c r="K613" s="14" t="s">
        <v>3472</v>
      </c>
    </row>
    <row r="614" spans="1:11" x14ac:dyDescent="0.2">
      <c r="A614" s="15">
        <v>613</v>
      </c>
      <c r="B614" s="16">
        <v>5145783</v>
      </c>
      <c r="C614" s="16" t="s">
        <v>916</v>
      </c>
      <c r="D614" s="16" t="s">
        <v>3473</v>
      </c>
      <c r="E614" s="16" t="s">
        <v>3474</v>
      </c>
      <c r="F614" s="16">
        <v>362.29</v>
      </c>
      <c r="G614" s="16" t="s">
        <v>2083</v>
      </c>
      <c r="H614" s="16" t="s">
        <v>382</v>
      </c>
      <c r="I614" s="16" t="s">
        <v>396</v>
      </c>
      <c r="J614" s="16" t="s">
        <v>3475</v>
      </c>
      <c r="K614" s="16" t="s">
        <v>3476</v>
      </c>
    </row>
    <row r="615" spans="1:11" x14ac:dyDescent="0.2">
      <c r="A615" s="13">
        <v>614</v>
      </c>
      <c r="B615" s="14">
        <v>5153077</v>
      </c>
      <c r="C615" s="14" t="s">
        <v>3477</v>
      </c>
      <c r="D615" s="14" t="s">
        <v>3478</v>
      </c>
      <c r="E615" s="14" t="s">
        <v>3479</v>
      </c>
      <c r="F615" s="14">
        <v>2007.34</v>
      </c>
      <c r="G615" s="14"/>
      <c r="H615" s="14" t="s">
        <v>264</v>
      </c>
      <c r="I615" s="14" t="s">
        <v>278</v>
      </c>
      <c r="J615" s="14" t="s">
        <v>1152</v>
      </c>
      <c r="K615" s="14" t="s">
        <v>3480</v>
      </c>
    </row>
    <row r="616" spans="1:11" x14ac:dyDescent="0.2">
      <c r="A616" s="15">
        <v>615</v>
      </c>
      <c r="B616" s="16">
        <v>5153077</v>
      </c>
      <c r="C616" s="16" t="s">
        <v>3477</v>
      </c>
      <c r="D616" s="16" t="s">
        <v>3481</v>
      </c>
      <c r="E616" s="16" t="s">
        <v>3482</v>
      </c>
      <c r="F616" s="16">
        <v>9550.6299999999992</v>
      </c>
      <c r="G616" s="16"/>
      <c r="H616" s="16" t="s">
        <v>116</v>
      </c>
      <c r="I616" s="16" t="s">
        <v>136</v>
      </c>
      <c r="J616" s="16" t="s">
        <v>3483</v>
      </c>
      <c r="K616" s="16" t="s">
        <v>3484</v>
      </c>
    </row>
    <row r="617" spans="1:11" x14ac:dyDescent="0.2">
      <c r="A617" s="13">
        <v>616</v>
      </c>
      <c r="B617" s="14">
        <v>5153077</v>
      </c>
      <c r="C617" s="14" t="s">
        <v>3477</v>
      </c>
      <c r="D617" s="14" t="s">
        <v>3485</v>
      </c>
      <c r="E617" s="14" t="s">
        <v>3348</v>
      </c>
      <c r="F617" s="14">
        <v>874.69</v>
      </c>
      <c r="G617" s="14"/>
      <c r="H617" s="14" t="s">
        <v>116</v>
      </c>
      <c r="I617" s="14" t="s">
        <v>142</v>
      </c>
      <c r="J617" s="14" t="s">
        <v>3486</v>
      </c>
      <c r="K617" s="14" t="s">
        <v>3487</v>
      </c>
    </row>
    <row r="618" spans="1:11" x14ac:dyDescent="0.2">
      <c r="A618" s="15">
        <v>617</v>
      </c>
      <c r="B618" s="16">
        <v>2034719</v>
      </c>
      <c r="C618" s="16" t="s">
        <v>3488</v>
      </c>
      <c r="D618" s="16" t="s">
        <v>3489</v>
      </c>
      <c r="E618" s="16" t="s">
        <v>3490</v>
      </c>
      <c r="F618" s="16">
        <v>26.4</v>
      </c>
      <c r="G618" s="16" t="s">
        <v>1018</v>
      </c>
      <c r="H618" s="16" t="s">
        <v>136</v>
      </c>
      <c r="I618" s="16" t="s">
        <v>1401</v>
      </c>
      <c r="J618" s="16" t="s">
        <v>3491</v>
      </c>
      <c r="K618" s="16" t="s">
        <v>3492</v>
      </c>
    </row>
    <row r="619" spans="1:11" x14ac:dyDescent="0.2">
      <c r="A619" s="13">
        <v>618</v>
      </c>
      <c r="B619" s="14">
        <v>5095034</v>
      </c>
      <c r="C619" s="14" t="s">
        <v>3493</v>
      </c>
      <c r="D619" s="14" t="s">
        <v>3494</v>
      </c>
      <c r="E619" s="14" t="s">
        <v>3495</v>
      </c>
      <c r="F619" s="14">
        <v>24.91</v>
      </c>
      <c r="G619" s="14" t="s">
        <v>3496</v>
      </c>
      <c r="H619" s="14" t="s">
        <v>528</v>
      </c>
      <c r="I619" s="14" t="s">
        <v>2569</v>
      </c>
      <c r="J619" s="14" t="s">
        <v>3497</v>
      </c>
      <c r="K619" s="14" t="s">
        <v>3498</v>
      </c>
    </row>
    <row r="620" spans="1:11" x14ac:dyDescent="0.2">
      <c r="A620" s="15">
        <v>619</v>
      </c>
      <c r="B620" s="16">
        <v>2862522</v>
      </c>
      <c r="C620" s="16" t="s">
        <v>3499</v>
      </c>
      <c r="D620" s="16" t="s">
        <v>3500</v>
      </c>
      <c r="E620" s="16" t="s">
        <v>3501</v>
      </c>
      <c r="F620" s="16">
        <v>98.62</v>
      </c>
      <c r="G620" s="16" t="s">
        <v>1018</v>
      </c>
      <c r="H620" s="16" t="s">
        <v>116</v>
      </c>
      <c r="I620" s="16" t="s">
        <v>142</v>
      </c>
      <c r="J620" s="16" t="s">
        <v>3502</v>
      </c>
      <c r="K620" s="16" t="s">
        <v>3503</v>
      </c>
    </row>
    <row r="621" spans="1:11" x14ac:dyDescent="0.2">
      <c r="A621" s="13">
        <v>620</v>
      </c>
      <c r="B621" s="14">
        <v>5151651</v>
      </c>
      <c r="C621" s="14" t="s">
        <v>3504</v>
      </c>
      <c r="D621" s="14" t="s">
        <v>3505</v>
      </c>
      <c r="E621" s="14" t="s">
        <v>3474</v>
      </c>
      <c r="F621" s="14">
        <v>2295.08</v>
      </c>
      <c r="G621" s="14"/>
      <c r="H621" s="14" t="s">
        <v>215</v>
      </c>
      <c r="I621" s="14" t="s">
        <v>685</v>
      </c>
      <c r="J621" s="14" t="s">
        <v>2292</v>
      </c>
      <c r="K621" s="14" t="s">
        <v>2293</v>
      </c>
    </row>
    <row r="622" spans="1:11" x14ac:dyDescent="0.2">
      <c r="A622" s="15">
        <v>621</v>
      </c>
      <c r="B622" s="16">
        <v>5151651</v>
      </c>
      <c r="C622" s="16" t="s">
        <v>3504</v>
      </c>
      <c r="D622" s="16" t="s">
        <v>3506</v>
      </c>
      <c r="E622" s="16" t="s">
        <v>3474</v>
      </c>
      <c r="F622" s="16">
        <v>39.93</v>
      </c>
      <c r="G622" s="16" t="s">
        <v>2083</v>
      </c>
      <c r="H622" s="16" t="s">
        <v>215</v>
      </c>
      <c r="I622" s="16" t="s">
        <v>685</v>
      </c>
      <c r="J622" s="16" t="s">
        <v>3507</v>
      </c>
      <c r="K622" s="16" t="s">
        <v>3508</v>
      </c>
    </row>
    <row r="623" spans="1:11" x14ac:dyDescent="0.2">
      <c r="A623" s="13">
        <v>622</v>
      </c>
      <c r="B623" s="14">
        <v>5093902</v>
      </c>
      <c r="C623" s="14" t="s">
        <v>3509</v>
      </c>
      <c r="D623" s="14" t="s">
        <v>3510</v>
      </c>
      <c r="E623" s="14" t="s">
        <v>3511</v>
      </c>
      <c r="F623" s="14">
        <v>286.32</v>
      </c>
      <c r="G623" s="14" t="s">
        <v>970</v>
      </c>
      <c r="H623" s="14" t="s">
        <v>565</v>
      </c>
      <c r="I623" s="14" t="s">
        <v>3512</v>
      </c>
      <c r="J623" s="14" t="s">
        <v>3513</v>
      </c>
      <c r="K623" s="14" t="s">
        <v>3514</v>
      </c>
    </row>
    <row r="624" spans="1:11" x14ac:dyDescent="0.2">
      <c r="A624" s="15">
        <v>623</v>
      </c>
      <c r="B624" s="16">
        <v>5122414</v>
      </c>
      <c r="C624" s="16" t="s">
        <v>3515</v>
      </c>
      <c r="D624" s="16" t="s">
        <v>3516</v>
      </c>
      <c r="E624" s="16" t="s">
        <v>3517</v>
      </c>
      <c r="F624" s="16">
        <v>105.51</v>
      </c>
      <c r="G624" s="16"/>
      <c r="H624" s="16" t="s">
        <v>565</v>
      </c>
      <c r="I624" s="16" t="s">
        <v>570</v>
      </c>
      <c r="J624" s="16" t="s">
        <v>1247</v>
      </c>
      <c r="K624" s="16" t="s">
        <v>1248</v>
      </c>
    </row>
    <row r="625" spans="1:11" x14ac:dyDescent="0.2">
      <c r="A625" s="13">
        <v>624</v>
      </c>
      <c r="B625" s="14">
        <v>5159342</v>
      </c>
      <c r="C625" s="14" t="s">
        <v>3518</v>
      </c>
      <c r="D625" s="14" t="s">
        <v>3519</v>
      </c>
      <c r="E625" s="14" t="s">
        <v>3520</v>
      </c>
      <c r="F625" s="14">
        <v>15160.07</v>
      </c>
      <c r="G625" s="14"/>
      <c r="H625" s="14" t="s">
        <v>69</v>
      </c>
      <c r="I625" s="14" t="s">
        <v>791</v>
      </c>
      <c r="J625" s="14" t="s">
        <v>2171</v>
      </c>
      <c r="K625" s="14" t="s">
        <v>2172</v>
      </c>
    </row>
    <row r="626" spans="1:11" x14ac:dyDescent="0.2">
      <c r="A626" s="15">
        <v>625</v>
      </c>
      <c r="B626" s="16">
        <v>5159342</v>
      </c>
      <c r="C626" s="16" t="s">
        <v>3518</v>
      </c>
      <c r="D626" s="16" t="s">
        <v>3521</v>
      </c>
      <c r="E626" s="16" t="s">
        <v>3522</v>
      </c>
      <c r="F626" s="16">
        <v>19832.400000000001</v>
      </c>
      <c r="G626" s="16"/>
      <c r="H626" s="16" t="s">
        <v>3523</v>
      </c>
      <c r="I626" s="16" t="s">
        <v>3524</v>
      </c>
      <c r="J626" s="16" t="s">
        <v>2171</v>
      </c>
      <c r="K626" s="16" t="s">
        <v>2172</v>
      </c>
    </row>
    <row r="627" spans="1:11" x14ac:dyDescent="0.2">
      <c r="A627" s="13">
        <v>626</v>
      </c>
      <c r="B627" s="14">
        <v>5159342</v>
      </c>
      <c r="C627" s="14" t="s">
        <v>3518</v>
      </c>
      <c r="D627" s="14" t="s">
        <v>3525</v>
      </c>
      <c r="E627" s="14" t="s">
        <v>2150</v>
      </c>
      <c r="F627" s="14">
        <v>3813.08</v>
      </c>
      <c r="G627" s="14"/>
      <c r="H627" s="14" t="s">
        <v>69</v>
      </c>
      <c r="I627" s="14" t="s">
        <v>2150</v>
      </c>
      <c r="J627" s="14" t="s">
        <v>3526</v>
      </c>
      <c r="K627" s="14" t="s">
        <v>3527</v>
      </c>
    </row>
    <row r="628" spans="1:11" x14ac:dyDescent="0.2">
      <c r="A628" s="15">
        <v>627</v>
      </c>
      <c r="B628" s="16">
        <v>5159342</v>
      </c>
      <c r="C628" s="16" t="s">
        <v>3518</v>
      </c>
      <c r="D628" s="16" t="s">
        <v>3528</v>
      </c>
      <c r="E628" s="16" t="s">
        <v>791</v>
      </c>
      <c r="F628" s="16">
        <v>8513.2900000000009</v>
      </c>
      <c r="G628" s="16"/>
      <c r="H628" s="16" t="s">
        <v>69</v>
      </c>
      <c r="I628" s="16" t="s">
        <v>791</v>
      </c>
      <c r="J628" s="16" t="s">
        <v>3526</v>
      </c>
      <c r="K628" s="16" t="s">
        <v>3527</v>
      </c>
    </row>
    <row r="629" spans="1:11" x14ac:dyDescent="0.2">
      <c r="A629" s="13">
        <v>628</v>
      </c>
      <c r="B629" s="14">
        <v>5159342</v>
      </c>
      <c r="C629" s="14" t="s">
        <v>3518</v>
      </c>
      <c r="D629" s="14" t="s">
        <v>3529</v>
      </c>
      <c r="E629" s="14" t="s">
        <v>3530</v>
      </c>
      <c r="F629" s="14">
        <v>4018.42</v>
      </c>
      <c r="G629" s="14"/>
      <c r="H629" s="14" t="s">
        <v>69</v>
      </c>
      <c r="I629" s="14" t="s">
        <v>3531</v>
      </c>
      <c r="J629" s="14" t="s">
        <v>1952</v>
      </c>
      <c r="K629" s="14" t="s">
        <v>1953</v>
      </c>
    </row>
    <row r="630" spans="1:11" x14ac:dyDescent="0.2">
      <c r="A630" s="15">
        <v>629</v>
      </c>
      <c r="B630" s="16">
        <v>5159342</v>
      </c>
      <c r="C630" s="16" t="s">
        <v>3518</v>
      </c>
      <c r="D630" s="16" t="s">
        <v>3532</v>
      </c>
      <c r="E630" s="16" t="s">
        <v>3520</v>
      </c>
      <c r="F630" s="16">
        <v>6625.69</v>
      </c>
      <c r="G630" s="16"/>
      <c r="H630" s="16" t="s">
        <v>69</v>
      </c>
      <c r="I630" s="16" t="s">
        <v>3531</v>
      </c>
      <c r="J630" s="16" t="s">
        <v>2171</v>
      </c>
      <c r="K630" s="16" t="s">
        <v>2172</v>
      </c>
    </row>
    <row r="631" spans="1:11" x14ac:dyDescent="0.2">
      <c r="A631" s="13">
        <v>630</v>
      </c>
      <c r="B631" s="14">
        <v>5159342</v>
      </c>
      <c r="C631" s="14" t="s">
        <v>3518</v>
      </c>
      <c r="D631" s="14" t="s">
        <v>3533</v>
      </c>
      <c r="E631" s="14" t="s">
        <v>3534</v>
      </c>
      <c r="F631" s="14">
        <v>4772.7700000000004</v>
      </c>
      <c r="G631" s="14"/>
      <c r="H631" s="14" t="s">
        <v>69</v>
      </c>
      <c r="I631" s="14" t="s">
        <v>2150</v>
      </c>
      <c r="J631" s="14" t="s">
        <v>3535</v>
      </c>
      <c r="K631" s="14" t="s">
        <v>3536</v>
      </c>
    </row>
    <row r="632" spans="1:11" x14ac:dyDescent="0.2">
      <c r="A632" s="15">
        <v>631</v>
      </c>
      <c r="B632" s="16">
        <v>5158915</v>
      </c>
      <c r="C632" s="16" t="s">
        <v>3537</v>
      </c>
      <c r="D632" s="16" t="s">
        <v>3538</v>
      </c>
      <c r="E632" s="16" t="s">
        <v>3539</v>
      </c>
      <c r="F632" s="16">
        <v>26098.81</v>
      </c>
      <c r="G632" s="16"/>
      <c r="H632" s="16" t="s">
        <v>21</v>
      </c>
      <c r="I632" s="16" t="s">
        <v>2532</v>
      </c>
      <c r="J632" s="16" t="s">
        <v>3540</v>
      </c>
      <c r="K632" s="16" t="s">
        <v>3284</v>
      </c>
    </row>
    <row r="633" spans="1:11" x14ac:dyDescent="0.2">
      <c r="A633" s="13">
        <v>632</v>
      </c>
      <c r="B633" s="14">
        <v>5131618</v>
      </c>
      <c r="C633" s="14" t="s">
        <v>3541</v>
      </c>
      <c r="D633" s="14" t="s">
        <v>3542</v>
      </c>
      <c r="E633" s="14" t="s">
        <v>3543</v>
      </c>
      <c r="F633" s="14">
        <v>26.2</v>
      </c>
      <c r="G633" s="14" t="s">
        <v>970</v>
      </c>
      <c r="H633" s="14" t="s">
        <v>382</v>
      </c>
      <c r="I633" s="14" t="s">
        <v>741</v>
      </c>
      <c r="J633" s="14" t="s">
        <v>3544</v>
      </c>
      <c r="K633" s="14" t="s">
        <v>3545</v>
      </c>
    </row>
    <row r="634" spans="1:11" x14ac:dyDescent="0.2">
      <c r="A634" s="15">
        <v>633</v>
      </c>
      <c r="B634" s="16">
        <v>5074959</v>
      </c>
      <c r="C634" s="16" t="s">
        <v>3546</v>
      </c>
      <c r="D634" s="16" t="s">
        <v>3547</v>
      </c>
      <c r="E634" s="16" t="s">
        <v>3548</v>
      </c>
      <c r="F634" s="16">
        <v>503.38</v>
      </c>
      <c r="G634" s="16" t="s">
        <v>1018</v>
      </c>
      <c r="H634" s="16" t="s">
        <v>110</v>
      </c>
      <c r="I634" s="16" t="s">
        <v>1087</v>
      </c>
      <c r="J634" s="16" t="s">
        <v>3549</v>
      </c>
      <c r="K634" s="16" t="s">
        <v>3550</v>
      </c>
    </row>
    <row r="635" spans="1:11" x14ac:dyDescent="0.2">
      <c r="A635" s="13">
        <v>634</v>
      </c>
      <c r="B635" s="14">
        <v>5075351</v>
      </c>
      <c r="C635" s="14" t="s">
        <v>3551</v>
      </c>
      <c r="D635" s="14" t="s">
        <v>3552</v>
      </c>
      <c r="E635" s="14" t="s">
        <v>3553</v>
      </c>
      <c r="F635" s="14">
        <v>2642.67</v>
      </c>
      <c r="G635" s="14"/>
      <c r="H635" s="14" t="s">
        <v>116</v>
      </c>
      <c r="I635" s="14" t="s">
        <v>3554</v>
      </c>
      <c r="J635" s="14" t="s">
        <v>3555</v>
      </c>
      <c r="K635" s="14" t="s">
        <v>3556</v>
      </c>
    </row>
    <row r="636" spans="1:11" x14ac:dyDescent="0.2">
      <c r="A636" s="15">
        <v>635</v>
      </c>
      <c r="B636" s="16">
        <v>5079829</v>
      </c>
      <c r="C636" s="16" t="s">
        <v>3557</v>
      </c>
      <c r="D636" s="16" t="s">
        <v>3558</v>
      </c>
      <c r="E636" s="16" t="s">
        <v>3559</v>
      </c>
      <c r="F636" s="16">
        <v>1508.78</v>
      </c>
      <c r="G636" s="16"/>
      <c r="H636" s="16" t="s">
        <v>264</v>
      </c>
      <c r="I636" s="16" t="s">
        <v>268</v>
      </c>
      <c r="J636" s="16" t="s">
        <v>3560</v>
      </c>
      <c r="K636" s="16" t="s">
        <v>3561</v>
      </c>
    </row>
    <row r="637" spans="1:11" x14ac:dyDescent="0.2">
      <c r="A637" s="13">
        <v>636</v>
      </c>
      <c r="B637" s="14">
        <v>5158974</v>
      </c>
      <c r="C637" s="14" t="s">
        <v>3562</v>
      </c>
      <c r="D637" s="14" t="s">
        <v>3563</v>
      </c>
      <c r="E637" s="14" t="s">
        <v>3564</v>
      </c>
      <c r="F637" s="14">
        <v>4113.8100000000004</v>
      </c>
      <c r="G637" s="14"/>
      <c r="H637" s="14" t="s">
        <v>69</v>
      </c>
      <c r="I637" s="14" t="s">
        <v>3565</v>
      </c>
      <c r="J637" s="14" t="s">
        <v>3359</v>
      </c>
      <c r="K637" s="14" t="s">
        <v>3346</v>
      </c>
    </row>
    <row r="638" spans="1:11" x14ac:dyDescent="0.2">
      <c r="A638" s="15">
        <v>637</v>
      </c>
      <c r="B638" s="16">
        <v>5152542</v>
      </c>
      <c r="C638" s="16" t="s">
        <v>3566</v>
      </c>
      <c r="D638" s="16" t="s">
        <v>3567</v>
      </c>
      <c r="E638" s="16" t="s">
        <v>3568</v>
      </c>
      <c r="F638" s="16">
        <v>3071.14</v>
      </c>
      <c r="G638" s="16"/>
      <c r="H638" s="16" t="s">
        <v>407</v>
      </c>
      <c r="I638" s="16" t="s">
        <v>746</v>
      </c>
      <c r="J638" s="16" t="s">
        <v>1934</v>
      </c>
      <c r="K638" s="16" t="s">
        <v>3569</v>
      </c>
    </row>
    <row r="639" spans="1:11" x14ac:dyDescent="0.2">
      <c r="A639" s="13">
        <v>638</v>
      </c>
      <c r="B639" s="14">
        <v>5152542</v>
      </c>
      <c r="C639" s="14" t="s">
        <v>3566</v>
      </c>
      <c r="D639" s="14" t="s">
        <v>3570</v>
      </c>
      <c r="E639" s="14" t="s">
        <v>3571</v>
      </c>
      <c r="F639" s="14">
        <v>1994.07</v>
      </c>
      <c r="G639" s="14"/>
      <c r="H639" s="14" t="s">
        <v>407</v>
      </c>
      <c r="I639" s="14" t="s">
        <v>746</v>
      </c>
      <c r="J639" s="14" t="s">
        <v>2845</v>
      </c>
      <c r="K639" s="14" t="s">
        <v>2846</v>
      </c>
    </row>
    <row r="640" spans="1:11" x14ac:dyDescent="0.2">
      <c r="A640" s="15">
        <v>639</v>
      </c>
      <c r="B640" s="16">
        <v>5152542</v>
      </c>
      <c r="C640" s="16" t="s">
        <v>3566</v>
      </c>
      <c r="D640" s="16" t="s">
        <v>3572</v>
      </c>
      <c r="E640" s="16" t="s">
        <v>3573</v>
      </c>
      <c r="F640" s="16">
        <v>227.64</v>
      </c>
      <c r="G640" s="16" t="s">
        <v>987</v>
      </c>
      <c r="H640" s="16" t="s">
        <v>407</v>
      </c>
      <c r="I640" s="16" t="s">
        <v>746</v>
      </c>
      <c r="J640" s="16" t="s">
        <v>3574</v>
      </c>
      <c r="K640" s="16" t="s">
        <v>3575</v>
      </c>
    </row>
    <row r="641" spans="1:11" x14ac:dyDescent="0.2">
      <c r="A641" s="13">
        <v>640</v>
      </c>
      <c r="B641" s="14">
        <v>5148278</v>
      </c>
      <c r="C641" s="14" t="s">
        <v>3576</v>
      </c>
      <c r="D641" s="14" t="s">
        <v>3577</v>
      </c>
      <c r="E641" s="14" t="s">
        <v>3578</v>
      </c>
      <c r="F641" s="14">
        <v>84.76</v>
      </c>
      <c r="G641" s="14" t="s">
        <v>987</v>
      </c>
      <c r="H641" s="14" t="s">
        <v>21</v>
      </c>
      <c r="I641" s="14" t="s">
        <v>1762</v>
      </c>
      <c r="J641" s="14" t="s">
        <v>3579</v>
      </c>
      <c r="K641" s="14" t="s">
        <v>3580</v>
      </c>
    </row>
    <row r="642" spans="1:11" x14ac:dyDescent="0.2">
      <c r="A642" s="15">
        <v>641</v>
      </c>
      <c r="B642" s="16">
        <v>2588862</v>
      </c>
      <c r="C642" s="16" t="s">
        <v>3581</v>
      </c>
      <c r="D642" s="16" t="s">
        <v>3582</v>
      </c>
      <c r="E642" s="16" t="s">
        <v>3583</v>
      </c>
      <c r="F642" s="16">
        <v>11390.23</v>
      </c>
      <c r="G642" s="16"/>
      <c r="H642" s="16" t="s">
        <v>116</v>
      </c>
      <c r="I642" s="16" t="s">
        <v>663</v>
      </c>
      <c r="J642" s="16" t="s">
        <v>3584</v>
      </c>
      <c r="K642" s="16" t="s">
        <v>3585</v>
      </c>
    </row>
    <row r="643" spans="1:11" x14ac:dyDescent="0.2">
      <c r="A643" s="13">
        <v>642</v>
      </c>
      <c r="B643" s="14">
        <v>5029309</v>
      </c>
      <c r="C643" s="14" t="s">
        <v>3586</v>
      </c>
      <c r="D643" s="14" t="s">
        <v>3587</v>
      </c>
      <c r="E643" s="14" t="s">
        <v>3588</v>
      </c>
      <c r="F643" s="14">
        <v>32.39</v>
      </c>
      <c r="G643" s="14" t="s">
        <v>3589</v>
      </c>
      <c r="H643" s="14" t="s">
        <v>407</v>
      </c>
      <c r="I643" s="14" t="s">
        <v>432</v>
      </c>
      <c r="J643" s="14" t="s">
        <v>3590</v>
      </c>
      <c r="K643" s="14" t="s">
        <v>3591</v>
      </c>
    </row>
    <row r="644" spans="1:11" x14ac:dyDescent="0.2">
      <c r="A644" s="15">
        <v>643</v>
      </c>
      <c r="B644" s="16">
        <v>5167329</v>
      </c>
      <c r="C644" s="16" t="s">
        <v>3592</v>
      </c>
      <c r="D644" s="16" t="s">
        <v>3593</v>
      </c>
      <c r="E644" s="16" t="s">
        <v>3594</v>
      </c>
      <c r="F644" s="16">
        <v>3375.23</v>
      </c>
      <c r="G644" s="16"/>
      <c r="H644" s="16" t="s">
        <v>215</v>
      </c>
      <c r="I644" s="16" t="s">
        <v>227</v>
      </c>
      <c r="J644" s="16" t="s">
        <v>2364</v>
      </c>
      <c r="K644" s="16" t="s">
        <v>3595</v>
      </c>
    </row>
    <row r="645" spans="1:11" x14ac:dyDescent="0.2">
      <c r="A645" s="13">
        <v>644</v>
      </c>
      <c r="B645" s="14">
        <v>5167329</v>
      </c>
      <c r="C645" s="14" t="s">
        <v>3592</v>
      </c>
      <c r="D645" s="14" t="s">
        <v>3596</v>
      </c>
      <c r="E645" s="14" t="s">
        <v>3597</v>
      </c>
      <c r="F645" s="14">
        <v>14070.46</v>
      </c>
      <c r="G645" s="14"/>
      <c r="H645" s="14" t="s">
        <v>21</v>
      </c>
      <c r="I645" s="14" t="s">
        <v>2532</v>
      </c>
      <c r="J645" s="14" t="s">
        <v>1409</v>
      </c>
      <c r="K645" s="14" t="s">
        <v>1410</v>
      </c>
    </row>
    <row r="646" spans="1:11" x14ac:dyDescent="0.2">
      <c r="A646" s="15">
        <v>645</v>
      </c>
      <c r="B646" s="16">
        <v>5167329</v>
      </c>
      <c r="C646" s="16" t="s">
        <v>3592</v>
      </c>
      <c r="D646" s="16" t="s">
        <v>3598</v>
      </c>
      <c r="E646" s="16" t="s">
        <v>3599</v>
      </c>
      <c r="F646" s="16">
        <v>901.49</v>
      </c>
      <c r="G646" s="16"/>
      <c r="H646" s="16" t="s">
        <v>21</v>
      </c>
      <c r="I646" s="16" t="s">
        <v>2532</v>
      </c>
      <c r="J646" s="16" t="s">
        <v>1409</v>
      </c>
      <c r="K646" s="16" t="s">
        <v>1410</v>
      </c>
    </row>
    <row r="647" spans="1:11" x14ac:dyDescent="0.2">
      <c r="A647" s="13">
        <v>646</v>
      </c>
      <c r="B647" s="14">
        <v>5168619</v>
      </c>
      <c r="C647" s="14" t="s">
        <v>3600</v>
      </c>
      <c r="D647" s="14" t="s">
        <v>3601</v>
      </c>
      <c r="E647" s="14" t="s">
        <v>3602</v>
      </c>
      <c r="F647" s="14">
        <v>785.92</v>
      </c>
      <c r="G647" s="14"/>
      <c r="H647" s="14" t="s">
        <v>215</v>
      </c>
      <c r="I647" s="14" t="s">
        <v>227</v>
      </c>
      <c r="J647" s="14" t="s">
        <v>3603</v>
      </c>
      <c r="K647" s="14" t="s">
        <v>3100</v>
      </c>
    </row>
    <row r="648" spans="1:11" x14ac:dyDescent="0.2">
      <c r="A648" s="15">
        <v>647</v>
      </c>
      <c r="B648" s="16">
        <v>5168171</v>
      </c>
      <c r="C648" s="16" t="s">
        <v>3604</v>
      </c>
      <c r="D648" s="16" t="s">
        <v>3605</v>
      </c>
      <c r="E648" s="16" t="s">
        <v>3606</v>
      </c>
      <c r="F648" s="16">
        <v>10342.41</v>
      </c>
      <c r="G648" s="16"/>
      <c r="H648" s="16" t="s">
        <v>116</v>
      </c>
      <c r="I648" s="16" t="s">
        <v>147</v>
      </c>
      <c r="J648" s="16" t="s">
        <v>3326</v>
      </c>
      <c r="K648" s="16" t="s">
        <v>3327</v>
      </c>
    </row>
    <row r="649" spans="1:11" x14ac:dyDescent="0.2">
      <c r="A649" s="13">
        <v>648</v>
      </c>
      <c r="B649" s="14">
        <v>5168171</v>
      </c>
      <c r="C649" s="14" t="s">
        <v>3604</v>
      </c>
      <c r="D649" s="14" t="s">
        <v>3607</v>
      </c>
      <c r="E649" s="14" t="s">
        <v>3608</v>
      </c>
      <c r="F649" s="14">
        <v>13100.52</v>
      </c>
      <c r="G649" s="14"/>
      <c r="H649" s="14" t="s">
        <v>116</v>
      </c>
      <c r="I649" s="14" t="s">
        <v>147</v>
      </c>
      <c r="J649" s="14" t="s">
        <v>3609</v>
      </c>
      <c r="K649" s="14" t="s">
        <v>3610</v>
      </c>
    </row>
    <row r="650" spans="1:11" x14ac:dyDescent="0.2">
      <c r="A650" s="15">
        <v>649</v>
      </c>
      <c r="B650" s="16">
        <v>5168171</v>
      </c>
      <c r="C650" s="16" t="s">
        <v>3604</v>
      </c>
      <c r="D650" s="16" t="s">
        <v>3611</v>
      </c>
      <c r="E650" s="16" t="s">
        <v>3612</v>
      </c>
      <c r="F650" s="16">
        <v>8350.76</v>
      </c>
      <c r="G650" s="16" t="s">
        <v>987</v>
      </c>
      <c r="H650" s="16" t="s">
        <v>407</v>
      </c>
      <c r="I650" s="16" t="s">
        <v>227</v>
      </c>
      <c r="J650" s="16" t="s">
        <v>3613</v>
      </c>
      <c r="K650" s="16" t="s">
        <v>3614</v>
      </c>
    </row>
    <row r="651" spans="1:11" x14ac:dyDescent="0.2">
      <c r="A651" s="13">
        <v>650</v>
      </c>
      <c r="B651" s="14">
        <v>3551075</v>
      </c>
      <c r="C651" s="14" t="s">
        <v>3615</v>
      </c>
      <c r="D651" s="14" t="s">
        <v>3616</v>
      </c>
      <c r="E651" s="14" t="s">
        <v>3617</v>
      </c>
      <c r="F651" s="14">
        <v>124.42</v>
      </c>
      <c r="G651" s="14"/>
      <c r="H651" s="14" t="s">
        <v>407</v>
      </c>
      <c r="I651" s="14" t="s">
        <v>746</v>
      </c>
      <c r="J651" s="14" t="s">
        <v>3095</v>
      </c>
      <c r="K651" s="14" t="s">
        <v>3096</v>
      </c>
    </row>
    <row r="652" spans="1:11" x14ac:dyDescent="0.2">
      <c r="A652" s="15">
        <v>651</v>
      </c>
      <c r="B652" s="16">
        <v>5090423</v>
      </c>
      <c r="C652" s="16" t="s">
        <v>3619</v>
      </c>
      <c r="D652" s="16" t="s">
        <v>3620</v>
      </c>
      <c r="E652" s="16" t="s">
        <v>3621</v>
      </c>
      <c r="F652" s="16">
        <v>5594.73</v>
      </c>
      <c r="G652" s="16"/>
      <c r="H652" s="16" t="s">
        <v>116</v>
      </c>
      <c r="I652" s="16" t="s">
        <v>3622</v>
      </c>
      <c r="J652" s="16" t="s">
        <v>3623</v>
      </c>
      <c r="K652" s="16" t="s">
        <v>3624</v>
      </c>
    </row>
    <row r="653" spans="1:11" x14ac:dyDescent="0.2">
      <c r="A653" s="13">
        <v>652</v>
      </c>
      <c r="B653" s="14">
        <v>5090423</v>
      </c>
      <c r="C653" s="14" t="s">
        <v>3619</v>
      </c>
      <c r="D653" s="14" t="s">
        <v>3625</v>
      </c>
      <c r="E653" s="14" t="s">
        <v>2123</v>
      </c>
      <c r="F653" s="14">
        <v>11616.2</v>
      </c>
      <c r="G653" s="14"/>
      <c r="H653" s="14" t="s">
        <v>116</v>
      </c>
      <c r="I653" s="14" t="s">
        <v>667</v>
      </c>
      <c r="J653" s="14" t="s">
        <v>3626</v>
      </c>
      <c r="K653" s="14" t="s">
        <v>3627</v>
      </c>
    </row>
    <row r="654" spans="1:11" x14ac:dyDescent="0.2">
      <c r="A654" s="15">
        <v>653</v>
      </c>
      <c r="B654" s="16">
        <v>5090423</v>
      </c>
      <c r="C654" s="16" t="s">
        <v>3619</v>
      </c>
      <c r="D654" s="16" t="s">
        <v>3628</v>
      </c>
      <c r="E654" s="16" t="s">
        <v>2199</v>
      </c>
      <c r="F654" s="16">
        <v>13219.09</v>
      </c>
      <c r="G654" s="16"/>
      <c r="H654" s="16" t="s">
        <v>116</v>
      </c>
      <c r="I654" s="16" t="s">
        <v>145</v>
      </c>
      <c r="J654" s="16" t="s">
        <v>3626</v>
      </c>
      <c r="K654" s="16" t="s">
        <v>3627</v>
      </c>
    </row>
    <row r="655" spans="1:11" x14ac:dyDescent="0.2">
      <c r="A655" s="13">
        <v>654</v>
      </c>
      <c r="B655" s="14">
        <v>5090423</v>
      </c>
      <c r="C655" s="14" t="s">
        <v>3619</v>
      </c>
      <c r="D655" s="14" t="s">
        <v>3629</v>
      </c>
      <c r="E655" s="14" t="s">
        <v>3630</v>
      </c>
      <c r="F655" s="14">
        <v>6411.94</v>
      </c>
      <c r="G655" s="14"/>
      <c r="H655" s="14" t="s">
        <v>116</v>
      </c>
      <c r="I655" s="14" t="s">
        <v>145</v>
      </c>
      <c r="J655" s="14" t="s">
        <v>3626</v>
      </c>
      <c r="K655" s="14" t="s">
        <v>3627</v>
      </c>
    </row>
    <row r="656" spans="1:11" x14ac:dyDescent="0.2">
      <c r="A656" s="15">
        <v>655</v>
      </c>
      <c r="B656" s="16">
        <v>5090423</v>
      </c>
      <c r="C656" s="16" t="s">
        <v>3619</v>
      </c>
      <c r="D656" s="16" t="s">
        <v>3631</v>
      </c>
      <c r="E656" s="16" t="s">
        <v>3632</v>
      </c>
      <c r="F656" s="16">
        <v>18674.47</v>
      </c>
      <c r="G656" s="16"/>
      <c r="H656" s="16" t="s">
        <v>116</v>
      </c>
      <c r="I656" s="16" t="s">
        <v>2209</v>
      </c>
      <c r="J656" s="16" t="s">
        <v>3623</v>
      </c>
      <c r="K656" s="16" t="s">
        <v>3624</v>
      </c>
    </row>
    <row r="657" spans="1:11" x14ac:dyDescent="0.2">
      <c r="A657" s="13">
        <v>656</v>
      </c>
      <c r="B657" s="14">
        <v>2817039</v>
      </c>
      <c r="C657" s="14" t="s">
        <v>3633</v>
      </c>
      <c r="D657" s="14" t="s">
        <v>3634</v>
      </c>
      <c r="E657" s="14" t="s">
        <v>1159</v>
      </c>
      <c r="F657" s="14">
        <v>30.58</v>
      </c>
      <c r="G657" s="14" t="s">
        <v>1018</v>
      </c>
      <c r="H657" s="14" t="s">
        <v>1703</v>
      </c>
      <c r="I657" s="14" t="s">
        <v>3635</v>
      </c>
      <c r="J657" s="14" t="s">
        <v>3636</v>
      </c>
      <c r="K657" s="14" t="s">
        <v>3637</v>
      </c>
    </row>
    <row r="658" spans="1:11" x14ac:dyDescent="0.2">
      <c r="A658" s="15">
        <v>657</v>
      </c>
      <c r="B658" s="16">
        <v>5144396</v>
      </c>
      <c r="C658" s="16" t="s">
        <v>3638</v>
      </c>
      <c r="D658" s="16" t="s">
        <v>3639</v>
      </c>
      <c r="E658" s="16" t="s">
        <v>3640</v>
      </c>
      <c r="F658" s="16">
        <v>18994.439999999999</v>
      </c>
      <c r="G658" s="16"/>
      <c r="H658" s="16" t="s">
        <v>116</v>
      </c>
      <c r="I658" s="16" t="s">
        <v>145</v>
      </c>
      <c r="J658" s="16" t="s">
        <v>3641</v>
      </c>
      <c r="K658" s="16" t="s">
        <v>3642</v>
      </c>
    </row>
    <row r="659" spans="1:11" x14ac:dyDescent="0.2">
      <c r="A659" s="13">
        <v>658</v>
      </c>
      <c r="B659" s="14">
        <v>5144396</v>
      </c>
      <c r="C659" s="14" t="s">
        <v>3638</v>
      </c>
      <c r="D659" s="14" t="s">
        <v>3643</v>
      </c>
      <c r="E659" s="14" t="s">
        <v>3644</v>
      </c>
      <c r="F659" s="14">
        <v>4367.2299999999996</v>
      </c>
      <c r="G659" s="14"/>
      <c r="H659" s="14" t="s">
        <v>3645</v>
      </c>
      <c r="I659" s="14" t="s">
        <v>3646</v>
      </c>
      <c r="J659" s="14" t="s">
        <v>3300</v>
      </c>
      <c r="K659" s="14" t="s">
        <v>3301</v>
      </c>
    </row>
    <row r="660" spans="1:11" x14ac:dyDescent="0.2">
      <c r="A660" s="15">
        <v>659</v>
      </c>
      <c r="B660" s="16">
        <v>5144396</v>
      </c>
      <c r="C660" s="16" t="s">
        <v>3638</v>
      </c>
      <c r="D660" s="16" t="s">
        <v>3647</v>
      </c>
      <c r="E660" s="16" t="s">
        <v>3648</v>
      </c>
      <c r="F660" s="16">
        <v>14967.86</v>
      </c>
      <c r="G660" s="16"/>
      <c r="H660" s="16" t="s">
        <v>407</v>
      </c>
      <c r="I660" s="16" t="s">
        <v>3649</v>
      </c>
      <c r="J660" s="16" t="s">
        <v>3007</v>
      </c>
      <c r="K660" s="16" t="s">
        <v>3650</v>
      </c>
    </row>
    <row r="661" spans="1:11" x14ac:dyDescent="0.2">
      <c r="A661" s="13">
        <v>660</v>
      </c>
      <c r="B661" s="14">
        <v>5144396</v>
      </c>
      <c r="C661" s="14" t="s">
        <v>3638</v>
      </c>
      <c r="D661" s="14" t="s">
        <v>3651</v>
      </c>
      <c r="E661" s="14" t="s">
        <v>3652</v>
      </c>
      <c r="F661" s="14">
        <v>4169.17</v>
      </c>
      <c r="G661" s="14"/>
      <c r="H661" s="14" t="s">
        <v>215</v>
      </c>
      <c r="I661" s="14" t="s">
        <v>253</v>
      </c>
      <c r="J661" s="14" t="s">
        <v>3653</v>
      </c>
      <c r="K661" s="14" t="s">
        <v>3654</v>
      </c>
    </row>
    <row r="662" spans="1:11" x14ac:dyDescent="0.2">
      <c r="A662" s="15">
        <v>661</v>
      </c>
      <c r="B662" s="16">
        <v>5144396</v>
      </c>
      <c r="C662" s="16" t="s">
        <v>3638</v>
      </c>
      <c r="D662" s="16" t="s">
        <v>3655</v>
      </c>
      <c r="E662" s="16" t="s">
        <v>3656</v>
      </c>
      <c r="F662" s="16">
        <v>5702.28</v>
      </c>
      <c r="G662" s="16"/>
      <c r="H662" s="16" t="s">
        <v>407</v>
      </c>
      <c r="I662" s="16" t="s">
        <v>746</v>
      </c>
      <c r="J662" s="16" t="s">
        <v>3657</v>
      </c>
      <c r="K662" s="16" t="s">
        <v>3658</v>
      </c>
    </row>
    <row r="663" spans="1:11" x14ac:dyDescent="0.2">
      <c r="A663" s="13">
        <v>662</v>
      </c>
      <c r="B663" s="14">
        <v>5168201</v>
      </c>
      <c r="C663" s="14" t="s">
        <v>3659</v>
      </c>
      <c r="D663" s="14" t="s">
        <v>3660</v>
      </c>
      <c r="E663" s="14" t="s">
        <v>3661</v>
      </c>
      <c r="F663" s="14">
        <v>1538.35</v>
      </c>
      <c r="G663" s="14"/>
      <c r="H663" s="14" t="s">
        <v>116</v>
      </c>
      <c r="I663" s="14" t="s">
        <v>147</v>
      </c>
      <c r="J663" s="14" t="s">
        <v>3662</v>
      </c>
      <c r="K663" s="14" t="s">
        <v>1893</v>
      </c>
    </row>
    <row r="664" spans="1:11" x14ac:dyDescent="0.2">
      <c r="A664" s="15">
        <v>663</v>
      </c>
      <c r="B664" s="16">
        <v>5168724</v>
      </c>
      <c r="C664" s="16" t="s">
        <v>3663</v>
      </c>
      <c r="D664" s="16" t="s">
        <v>3664</v>
      </c>
      <c r="E664" s="16" t="s">
        <v>3665</v>
      </c>
      <c r="F664" s="16">
        <v>90.04</v>
      </c>
      <c r="G664" s="16"/>
      <c r="H664" s="16" t="s">
        <v>528</v>
      </c>
      <c r="I664" s="16" t="s">
        <v>539</v>
      </c>
      <c r="J664" s="16" t="s">
        <v>2140</v>
      </c>
      <c r="K664" s="16" t="s">
        <v>3666</v>
      </c>
    </row>
    <row r="665" spans="1:11" x14ac:dyDescent="0.2">
      <c r="A665" s="13">
        <v>664</v>
      </c>
      <c r="B665" s="14">
        <v>5093759</v>
      </c>
      <c r="C665" s="14" t="s">
        <v>3667</v>
      </c>
      <c r="D665" s="14" t="s">
        <v>3668</v>
      </c>
      <c r="E665" s="14" t="s">
        <v>2513</v>
      </c>
      <c r="F665" s="14">
        <v>50.46</v>
      </c>
      <c r="G665" s="14"/>
      <c r="H665" s="14" t="s">
        <v>382</v>
      </c>
      <c r="I665" s="14" t="s">
        <v>2756</v>
      </c>
      <c r="J665" s="14" t="s">
        <v>2803</v>
      </c>
      <c r="K665" s="14" t="s">
        <v>3669</v>
      </c>
    </row>
    <row r="666" spans="1:11" x14ac:dyDescent="0.2">
      <c r="A666" s="15">
        <v>665</v>
      </c>
      <c r="B666" s="16">
        <v>5193079</v>
      </c>
      <c r="C666" s="16" t="s">
        <v>3670</v>
      </c>
      <c r="D666" s="16" t="s">
        <v>3671</v>
      </c>
      <c r="E666" s="16" t="s">
        <v>3672</v>
      </c>
      <c r="F666" s="16">
        <v>16210.57</v>
      </c>
      <c r="G666" s="16"/>
      <c r="H666" s="16" t="s">
        <v>264</v>
      </c>
      <c r="I666" s="16" t="s">
        <v>715</v>
      </c>
      <c r="J666" s="16" t="s">
        <v>2575</v>
      </c>
      <c r="K666" s="16" t="s">
        <v>2646</v>
      </c>
    </row>
    <row r="667" spans="1:11" x14ac:dyDescent="0.2">
      <c r="A667" s="13">
        <v>666</v>
      </c>
      <c r="B667" s="14">
        <v>5180236</v>
      </c>
      <c r="C667" s="14" t="s">
        <v>3674</v>
      </c>
      <c r="D667" s="14" t="s">
        <v>3675</v>
      </c>
      <c r="E667" s="14" t="s">
        <v>3676</v>
      </c>
      <c r="F667" s="14">
        <v>185.92</v>
      </c>
      <c r="G667" s="14"/>
      <c r="H667" s="14" t="s">
        <v>116</v>
      </c>
      <c r="I667" s="14" t="s">
        <v>145</v>
      </c>
      <c r="J667" s="14" t="s">
        <v>2331</v>
      </c>
      <c r="K667" s="14" t="s">
        <v>3677</v>
      </c>
    </row>
    <row r="668" spans="1:11" x14ac:dyDescent="0.2">
      <c r="A668" s="15">
        <v>667</v>
      </c>
      <c r="B668" s="16">
        <v>5194571</v>
      </c>
      <c r="C668" s="16" t="s">
        <v>3678</v>
      </c>
      <c r="D668" s="16" t="s">
        <v>3679</v>
      </c>
      <c r="E668" s="16" t="s">
        <v>2374</v>
      </c>
      <c r="F668" s="16">
        <v>2578.73</v>
      </c>
      <c r="G668" s="16"/>
      <c r="H668" s="16" t="s">
        <v>407</v>
      </c>
      <c r="I668" s="16" t="s">
        <v>3680</v>
      </c>
      <c r="J668" s="16" t="s">
        <v>3681</v>
      </c>
      <c r="K668" s="16" t="s">
        <v>3682</v>
      </c>
    </row>
    <row r="669" spans="1:11" x14ac:dyDescent="0.2">
      <c r="A669" s="13">
        <v>668</v>
      </c>
      <c r="B669" s="14">
        <v>5180252</v>
      </c>
      <c r="C669" s="14" t="s">
        <v>3683</v>
      </c>
      <c r="D669" s="14" t="s">
        <v>3684</v>
      </c>
      <c r="E669" s="14" t="s">
        <v>3385</v>
      </c>
      <c r="F669" s="14">
        <v>202.19</v>
      </c>
      <c r="G669" s="14" t="s">
        <v>970</v>
      </c>
      <c r="H669" s="14" t="s">
        <v>21</v>
      </c>
      <c r="I669" s="14" t="s">
        <v>2437</v>
      </c>
      <c r="J669" s="14" t="s">
        <v>3685</v>
      </c>
      <c r="K669" s="14" t="s">
        <v>3686</v>
      </c>
    </row>
    <row r="670" spans="1:11" x14ac:dyDescent="0.2">
      <c r="A670" s="15">
        <v>669</v>
      </c>
      <c r="B670" s="16">
        <v>5180252</v>
      </c>
      <c r="C670" s="16" t="s">
        <v>3683</v>
      </c>
      <c r="D670" s="16" t="s">
        <v>3687</v>
      </c>
      <c r="E670" s="16" t="s">
        <v>1302</v>
      </c>
      <c r="F670" s="16">
        <v>340.67</v>
      </c>
      <c r="G670" s="16" t="s">
        <v>970</v>
      </c>
      <c r="H670" s="16" t="s">
        <v>21</v>
      </c>
      <c r="I670" s="16" t="s">
        <v>49</v>
      </c>
      <c r="J670" s="16" t="s">
        <v>1002</v>
      </c>
      <c r="K670" s="16" t="s">
        <v>1003</v>
      </c>
    </row>
    <row r="671" spans="1:11" x14ac:dyDescent="0.2">
      <c r="A671" s="13">
        <v>670</v>
      </c>
      <c r="B671" s="14">
        <v>5180252</v>
      </c>
      <c r="C671" s="14" t="s">
        <v>3683</v>
      </c>
      <c r="D671" s="14" t="s">
        <v>3688</v>
      </c>
      <c r="E671" s="14" t="s">
        <v>1302</v>
      </c>
      <c r="F671" s="14">
        <v>217.33</v>
      </c>
      <c r="G671" s="14" t="s">
        <v>970</v>
      </c>
      <c r="H671" s="14" t="s">
        <v>21</v>
      </c>
      <c r="I671" s="14" t="s">
        <v>49</v>
      </c>
      <c r="J671" s="14" t="s">
        <v>3414</v>
      </c>
      <c r="K671" s="14" t="s">
        <v>3415</v>
      </c>
    </row>
    <row r="672" spans="1:11" x14ac:dyDescent="0.2">
      <c r="A672" s="15">
        <v>671</v>
      </c>
      <c r="B672" s="16">
        <v>5180252</v>
      </c>
      <c r="C672" s="16" t="s">
        <v>3683</v>
      </c>
      <c r="D672" s="16" t="s">
        <v>3689</v>
      </c>
      <c r="E672" s="16" t="s">
        <v>3690</v>
      </c>
      <c r="F672" s="16">
        <v>95.82</v>
      </c>
      <c r="G672" s="16" t="s">
        <v>970</v>
      </c>
      <c r="H672" s="16" t="s">
        <v>21</v>
      </c>
      <c r="I672" s="16" t="s">
        <v>2437</v>
      </c>
      <c r="J672" s="16" t="s">
        <v>3691</v>
      </c>
      <c r="K672" s="16" t="s">
        <v>3692</v>
      </c>
    </row>
    <row r="673" spans="1:11" x14ac:dyDescent="0.2">
      <c r="A673" s="13">
        <v>672</v>
      </c>
      <c r="B673" s="14">
        <v>5180252</v>
      </c>
      <c r="C673" s="14" t="s">
        <v>3683</v>
      </c>
      <c r="D673" s="14" t="s">
        <v>3693</v>
      </c>
      <c r="E673" s="14" t="s">
        <v>3694</v>
      </c>
      <c r="F673" s="14">
        <v>158.11000000000001</v>
      </c>
      <c r="G673" s="14" t="s">
        <v>970</v>
      </c>
      <c r="H673" s="14" t="s">
        <v>21</v>
      </c>
      <c r="I673" s="14" t="s">
        <v>49</v>
      </c>
      <c r="J673" s="14" t="s">
        <v>3695</v>
      </c>
      <c r="K673" s="14" t="s">
        <v>3696</v>
      </c>
    </row>
    <row r="674" spans="1:11" x14ac:dyDescent="0.2">
      <c r="A674" s="15">
        <v>673</v>
      </c>
      <c r="B674" s="16">
        <v>5180252</v>
      </c>
      <c r="C674" s="16" t="s">
        <v>3683</v>
      </c>
      <c r="D674" s="16" t="s">
        <v>3697</v>
      </c>
      <c r="E674" s="16" t="s">
        <v>1302</v>
      </c>
      <c r="F674" s="16">
        <v>513.78</v>
      </c>
      <c r="G674" s="16" t="s">
        <v>970</v>
      </c>
      <c r="H674" s="16" t="s">
        <v>21</v>
      </c>
      <c r="I674" s="16" t="s">
        <v>49</v>
      </c>
      <c r="J674" s="16" t="s">
        <v>1118</v>
      </c>
      <c r="K674" s="16" t="s">
        <v>2825</v>
      </c>
    </row>
    <row r="675" spans="1:11" x14ac:dyDescent="0.2">
      <c r="A675" s="13">
        <v>674</v>
      </c>
      <c r="B675" s="14">
        <v>5195209</v>
      </c>
      <c r="C675" s="14" t="s">
        <v>3698</v>
      </c>
      <c r="D675" s="14" t="s">
        <v>3699</v>
      </c>
      <c r="E675" s="14" t="s">
        <v>3700</v>
      </c>
      <c r="F675" s="14">
        <v>2326.9299999999998</v>
      </c>
      <c r="G675" s="14"/>
      <c r="H675" s="14" t="s">
        <v>565</v>
      </c>
      <c r="I675" s="14" t="s">
        <v>2663</v>
      </c>
      <c r="J675" s="14" t="s">
        <v>3701</v>
      </c>
      <c r="K675" s="14" t="s">
        <v>3702</v>
      </c>
    </row>
    <row r="676" spans="1:11" x14ac:dyDescent="0.2">
      <c r="A676" s="15">
        <v>675</v>
      </c>
      <c r="B676" s="16">
        <v>5184827</v>
      </c>
      <c r="C676" s="16" t="s">
        <v>3703</v>
      </c>
      <c r="D676" s="16" t="s">
        <v>3704</v>
      </c>
      <c r="E676" s="16" t="s">
        <v>3705</v>
      </c>
      <c r="F676" s="16">
        <v>92.48</v>
      </c>
      <c r="G676" s="16"/>
      <c r="H676" s="16" t="s">
        <v>528</v>
      </c>
      <c r="I676" s="16" t="s">
        <v>785</v>
      </c>
      <c r="J676" s="16" t="s">
        <v>3706</v>
      </c>
      <c r="K676" s="16" t="s">
        <v>3707</v>
      </c>
    </row>
    <row r="677" spans="1:11" x14ac:dyDescent="0.2">
      <c r="A677" s="13">
        <v>676</v>
      </c>
      <c r="B677" s="14">
        <v>5196183</v>
      </c>
      <c r="C677" s="14" t="s">
        <v>3708</v>
      </c>
      <c r="D677" s="14" t="s">
        <v>3709</v>
      </c>
      <c r="E677" s="14" t="s">
        <v>388</v>
      </c>
      <c r="F677" s="14">
        <v>473.82</v>
      </c>
      <c r="G677" s="14"/>
      <c r="H677" s="14" t="s">
        <v>565</v>
      </c>
      <c r="I677" s="14" t="s">
        <v>578</v>
      </c>
      <c r="J677" s="14" t="s">
        <v>3710</v>
      </c>
      <c r="K677" s="14" t="s">
        <v>3711</v>
      </c>
    </row>
    <row r="678" spans="1:11" x14ac:dyDescent="0.2">
      <c r="A678" s="15">
        <v>677</v>
      </c>
      <c r="B678" s="16">
        <v>5196183</v>
      </c>
      <c r="C678" s="16" t="s">
        <v>3708</v>
      </c>
      <c r="D678" s="16" t="s">
        <v>3712</v>
      </c>
      <c r="E678" s="16" t="s">
        <v>3713</v>
      </c>
      <c r="F678" s="16">
        <v>5250.7</v>
      </c>
      <c r="G678" s="16"/>
      <c r="H678" s="16" t="s">
        <v>565</v>
      </c>
      <c r="I678" s="16" t="s">
        <v>578</v>
      </c>
      <c r="J678" s="16" t="s">
        <v>3714</v>
      </c>
      <c r="K678" s="16" t="s">
        <v>3715</v>
      </c>
    </row>
    <row r="679" spans="1:11" x14ac:dyDescent="0.2">
      <c r="A679" s="13">
        <v>678</v>
      </c>
      <c r="B679" s="14">
        <v>2762684</v>
      </c>
      <c r="C679" s="14" t="s">
        <v>3716</v>
      </c>
      <c r="D679" s="14" t="s">
        <v>3717</v>
      </c>
      <c r="E679" s="14" t="s">
        <v>3718</v>
      </c>
      <c r="F679" s="14">
        <v>914.81</v>
      </c>
      <c r="G679" s="14"/>
      <c r="H679" s="14" t="s">
        <v>116</v>
      </c>
      <c r="I679" s="14" t="s">
        <v>142</v>
      </c>
      <c r="J679" s="14" t="s">
        <v>3393</v>
      </c>
      <c r="K679" s="14" t="s">
        <v>3394</v>
      </c>
    </row>
    <row r="680" spans="1:11" x14ac:dyDescent="0.2">
      <c r="A680" s="15">
        <v>679</v>
      </c>
      <c r="B680" s="16">
        <v>2762684</v>
      </c>
      <c r="C680" s="16" t="s">
        <v>3716</v>
      </c>
      <c r="D680" s="16" t="s">
        <v>3719</v>
      </c>
      <c r="E680" s="16" t="s">
        <v>3720</v>
      </c>
      <c r="F680" s="16">
        <v>2145.77</v>
      </c>
      <c r="G680" s="16"/>
      <c r="H680" s="16" t="s">
        <v>116</v>
      </c>
      <c r="I680" s="16" t="s">
        <v>142</v>
      </c>
      <c r="J680" s="16" t="s">
        <v>3393</v>
      </c>
      <c r="K680" s="16" t="s">
        <v>3394</v>
      </c>
    </row>
    <row r="681" spans="1:11" x14ac:dyDescent="0.2">
      <c r="A681" s="13">
        <v>680</v>
      </c>
      <c r="B681" s="14">
        <v>5090598</v>
      </c>
      <c r="C681" s="14" t="s">
        <v>3721</v>
      </c>
      <c r="D681" s="14" t="s">
        <v>3722</v>
      </c>
      <c r="E681" s="14" t="s">
        <v>3723</v>
      </c>
      <c r="F681" s="14">
        <v>269.33999999999997</v>
      </c>
      <c r="G681" s="14"/>
      <c r="H681" s="14" t="s">
        <v>407</v>
      </c>
      <c r="I681" s="14" t="s">
        <v>72</v>
      </c>
      <c r="J681" s="14" t="s">
        <v>3291</v>
      </c>
      <c r="K681" s="14" t="s">
        <v>3724</v>
      </c>
    </row>
    <row r="682" spans="1:11" x14ac:dyDescent="0.2">
      <c r="A682" s="15">
        <v>681</v>
      </c>
      <c r="B682" s="16">
        <v>5090598</v>
      </c>
      <c r="C682" s="16" t="s">
        <v>3721</v>
      </c>
      <c r="D682" s="16" t="s">
        <v>3725</v>
      </c>
      <c r="E682" s="16" t="s">
        <v>3723</v>
      </c>
      <c r="F682" s="16">
        <v>746.76</v>
      </c>
      <c r="G682" s="16"/>
      <c r="H682" s="16" t="s">
        <v>407</v>
      </c>
      <c r="I682" s="16" t="s">
        <v>72</v>
      </c>
      <c r="J682" s="16" t="s">
        <v>3291</v>
      </c>
      <c r="K682" s="16" t="s">
        <v>3724</v>
      </c>
    </row>
    <row r="683" spans="1:11" x14ac:dyDescent="0.2">
      <c r="A683" s="13">
        <v>682</v>
      </c>
      <c r="B683" s="14">
        <v>5090598</v>
      </c>
      <c r="C683" s="14" t="s">
        <v>3721</v>
      </c>
      <c r="D683" s="14" t="s">
        <v>3726</v>
      </c>
      <c r="E683" s="14" t="s">
        <v>3727</v>
      </c>
      <c r="F683" s="14">
        <v>2126.73</v>
      </c>
      <c r="G683" s="14"/>
      <c r="H683" s="14" t="s">
        <v>407</v>
      </c>
      <c r="I683" s="14" t="s">
        <v>72</v>
      </c>
      <c r="J683" s="14" t="s">
        <v>3728</v>
      </c>
      <c r="K683" s="14" t="s">
        <v>3729</v>
      </c>
    </row>
    <row r="684" spans="1:11" x14ac:dyDescent="0.2">
      <c r="A684" s="15">
        <v>683</v>
      </c>
      <c r="B684" s="16">
        <v>5090598</v>
      </c>
      <c r="C684" s="16" t="s">
        <v>3721</v>
      </c>
      <c r="D684" s="16" t="s">
        <v>3730</v>
      </c>
      <c r="E684" s="16" t="s">
        <v>3731</v>
      </c>
      <c r="F684" s="16">
        <v>806.25</v>
      </c>
      <c r="G684" s="16"/>
      <c r="H684" s="16" t="s">
        <v>407</v>
      </c>
      <c r="I684" s="16" t="s">
        <v>3732</v>
      </c>
      <c r="J684" s="16" t="s">
        <v>1645</v>
      </c>
      <c r="K684" s="16" t="s">
        <v>1646</v>
      </c>
    </row>
    <row r="685" spans="1:11" x14ac:dyDescent="0.2">
      <c r="A685" s="13">
        <v>684</v>
      </c>
      <c r="B685" s="14">
        <v>5090598</v>
      </c>
      <c r="C685" s="14" t="s">
        <v>3721</v>
      </c>
      <c r="D685" s="14" t="s">
        <v>3733</v>
      </c>
      <c r="E685" s="14" t="s">
        <v>3734</v>
      </c>
      <c r="F685" s="14">
        <v>381.54</v>
      </c>
      <c r="G685" s="14"/>
      <c r="H685" s="14" t="s">
        <v>407</v>
      </c>
      <c r="I685" s="14" t="s">
        <v>3249</v>
      </c>
      <c r="J685" s="14" t="s">
        <v>3728</v>
      </c>
      <c r="K685" s="14" t="s">
        <v>3729</v>
      </c>
    </row>
    <row r="686" spans="1:11" x14ac:dyDescent="0.2">
      <c r="A686" s="15">
        <v>685</v>
      </c>
      <c r="B686" s="16">
        <v>5157145</v>
      </c>
      <c r="C686" s="16" t="s">
        <v>3735</v>
      </c>
      <c r="D686" s="16" t="s">
        <v>3736</v>
      </c>
      <c r="E686" s="16" t="s">
        <v>1463</v>
      </c>
      <c r="F686" s="16">
        <v>1594.16</v>
      </c>
      <c r="G686" s="16"/>
      <c r="H686" s="16" t="s">
        <v>1215</v>
      </c>
      <c r="I686" s="16" t="s">
        <v>1788</v>
      </c>
      <c r="J686" s="16" t="s">
        <v>3710</v>
      </c>
      <c r="K686" s="16" t="s">
        <v>3711</v>
      </c>
    </row>
    <row r="687" spans="1:11" x14ac:dyDescent="0.2">
      <c r="A687" s="13">
        <v>686</v>
      </c>
      <c r="B687" s="14">
        <v>5157145</v>
      </c>
      <c r="C687" s="14" t="s">
        <v>3735</v>
      </c>
      <c r="D687" s="14" t="s">
        <v>3737</v>
      </c>
      <c r="E687" s="14" t="s">
        <v>3738</v>
      </c>
      <c r="F687" s="14">
        <v>254.68</v>
      </c>
      <c r="G687" s="14"/>
      <c r="H687" s="14" t="s">
        <v>51</v>
      </c>
      <c r="I687" s="14" t="s">
        <v>52</v>
      </c>
      <c r="J687" s="14" t="s">
        <v>2354</v>
      </c>
      <c r="K687" s="14" t="s">
        <v>2355</v>
      </c>
    </row>
    <row r="688" spans="1:11" x14ac:dyDescent="0.2">
      <c r="A688" s="15">
        <v>687</v>
      </c>
      <c r="B688" s="16">
        <v>5166187</v>
      </c>
      <c r="C688" s="16" t="s">
        <v>3739</v>
      </c>
      <c r="D688" s="16" t="s">
        <v>3740</v>
      </c>
      <c r="E688" s="16" t="s">
        <v>3741</v>
      </c>
      <c r="F688" s="16">
        <v>28.34</v>
      </c>
      <c r="G688" s="16" t="s">
        <v>1018</v>
      </c>
      <c r="H688" s="16" t="s">
        <v>528</v>
      </c>
      <c r="I688" s="16" t="s">
        <v>778</v>
      </c>
      <c r="J688" s="16" t="s">
        <v>3742</v>
      </c>
      <c r="K688" s="16" t="s">
        <v>3743</v>
      </c>
    </row>
    <row r="689" spans="1:11" x14ac:dyDescent="0.2">
      <c r="A689" s="13">
        <v>688</v>
      </c>
      <c r="B689" s="14">
        <v>5170591</v>
      </c>
      <c r="C689" s="14" t="s">
        <v>3744</v>
      </c>
      <c r="D689" s="14" t="s">
        <v>3745</v>
      </c>
      <c r="E689" s="14" t="s">
        <v>3746</v>
      </c>
      <c r="F689" s="14">
        <v>27</v>
      </c>
      <c r="G689" s="14" t="s">
        <v>1018</v>
      </c>
      <c r="H689" s="14" t="s">
        <v>528</v>
      </c>
      <c r="I689" s="14" t="s">
        <v>785</v>
      </c>
      <c r="J689" s="14" t="s">
        <v>2388</v>
      </c>
      <c r="K689" s="14" t="s">
        <v>3747</v>
      </c>
    </row>
    <row r="690" spans="1:11" x14ac:dyDescent="0.2">
      <c r="A690" s="15">
        <v>689</v>
      </c>
      <c r="B690" s="16">
        <v>2871777</v>
      </c>
      <c r="C690" s="16" t="s">
        <v>3748</v>
      </c>
      <c r="D690" s="16" t="s">
        <v>3749</v>
      </c>
      <c r="E690" s="16" t="s">
        <v>3750</v>
      </c>
      <c r="F690" s="16">
        <v>12306.86</v>
      </c>
      <c r="G690" s="16"/>
      <c r="H690" s="16" t="s">
        <v>116</v>
      </c>
      <c r="I690" s="16" t="s">
        <v>663</v>
      </c>
      <c r="J690" s="16" t="s">
        <v>3751</v>
      </c>
      <c r="K690" s="16" t="s">
        <v>3752</v>
      </c>
    </row>
    <row r="691" spans="1:11" x14ac:dyDescent="0.2">
      <c r="A691" s="13">
        <v>690</v>
      </c>
      <c r="B691" s="14">
        <v>2871777</v>
      </c>
      <c r="C691" s="14" t="s">
        <v>3748</v>
      </c>
      <c r="D691" s="14" t="s">
        <v>3753</v>
      </c>
      <c r="E691" s="14" t="s">
        <v>3754</v>
      </c>
      <c r="F691" s="14">
        <v>7280.87</v>
      </c>
      <c r="G691" s="14"/>
      <c r="H691" s="14" t="s">
        <v>116</v>
      </c>
      <c r="I691" s="14" t="s">
        <v>663</v>
      </c>
      <c r="J691" s="14" t="s">
        <v>3751</v>
      </c>
      <c r="K691" s="14" t="s">
        <v>3752</v>
      </c>
    </row>
    <row r="692" spans="1:11" x14ac:dyDescent="0.2">
      <c r="A692" s="15">
        <v>691</v>
      </c>
      <c r="B692" s="16">
        <v>5165407</v>
      </c>
      <c r="C692" s="16" t="s">
        <v>3755</v>
      </c>
      <c r="D692" s="16" t="s">
        <v>3756</v>
      </c>
      <c r="E692" s="16" t="s">
        <v>3757</v>
      </c>
      <c r="F692" s="16">
        <v>440.79</v>
      </c>
      <c r="G692" s="16"/>
      <c r="H692" s="16" t="s">
        <v>215</v>
      </c>
      <c r="I692" s="16" t="s">
        <v>227</v>
      </c>
      <c r="J692" s="16" t="s">
        <v>1029</v>
      </c>
      <c r="K692" s="16" t="s">
        <v>3758</v>
      </c>
    </row>
    <row r="693" spans="1:11" x14ac:dyDescent="0.2">
      <c r="A693" s="13">
        <v>692</v>
      </c>
      <c r="B693" s="14">
        <v>5165407</v>
      </c>
      <c r="C693" s="14" t="s">
        <v>3755</v>
      </c>
      <c r="D693" s="14" t="s">
        <v>3759</v>
      </c>
      <c r="E693" s="14" t="s">
        <v>3760</v>
      </c>
      <c r="F693" s="14">
        <v>1151.26</v>
      </c>
      <c r="G693" s="14"/>
      <c r="H693" s="14" t="s">
        <v>215</v>
      </c>
      <c r="I693" s="14" t="s">
        <v>227</v>
      </c>
      <c r="J693" s="14" t="s">
        <v>1029</v>
      </c>
      <c r="K693" s="14" t="s">
        <v>3758</v>
      </c>
    </row>
    <row r="694" spans="1:11" x14ac:dyDescent="0.2">
      <c r="A694" s="15">
        <v>693</v>
      </c>
      <c r="B694" s="16">
        <v>5165407</v>
      </c>
      <c r="C694" s="16" t="s">
        <v>3755</v>
      </c>
      <c r="D694" s="16" t="s">
        <v>3761</v>
      </c>
      <c r="E694" s="16" t="s">
        <v>3757</v>
      </c>
      <c r="F694" s="16">
        <v>117.93</v>
      </c>
      <c r="G694" s="16" t="s">
        <v>2083</v>
      </c>
      <c r="H694" s="16" t="s">
        <v>215</v>
      </c>
      <c r="I694" s="16" t="s">
        <v>227</v>
      </c>
      <c r="J694" s="16" t="s">
        <v>3762</v>
      </c>
      <c r="K694" s="16" t="s">
        <v>3763</v>
      </c>
    </row>
    <row r="695" spans="1:11" x14ac:dyDescent="0.2">
      <c r="A695" s="13">
        <v>694</v>
      </c>
      <c r="B695" s="14">
        <v>3062627</v>
      </c>
      <c r="C695" s="14" t="s">
        <v>3764</v>
      </c>
      <c r="D695" s="14" t="s">
        <v>3765</v>
      </c>
      <c r="E695" s="14" t="s">
        <v>3766</v>
      </c>
      <c r="F695" s="14">
        <v>139.94999999999999</v>
      </c>
      <c r="G695" s="14" t="s">
        <v>1018</v>
      </c>
      <c r="H695" s="14" t="s">
        <v>622</v>
      </c>
      <c r="I695" s="14" t="s">
        <v>624</v>
      </c>
      <c r="J695" s="14" t="s">
        <v>2388</v>
      </c>
      <c r="K695" s="14" t="s">
        <v>3747</v>
      </c>
    </row>
    <row r="696" spans="1:11" x14ac:dyDescent="0.2">
      <c r="A696" s="15">
        <v>695</v>
      </c>
      <c r="B696" s="16">
        <v>5000505</v>
      </c>
      <c r="C696" s="16" t="s">
        <v>3767</v>
      </c>
      <c r="D696" s="16" t="s">
        <v>3768</v>
      </c>
      <c r="E696" s="16" t="s">
        <v>3769</v>
      </c>
      <c r="F696" s="16">
        <v>1501.99</v>
      </c>
      <c r="G696" s="16"/>
      <c r="H696" s="16" t="s">
        <v>264</v>
      </c>
      <c r="I696" s="16" t="s">
        <v>339</v>
      </c>
      <c r="J696" s="16" t="s">
        <v>2777</v>
      </c>
      <c r="K696" s="16" t="s">
        <v>3770</v>
      </c>
    </row>
    <row r="697" spans="1:11" x14ac:dyDescent="0.2">
      <c r="A697" s="13">
        <v>696</v>
      </c>
      <c r="B697" s="14">
        <v>5141893</v>
      </c>
      <c r="C697" s="14" t="s">
        <v>3771</v>
      </c>
      <c r="D697" s="14" t="s">
        <v>3772</v>
      </c>
      <c r="E697" s="14" t="s">
        <v>3773</v>
      </c>
      <c r="F697" s="14">
        <v>25.73</v>
      </c>
      <c r="G697" s="14"/>
      <c r="H697" s="14" t="s">
        <v>528</v>
      </c>
      <c r="I697" s="14" t="s">
        <v>539</v>
      </c>
      <c r="J697" s="14" t="s">
        <v>3774</v>
      </c>
      <c r="K697" s="14" t="s">
        <v>3775</v>
      </c>
    </row>
    <row r="698" spans="1:11" x14ac:dyDescent="0.2">
      <c r="A698" s="15">
        <v>697</v>
      </c>
      <c r="B698" s="16">
        <v>5141893</v>
      </c>
      <c r="C698" s="16" t="s">
        <v>3771</v>
      </c>
      <c r="D698" s="16" t="s">
        <v>3776</v>
      </c>
      <c r="E698" s="16" t="s">
        <v>1702</v>
      </c>
      <c r="F698" s="16">
        <v>72.2</v>
      </c>
      <c r="G698" s="16"/>
      <c r="H698" s="16" t="s">
        <v>407</v>
      </c>
      <c r="I698" s="16" t="s">
        <v>1601</v>
      </c>
      <c r="J698" s="16" t="s">
        <v>1730</v>
      </c>
      <c r="K698" s="16" t="s">
        <v>2747</v>
      </c>
    </row>
    <row r="699" spans="1:11" x14ac:dyDescent="0.2">
      <c r="A699" s="13">
        <v>698</v>
      </c>
      <c r="B699" s="14">
        <v>5141893</v>
      </c>
      <c r="C699" s="14" t="s">
        <v>3771</v>
      </c>
      <c r="D699" s="14" t="s">
        <v>3777</v>
      </c>
      <c r="E699" s="14" t="s">
        <v>2069</v>
      </c>
      <c r="F699" s="14">
        <v>82.49</v>
      </c>
      <c r="G699" s="14"/>
      <c r="H699" s="14" t="s">
        <v>528</v>
      </c>
      <c r="I699" s="14" t="s">
        <v>2569</v>
      </c>
      <c r="J699" s="14" t="s">
        <v>3778</v>
      </c>
      <c r="K699" s="14" t="s">
        <v>3779</v>
      </c>
    </row>
    <row r="700" spans="1:11" x14ac:dyDescent="0.2">
      <c r="A700" s="15">
        <v>699</v>
      </c>
      <c r="B700" s="16">
        <v>5156408</v>
      </c>
      <c r="C700" s="16" t="s">
        <v>3780</v>
      </c>
      <c r="D700" s="16" t="s">
        <v>3781</v>
      </c>
      <c r="E700" s="16" t="s">
        <v>3782</v>
      </c>
      <c r="F700" s="16">
        <v>345.09</v>
      </c>
      <c r="G700" s="16" t="s">
        <v>3784</v>
      </c>
      <c r="H700" s="16" t="s">
        <v>407</v>
      </c>
      <c r="I700" s="16" t="s">
        <v>3783</v>
      </c>
      <c r="J700" s="16" t="s">
        <v>3785</v>
      </c>
      <c r="K700" s="16" t="s">
        <v>3786</v>
      </c>
    </row>
    <row r="701" spans="1:11" x14ac:dyDescent="0.2">
      <c r="A701" s="13">
        <v>700</v>
      </c>
      <c r="B701" s="14">
        <v>5062845</v>
      </c>
      <c r="C701" s="14" t="s">
        <v>3787</v>
      </c>
      <c r="D701" s="14" t="s">
        <v>3788</v>
      </c>
      <c r="E701" s="14" t="s">
        <v>1483</v>
      </c>
      <c r="F701" s="14">
        <v>472.37</v>
      </c>
      <c r="G701" s="14"/>
      <c r="H701" s="14" t="s">
        <v>215</v>
      </c>
      <c r="I701" s="14" t="s">
        <v>685</v>
      </c>
      <c r="J701" s="14" t="s">
        <v>3789</v>
      </c>
      <c r="K701" s="14" t="s">
        <v>2929</v>
      </c>
    </row>
    <row r="702" spans="1:11" x14ac:dyDescent="0.2">
      <c r="A702" s="15">
        <v>701</v>
      </c>
      <c r="B702" s="16">
        <v>5062845</v>
      </c>
      <c r="C702" s="16" t="s">
        <v>3787</v>
      </c>
      <c r="D702" s="16" t="s">
        <v>3790</v>
      </c>
      <c r="E702" s="16" t="s">
        <v>3791</v>
      </c>
      <c r="F702" s="16">
        <v>82.12</v>
      </c>
      <c r="G702" s="16"/>
      <c r="H702" s="16" t="s">
        <v>116</v>
      </c>
      <c r="I702" s="16" t="s">
        <v>142</v>
      </c>
      <c r="J702" s="16" t="s">
        <v>1247</v>
      </c>
      <c r="K702" s="16" t="s">
        <v>1248</v>
      </c>
    </row>
    <row r="703" spans="1:11" x14ac:dyDescent="0.2">
      <c r="A703" s="13">
        <v>702</v>
      </c>
      <c r="B703" s="14">
        <v>5062845</v>
      </c>
      <c r="C703" s="14" t="s">
        <v>3787</v>
      </c>
      <c r="D703" s="14" t="s">
        <v>3792</v>
      </c>
      <c r="E703" s="14" t="s">
        <v>3793</v>
      </c>
      <c r="F703" s="14">
        <v>1053.28</v>
      </c>
      <c r="G703" s="14"/>
      <c r="H703" s="14" t="s">
        <v>215</v>
      </c>
      <c r="I703" s="14" t="s">
        <v>253</v>
      </c>
      <c r="J703" s="14" t="s">
        <v>2278</v>
      </c>
      <c r="K703" s="14" t="s">
        <v>2279</v>
      </c>
    </row>
    <row r="704" spans="1:11" x14ac:dyDescent="0.2">
      <c r="A704" s="15">
        <v>703</v>
      </c>
      <c r="B704" s="16">
        <v>5180945</v>
      </c>
      <c r="C704" s="16" t="s">
        <v>883</v>
      </c>
      <c r="D704" s="16" t="s">
        <v>3794</v>
      </c>
      <c r="E704" s="16" t="s">
        <v>3795</v>
      </c>
      <c r="F704" s="16">
        <v>237.61</v>
      </c>
      <c r="G704" s="16"/>
      <c r="H704" s="16" t="s">
        <v>565</v>
      </c>
      <c r="I704" s="16" t="s">
        <v>803</v>
      </c>
      <c r="J704" s="16" t="s">
        <v>3796</v>
      </c>
      <c r="K704" s="16" t="s">
        <v>3797</v>
      </c>
    </row>
    <row r="705" spans="1:11" x14ac:dyDescent="0.2">
      <c r="A705" s="13">
        <v>704</v>
      </c>
      <c r="B705" s="14">
        <v>5180945</v>
      </c>
      <c r="C705" s="14" t="s">
        <v>883</v>
      </c>
      <c r="D705" s="14" t="s">
        <v>3798</v>
      </c>
      <c r="E705" s="14" t="s">
        <v>1093</v>
      </c>
      <c r="F705" s="14">
        <v>28706.799999999999</v>
      </c>
      <c r="G705" s="14"/>
      <c r="H705" s="14" t="s">
        <v>362</v>
      </c>
      <c r="I705" s="14" t="s">
        <v>363</v>
      </c>
      <c r="J705" s="14" t="s">
        <v>3799</v>
      </c>
      <c r="K705" s="14" t="s">
        <v>3800</v>
      </c>
    </row>
    <row r="706" spans="1:11" x14ac:dyDescent="0.2">
      <c r="A706" s="15">
        <v>705</v>
      </c>
      <c r="B706" s="16">
        <v>5180945</v>
      </c>
      <c r="C706" s="16" t="s">
        <v>883</v>
      </c>
      <c r="D706" s="16" t="s">
        <v>3801</v>
      </c>
      <c r="E706" s="16" t="s">
        <v>1093</v>
      </c>
      <c r="F706" s="16">
        <v>1952.93</v>
      </c>
      <c r="G706" s="16" t="s">
        <v>987</v>
      </c>
      <c r="H706" s="16" t="s">
        <v>362</v>
      </c>
      <c r="I706" s="16" t="s">
        <v>363</v>
      </c>
      <c r="J706" s="16" t="s">
        <v>3802</v>
      </c>
      <c r="K706" s="16" t="s">
        <v>3803</v>
      </c>
    </row>
    <row r="707" spans="1:11" x14ac:dyDescent="0.2">
      <c r="A707" s="13">
        <v>706</v>
      </c>
      <c r="B707" s="14">
        <v>5183154</v>
      </c>
      <c r="C707" s="14" t="s">
        <v>3804</v>
      </c>
      <c r="D707" s="14" t="s">
        <v>3805</v>
      </c>
      <c r="E707" s="14" t="s">
        <v>3806</v>
      </c>
      <c r="F707" s="14">
        <v>701.15</v>
      </c>
      <c r="G707" s="14"/>
      <c r="H707" s="14" t="s">
        <v>407</v>
      </c>
      <c r="I707" s="14" t="s">
        <v>746</v>
      </c>
      <c r="J707" s="14" t="s">
        <v>3535</v>
      </c>
      <c r="K707" s="14" t="s">
        <v>3536</v>
      </c>
    </row>
    <row r="708" spans="1:11" x14ac:dyDescent="0.2">
      <c r="A708" s="15">
        <v>707</v>
      </c>
      <c r="B708" s="16">
        <v>5181836</v>
      </c>
      <c r="C708" s="16" t="s">
        <v>3807</v>
      </c>
      <c r="D708" s="16" t="s">
        <v>3808</v>
      </c>
      <c r="E708" s="16" t="s">
        <v>1468</v>
      </c>
      <c r="F708" s="16">
        <v>51.41</v>
      </c>
      <c r="G708" s="16" t="s">
        <v>1018</v>
      </c>
      <c r="H708" s="16" t="s">
        <v>528</v>
      </c>
      <c r="I708" s="16" t="s">
        <v>785</v>
      </c>
      <c r="J708" s="16" t="s">
        <v>3809</v>
      </c>
      <c r="K708" s="16" t="s">
        <v>3810</v>
      </c>
    </row>
    <row r="709" spans="1:11" x14ac:dyDescent="0.2">
      <c r="A709" s="13">
        <v>708</v>
      </c>
      <c r="B709" s="14">
        <v>5176727</v>
      </c>
      <c r="C709" s="14" t="s">
        <v>3811</v>
      </c>
      <c r="D709" s="14" t="s">
        <v>3812</v>
      </c>
      <c r="E709" s="14" t="s">
        <v>3813</v>
      </c>
      <c r="F709" s="14">
        <v>24643.06</v>
      </c>
      <c r="G709" s="14"/>
      <c r="H709" s="14" t="s">
        <v>264</v>
      </c>
      <c r="I709" s="14" t="s">
        <v>268</v>
      </c>
      <c r="J709" s="14" t="s">
        <v>3814</v>
      </c>
      <c r="K709" s="14" t="s">
        <v>3815</v>
      </c>
    </row>
    <row r="710" spans="1:11" x14ac:dyDescent="0.2">
      <c r="A710" s="15">
        <v>709</v>
      </c>
      <c r="B710" s="16">
        <v>5176727</v>
      </c>
      <c r="C710" s="16" t="s">
        <v>3811</v>
      </c>
      <c r="D710" s="16" t="s">
        <v>3816</v>
      </c>
      <c r="E710" s="16" t="s">
        <v>3817</v>
      </c>
      <c r="F710" s="16">
        <v>8010.74</v>
      </c>
      <c r="G710" s="16"/>
      <c r="H710" s="16" t="s">
        <v>264</v>
      </c>
      <c r="I710" s="16" t="s">
        <v>268</v>
      </c>
      <c r="J710" s="16" t="s">
        <v>1832</v>
      </c>
      <c r="K710" s="16" t="s">
        <v>3818</v>
      </c>
    </row>
    <row r="711" spans="1:11" x14ac:dyDescent="0.2">
      <c r="A711" s="13">
        <v>710</v>
      </c>
      <c r="B711" s="14">
        <v>5176727</v>
      </c>
      <c r="C711" s="14" t="s">
        <v>3811</v>
      </c>
      <c r="D711" s="14" t="s">
        <v>3819</v>
      </c>
      <c r="E711" s="14" t="s">
        <v>3820</v>
      </c>
      <c r="F711" s="14">
        <v>6470.02</v>
      </c>
      <c r="G711" s="14" t="s">
        <v>970</v>
      </c>
      <c r="H711" s="14" t="s">
        <v>264</v>
      </c>
      <c r="I711" s="14" t="s">
        <v>268</v>
      </c>
      <c r="J711" s="14" t="s">
        <v>3821</v>
      </c>
      <c r="K711" s="14" t="s">
        <v>3822</v>
      </c>
    </row>
    <row r="712" spans="1:11" x14ac:dyDescent="0.2">
      <c r="A712" s="15">
        <v>711</v>
      </c>
      <c r="B712" s="16">
        <v>5157153</v>
      </c>
      <c r="C712" s="16" t="s">
        <v>3823</v>
      </c>
      <c r="D712" s="16" t="s">
        <v>3824</v>
      </c>
      <c r="E712" s="16" t="s">
        <v>3825</v>
      </c>
      <c r="F712" s="16">
        <v>1032.8900000000001</v>
      </c>
      <c r="G712" s="16"/>
      <c r="H712" s="16" t="s">
        <v>264</v>
      </c>
      <c r="I712" s="16" t="s">
        <v>289</v>
      </c>
      <c r="J712" s="16" t="s">
        <v>3826</v>
      </c>
      <c r="K712" s="16" t="s">
        <v>3827</v>
      </c>
    </row>
    <row r="713" spans="1:11" x14ac:dyDescent="0.2">
      <c r="A713" s="13">
        <v>712</v>
      </c>
      <c r="B713" s="14">
        <v>5185033</v>
      </c>
      <c r="C713" s="14" t="s">
        <v>3828</v>
      </c>
      <c r="D713" s="14" t="s">
        <v>3829</v>
      </c>
      <c r="E713" s="14" t="s">
        <v>3830</v>
      </c>
      <c r="F713" s="14">
        <v>76.069999999999993</v>
      </c>
      <c r="G713" s="14" t="s">
        <v>3831</v>
      </c>
      <c r="H713" s="14" t="s">
        <v>116</v>
      </c>
      <c r="I713" s="14" t="s">
        <v>145</v>
      </c>
      <c r="J713" s="14" t="s">
        <v>3832</v>
      </c>
      <c r="K713" s="14" t="s">
        <v>3833</v>
      </c>
    </row>
    <row r="714" spans="1:11" x14ac:dyDescent="0.2">
      <c r="A714" s="15">
        <v>713</v>
      </c>
      <c r="B714" s="16">
        <v>2637731</v>
      </c>
      <c r="C714" s="16" t="s">
        <v>3834</v>
      </c>
      <c r="D714" s="16" t="s">
        <v>3835</v>
      </c>
      <c r="E714" s="16" t="s">
        <v>3836</v>
      </c>
      <c r="F714" s="16">
        <v>25.64</v>
      </c>
      <c r="G714" s="16"/>
      <c r="H714" s="16" t="s">
        <v>528</v>
      </c>
      <c r="I714" s="16" t="s">
        <v>785</v>
      </c>
      <c r="J714" s="16" t="s">
        <v>1730</v>
      </c>
      <c r="K714" s="16" t="s">
        <v>2747</v>
      </c>
    </row>
    <row r="715" spans="1:11" x14ac:dyDescent="0.2">
      <c r="A715" s="13">
        <v>714</v>
      </c>
      <c r="B715" s="14">
        <v>5184851</v>
      </c>
      <c r="C715" s="14" t="s">
        <v>3837</v>
      </c>
      <c r="D715" s="14" t="s">
        <v>3838</v>
      </c>
      <c r="E715" s="14" t="s">
        <v>1075</v>
      </c>
      <c r="F715" s="14">
        <v>102.01</v>
      </c>
      <c r="G715" s="14" t="s">
        <v>970</v>
      </c>
      <c r="H715" s="14" t="s">
        <v>1076</v>
      </c>
      <c r="I715" s="14" t="s">
        <v>3839</v>
      </c>
      <c r="J715" s="14" t="s">
        <v>3840</v>
      </c>
      <c r="K715" s="14" t="s">
        <v>3841</v>
      </c>
    </row>
    <row r="716" spans="1:11" x14ac:dyDescent="0.2">
      <c r="A716" s="15">
        <v>715</v>
      </c>
      <c r="B716" s="16">
        <v>5184851</v>
      </c>
      <c r="C716" s="16" t="s">
        <v>3837</v>
      </c>
      <c r="D716" s="16" t="s">
        <v>3842</v>
      </c>
      <c r="E716" s="16" t="s">
        <v>975</v>
      </c>
      <c r="F716" s="16">
        <v>76.040000000000006</v>
      </c>
      <c r="G716" s="16" t="s">
        <v>970</v>
      </c>
      <c r="H716" s="16" t="s">
        <v>407</v>
      </c>
      <c r="I716" s="16" t="s">
        <v>408</v>
      </c>
      <c r="J716" s="16" t="s">
        <v>977</v>
      </c>
      <c r="K716" s="16" t="s">
        <v>978</v>
      </c>
    </row>
    <row r="717" spans="1:11" x14ac:dyDescent="0.2">
      <c r="A717" s="13">
        <v>716</v>
      </c>
      <c r="B717" s="14">
        <v>5144663</v>
      </c>
      <c r="C717" s="14" t="s">
        <v>3843</v>
      </c>
      <c r="D717" s="14" t="s">
        <v>3844</v>
      </c>
      <c r="E717" s="14" t="s">
        <v>3845</v>
      </c>
      <c r="F717" s="14">
        <v>208.22</v>
      </c>
      <c r="G717" s="14" t="s">
        <v>970</v>
      </c>
      <c r="H717" s="14" t="s">
        <v>382</v>
      </c>
      <c r="I717" s="14" t="s">
        <v>384</v>
      </c>
      <c r="J717" s="14" t="s">
        <v>971</v>
      </c>
      <c r="K717" s="14" t="s">
        <v>972</v>
      </c>
    </row>
    <row r="718" spans="1:11" x14ac:dyDescent="0.2">
      <c r="A718" s="15">
        <v>717</v>
      </c>
      <c r="B718" s="16">
        <v>5092744</v>
      </c>
      <c r="C718" s="16" t="s">
        <v>3846</v>
      </c>
      <c r="D718" s="16" t="s">
        <v>3847</v>
      </c>
      <c r="E718" s="16" t="s">
        <v>3848</v>
      </c>
      <c r="F718" s="16">
        <v>24993.78</v>
      </c>
      <c r="G718" s="16"/>
      <c r="H718" s="16" t="s">
        <v>215</v>
      </c>
      <c r="I718" s="16" t="s">
        <v>3849</v>
      </c>
      <c r="J718" s="16" t="s">
        <v>3850</v>
      </c>
      <c r="K718" s="16" t="s">
        <v>3851</v>
      </c>
    </row>
    <row r="719" spans="1:11" x14ac:dyDescent="0.2">
      <c r="A719" s="13">
        <v>718</v>
      </c>
      <c r="B719" s="14">
        <v>5168635</v>
      </c>
      <c r="C719" s="14" t="s">
        <v>3852</v>
      </c>
      <c r="D719" s="14" t="s">
        <v>3853</v>
      </c>
      <c r="E719" s="14" t="s">
        <v>3854</v>
      </c>
      <c r="F719" s="14">
        <v>5623.43</v>
      </c>
      <c r="G719" s="14"/>
      <c r="H719" s="14" t="s">
        <v>407</v>
      </c>
      <c r="I719" s="14" t="s">
        <v>3855</v>
      </c>
      <c r="J719" s="14" t="s">
        <v>2942</v>
      </c>
      <c r="K719" s="14" t="s">
        <v>2528</v>
      </c>
    </row>
    <row r="720" spans="1:11" x14ac:dyDescent="0.2">
      <c r="A720" s="15">
        <v>719</v>
      </c>
      <c r="B720" s="16">
        <v>2819945</v>
      </c>
      <c r="C720" s="16" t="s">
        <v>3856</v>
      </c>
      <c r="D720" s="16" t="s">
        <v>3857</v>
      </c>
      <c r="E720" s="16" t="s">
        <v>3858</v>
      </c>
      <c r="F720" s="16">
        <v>43.61</v>
      </c>
      <c r="G720" s="16"/>
      <c r="H720" s="16" t="s">
        <v>382</v>
      </c>
      <c r="I720" s="16" t="s">
        <v>640</v>
      </c>
      <c r="J720" s="16" t="s">
        <v>3859</v>
      </c>
      <c r="K720" s="16" t="s">
        <v>3860</v>
      </c>
    </row>
    <row r="721" spans="1:11" x14ac:dyDescent="0.2">
      <c r="A721" s="13">
        <v>720</v>
      </c>
      <c r="B721" s="14">
        <v>5163803</v>
      </c>
      <c r="C721" s="14" t="s">
        <v>3861</v>
      </c>
      <c r="D721" s="14" t="s">
        <v>3862</v>
      </c>
      <c r="E721" s="14" t="s">
        <v>3863</v>
      </c>
      <c r="F721" s="14">
        <v>4829.5200000000004</v>
      </c>
      <c r="G721" s="14"/>
      <c r="H721" s="14" t="s">
        <v>162</v>
      </c>
      <c r="I721" s="14" t="s">
        <v>173</v>
      </c>
      <c r="J721" s="14" t="s">
        <v>3864</v>
      </c>
      <c r="K721" s="14" t="s">
        <v>3865</v>
      </c>
    </row>
    <row r="722" spans="1:11" x14ac:dyDescent="0.2">
      <c r="A722" s="15">
        <v>721</v>
      </c>
      <c r="B722" s="16">
        <v>5163803</v>
      </c>
      <c r="C722" s="16" t="s">
        <v>3861</v>
      </c>
      <c r="D722" s="16" t="s">
        <v>3866</v>
      </c>
      <c r="E722" s="16" t="s">
        <v>3867</v>
      </c>
      <c r="F722" s="16">
        <v>943.95</v>
      </c>
      <c r="G722" s="16"/>
      <c r="H722" s="16" t="s">
        <v>511</v>
      </c>
      <c r="I722" s="16" t="s">
        <v>748</v>
      </c>
      <c r="J722" s="16" t="s">
        <v>3868</v>
      </c>
      <c r="K722" s="16" t="s">
        <v>3869</v>
      </c>
    </row>
    <row r="723" spans="1:11" x14ac:dyDescent="0.2">
      <c r="A723" s="13">
        <v>722</v>
      </c>
      <c r="B723" s="14">
        <v>5163803</v>
      </c>
      <c r="C723" s="14" t="s">
        <v>3861</v>
      </c>
      <c r="D723" s="14" t="s">
        <v>3870</v>
      </c>
      <c r="E723" s="14" t="s">
        <v>3871</v>
      </c>
      <c r="F723" s="14">
        <v>2194.6</v>
      </c>
      <c r="G723" s="14"/>
      <c r="H723" s="14" t="s">
        <v>162</v>
      </c>
      <c r="I723" s="14" t="s">
        <v>207</v>
      </c>
      <c r="J723" s="14" t="s">
        <v>3872</v>
      </c>
      <c r="K723" s="14" t="s">
        <v>3873</v>
      </c>
    </row>
    <row r="724" spans="1:11" x14ac:dyDescent="0.2">
      <c r="A724" s="15">
        <v>723</v>
      </c>
      <c r="B724" s="16">
        <v>5173442</v>
      </c>
      <c r="C724" s="16" t="s">
        <v>3874</v>
      </c>
      <c r="D724" s="16" t="s">
        <v>3875</v>
      </c>
      <c r="E724" s="16" t="s">
        <v>746</v>
      </c>
      <c r="F724" s="16">
        <v>492.25</v>
      </c>
      <c r="G724" s="16"/>
      <c r="H724" s="16" t="s">
        <v>407</v>
      </c>
      <c r="I724" s="16" t="s">
        <v>746</v>
      </c>
      <c r="J724" s="16" t="s">
        <v>1645</v>
      </c>
      <c r="K724" s="16" t="s">
        <v>1646</v>
      </c>
    </row>
    <row r="725" spans="1:11" x14ac:dyDescent="0.2">
      <c r="A725" s="13">
        <v>724</v>
      </c>
      <c r="B725" s="14">
        <v>5173442</v>
      </c>
      <c r="C725" s="14" t="s">
        <v>3874</v>
      </c>
      <c r="D725" s="14" t="s">
        <v>3876</v>
      </c>
      <c r="E725" s="14" t="s">
        <v>746</v>
      </c>
      <c r="F725" s="14">
        <v>318.83</v>
      </c>
      <c r="G725" s="14"/>
      <c r="H725" s="14" t="s">
        <v>407</v>
      </c>
      <c r="I725" s="14" t="s">
        <v>746</v>
      </c>
      <c r="J725" s="14" t="s">
        <v>1645</v>
      </c>
      <c r="K725" s="14" t="s">
        <v>1646</v>
      </c>
    </row>
    <row r="726" spans="1:11" x14ac:dyDescent="0.2">
      <c r="A726" s="15">
        <v>725</v>
      </c>
      <c r="B726" s="16">
        <v>5173442</v>
      </c>
      <c r="C726" s="16" t="s">
        <v>3874</v>
      </c>
      <c r="D726" s="16" t="s">
        <v>3877</v>
      </c>
      <c r="E726" s="16" t="s">
        <v>746</v>
      </c>
      <c r="F726" s="16">
        <v>1415.37</v>
      </c>
      <c r="G726" s="16" t="s">
        <v>970</v>
      </c>
      <c r="H726" s="16" t="s">
        <v>407</v>
      </c>
      <c r="I726" s="16" t="s">
        <v>746</v>
      </c>
      <c r="J726" s="16" t="s">
        <v>3878</v>
      </c>
      <c r="K726" s="16" t="s">
        <v>3879</v>
      </c>
    </row>
    <row r="727" spans="1:11" x14ac:dyDescent="0.2">
      <c r="A727" s="13">
        <v>726</v>
      </c>
      <c r="B727" s="14">
        <v>5195381</v>
      </c>
      <c r="C727" s="14" t="s">
        <v>3880</v>
      </c>
      <c r="D727" s="14" t="s">
        <v>3881</v>
      </c>
      <c r="E727" s="14" t="s">
        <v>3882</v>
      </c>
      <c r="F727" s="14">
        <v>73690.75</v>
      </c>
      <c r="G727" s="14"/>
      <c r="H727" s="14" t="s">
        <v>264</v>
      </c>
      <c r="I727" s="14" t="s">
        <v>3883</v>
      </c>
      <c r="J727" s="14" t="s">
        <v>2720</v>
      </c>
      <c r="K727" s="14" t="s">
        <v>2721</v>
      </c>
    </row>
    <row r="728" spans="1:11" x14ac:dyDescent="0.2">
      <c r="A728" s="15">
        <v>727</v>
      </c>
      <c r="B728" s="16">
        <v>5199123</v>
      </c>
      <c r="C728" s="16" t="s">
        <v>3884</v>
      </c>
      <c r="D728" s="16" t="s">
        <v>3885</v>
      </c>
      <c r="E728" s="16" t="s">
        <v>1246</v>
      </c>
      <c r="F728" s="16">
        <v>3417.63</v>
      </c>
      <c r="G728" s="16"/>
      <c r="H728" s="16" t="s">
        <v>407</v>
      </c>
      <c r="I728" s="16" t="s">
        <v>746</v>
      </c>
      <c r="J728" s="16" t="s">
        <v>2942</v>
      </c>
      <c r="K728" s="16" t="s">
        <v>2528</v>
      </c>
    </row>
    <row r="729" spans="1:11" x14ac:dyDescent="0.2">
      <c r="A729" s="13">
        <v>728</v>
      </c>
      <c r="B729" s="14">
        <v>5199123</v>
      </c>
      <c r="C729" s="14" t="s">
        <v>3884</v>
      </c>
      <c r="D729" s="14" t="s">
        <v>3886</v>
      </c>
      <c r="E729" s="14" t="s">
        <v>3887</v>
      </c>
      <c r="F729" s="14">
        <v>3797.19</v>
      </c>
      <c r="G729" s="14"/>
      <c r="H729" s="14" t="s">
        <v>3888</v>
      </c>
      <c r="I729" s="14" t="s">
        <v>3889</v>
      </c>
      <c r="J729" s="14" t="s">
        <v>3890</v>
      </c>
      <c r="K729" s="14" t="s">
        <v>3891</v>
      </c>
    </row>
    <row r="730" spans="1:11" x14ac:dyDescent="0.2">
      <c r="A730" s="15">
        <v>729</v>
      </c>
      <c r="B730" s="16">
        <v>4371267</v>
      </c>
      <c r="C730" s="16" t="s">
        <v>3892</v>
      </c>
      <c r="D730" s="16" t="s">
        <v>3893</v>
      </c>
      <c r="E730" s="16" t="s">
        <v>3894</v>
      </c>
      <c r="F730" s="16">
        <v>33.17</v>
      </c>
      <c r="G730" s="16"/>
      <c r="H730" s="16" t="s">
        <v>260</v>
      </c>
      <c r="I730" s="16" t="s">
        <v>31</v>
      </c>
      <c r="J730" s="16" t="s">
        <v>2136</v>
      </c>
      <c r="K730" s="16" t="s">
        <v>3895</v>
      </c>
    </row>
    <row r="731" spans="1:11" x14ac:dyDescent="0.2">
      <c r="A731" s="13">
        <v>730</v>
      </c>
      <c r="B731" s="14">
        <v>5196396</v>
      </c>
      <c r="C731" s="14" t="s">
        <v>3896</v>
      </c>
      <c r="D731" s="14" t="s">
        <v>3897</v>
      </c>
      <c r="E731" s="14" t="s">
        <v>3898</v>
      </c>
      <c r="F731" s="14">
        <v>1136.3699999999999</v>
      </c>
      <c r="G731" s="14"/>
      <c r="H731" s="14" t="s">
        <v>382</v>
      </c>
      <c r="I731" s="14" t="s">
        <v>388</v>
      </c>
      <c r="J731" s="14" t="s">
        <v>3899</v>
      </c>
      <c r="K731" s="14" t="s">
        <v>3900</v>
      </c>
    </row>
    <row r="732" spans="1:11" x14ac:dyDescent="0.2">
      <c r="A732" s="15">
        <v>731</v>
      </c>
      <c r="B732" s="16">
        <v>5194199</v>
      </c>
      <c r="C732" s="16" t="s">
        <v>3901</v>
      </c>
      <c r="D732" s="16" t="s">
        <v>3902</v>
      </c>
      <c r="E732" s="16" t="s">
        <v>3903</v>
      </c>
      <c r="F732" s="16">
        <v>18.34</v>
      </c>
      <c r="G732" s="16" t="s">
        <v>1018</v>
      </c>
      <c r="H732" s="16" t="s">
        <v>407</v>
      </c>
      <c r="I732" s="16" t="s">
        <v>1601</v>
      </c>
      <c r="J732" s="16" t="s">
        <v>3904</v>
      </c>
      <c r="K732" s="16" t="s">
        <v>3905</v>
      </c>
    </row>
    <row r="733" spans="1:11" x14ac:dyDescent="0.2">
      <c r="A733" s="13">
        <v>732</v>
      </c>
      <c r="B733" s="14">
        <v>2016265</v>
      </c>
      <c r="C733" s="14" t="s">
        <v>3906</v>
      </c>
      <c r="D733" s="14" t="s">
        <v>3907</v>
      </c>
      <c r="E733" s="14" t="s">
        <v>3908</v>
      </c>
      <c r="F733" s="14">
        <v>41.53</v>
      </c>
      <c r="G733" s="14"/>
      <c r="H733" s="14" t="s">
        <v>264</v>
      </c>
      <c r="I733" s="14" t="s">
        <v>272</v>
      </c>
      <c r="J733" s="14" t="s">
        <v>1118</v>
      </c>
      <c r="K733" s="14" t="s">
        <v>1119</v>
      </c>
    </row>
    <row r="734" spans="1:11" x14ac:dyDescent="0.2">
      <c r="A734" s="15">
        <v>733</v>
      </c>
      <c r="B734" s="16">
        <v>5087023</v>
      </c>
      <c r="C734" s="16" t="s">
        <v>3909</v>
      </c>
      <c r="D734" s="16" t="s">
        <v>3910</v>
      </c>
      <c r="E734" s="16" t="s">
        <v>3911</v>
      </c>
      <c r="F734" s="16">
        <v>950.64</v>
      </c>
      <c r="G734" s="16"/>
      <c r="H734" s="16" t="s">
        <v>382</v>
      </c>
      <c r="I734" s="16" t="s">
        <v>384</v>
      </c>
      <c r="J734" s="16" t="s">
        <v>3912</v>
      </c>
      <c r="K734" s="16" t="s">
        <v>3913</v>
      </c>
    </row>
    <row r="735" spans="1:11" x14ac:dyDescent="0.2">
      <c r="A735" s="13">
        <v>734</v>
      </c>
      <c r="B735" s="14">
        <v>5087023</v>
      </c>
      <c r="C735" s="14" t="s">
        <v>3909</v>
      </c>
      <c r="D735" s="14" t="s">
        <v>3914</v>
      </c>
      <c r="E735" s="14" t="s">
        <v>3915</v>
      </c>
      <c r="F735" s="14">
        <v>5331.12</v>
      </c>
      <c r="G735" s="14"/>
      <c r="H735" s="14" t="s">
        <v>1870</v>
      </c>
      <c r="I735" s="14" t="s">
        <v>1882</v>
      </c>
      <c r="J735" s="14" t="s">
        <v>2278</v>
      </c>
      <c r="K735" s="14" t="s">
        <v>2279</v>
      </c>
    </row>
    <row r="736" spans="1:11" x14ac:dyDescent="0.2">
      <c r="A736" s="15">
        <v>735</v>
      </c>
      <c r="B736" s="16">
        <v>5095719</v>
      </c>
      <c r="C736" s="16" t="s">
        <v>3916</v>
      </c>
      <c r="D736" s="16" t="s">
        <v>3917</v>
      </c>
      <c r="E736" s="16" t="s">
        <v>3918</v>
      </c>
      <c r="F736" s="16">
        <v>10922.42</v>
      </c>
      <c r="G736" s="16"/>
      <c r="H736" s="16" t="s">
        <v>362</v>
      </c>
      <c r="I736" s="16" t="s">
        <v>734</v>
      </c>
      <c r="J736" s="16" t="s">
        <v>3919</v>
      </c>
      <c r="K736" s="16" t="s">
        <v>3920</v>
      </c>
    </row>
    <row r="737" spans="1:11" x14ac:dyDescent="0.2">
      <c r="A737" s="13">
        <v>736</v>
      </c>
      <c r="B737" s="14">
        <v>2804816</v>
      </c>
      <c r="C737" s="14" t="s">
        <v>3921</v>
      </c>
      <c r="D737" s="14" t="s">
        <v>3922</v>
      </c>
      <c r="E737" s="14" t="s">
        <v>3617</v>
      </c>
      <c r="F737" s="14">
        <v>125.03</v>
      </c>
      <c r="G737" s="14" t="s">
        <v>1018</v>
      </c>
      <c r="H737" s="14" t="s">
        <v>528</v>
      </c>
      <c r="I737" s="14" t="s">
        <v>764</v>
      </c>
      <c r="J737" s="14" t="s">
        <v>3923</v>
      </c>
      <c r="K737" s="14" t="s">
        <v>3924</v>
      </c>
    </row>
    <row r="738" spans="1:11" x14ac:dyDescent="0.2">
      <c r="A738" s="15">
        <v>737</v>
      </c>
      <c r="B738" s="16">
        <v>5197996</v>
      </c>
      <c r="C738" s="16" t="s">
        <v>3925</v>
      </c>
      <c r="D738" s="16" t="s">
        <v>3926</v>
      </c>
      <c r="E738" s="16" t="s">
        <v>3927</v>
      </c>
      <c r="F738" s="16">
        <v>357.3</v>
      </c>
      <c r="G738" s="16"/>
      <c r="H738" s="16" t="s">
        <v>69</v>
      </c>
      <c r="I738" s="16" t="s">
        <v>1323</v>
      </c>
      <c r="J738" s="16" t="s">
        <v>3928</v>
      </c>
      <c r="K738" s="16" t="s">
        <v>3929</v>
      </c>
    </row>
    <row r="739" spans="1:11" x14ac:dyDescent="0.2">
      <c r="A739" s="13">
        <v>738</v>
      </c>
      <c r="B739" s="14">
        <v>5197201</v>
      </c>
      <c r="C739" s="14" t="s">
        <v>3930</v>
      </c>
      <c r="D739" s="14" t="s">
        <v>3931</v>
      </c>
      <c r="E739" s="14" t="s">
        <v>3932</v>
      </c>
      <c r="F739" s="14">
        <v>3307.24</v>
      </c>
      <c r="G739" s="14"/>
      <c r="H739" s="14" t="s">
        <v>162</v>
      </c>
      <c r="I739" s="14" t="s">
        <v>3933</v>
      </c>
      <c r="J739" s="14" t="s">
        <v>3135</v>
      </c>
      <c r="K739" s="14" t="s">
        <v>3136</v>
      </c>
    </row>
    <row r="740" spans="1:11" x14ac:dyDescent="0.2">
      <c r="A740" s="15">
        <v>739</v>
      </c>
      <c r="B740" s="16">
        <v>5197201</v>
      </c>
      <c r="C740" s="16" t="s">
        <v>3930</v>
      </c>
      <c r="D740" s="16" t="s">
        <v>3934</v>
      </c>
      <c r="E740" s="16" t="s">
        <v>3935</v>
      </c>
      <c r="F740" s="16">
        <v>7589.24</v>
      </c>
      <c r="G740" s="16"/>
      <c r="H740" s="16" t="s">
        <v>162</v>
      </c>
      <c r="I740" s="16" t="s">
        <v>51</v>
      </c>
      <c r="J740" s="16" t="s">
        <v>3936</v>
      </c>
      <c r="K740" s="16" t="s">
        <v>2769</v>
      </c>
    </row>
    <row r="741" spans="1:11" x14ac:dyDescent="0.2">
      <c r="A741" s="13">
        <v>740</v>
      </c>
      <c r="B741" s="14">
        <v>5197201</v>
      </c>
      <c r="C741" s="14" t="s">
        <v>3930</v>
      </c>
      <c r="D741" s="14" t="s">
        <v>3937</v>
      </c>
      <c r="E741" s="14" t="s">
        <v>3932</v>
      </c>
      <c r="F741" s="14">
        <v>544.54</v>
      </c>
      <c r="G741" s="14" t="s">
        <v>2083</v>
      </c>
      <c r="H741" s="14" t="s">
        <v>162</v>
      </c>
      <c r="I741" s="14" t="s">
        <v>3933</v>
      </c>
      <c r="J741" s="14" t="s">
        <v>3938</v>
      </c>
      <c r="K741" s="14" t="s">
        <v>3939</v>
      </c>
    </row>
    <row r="742" spans="1:11" x14ac:dyDescent="0.2">
      <c r="A742" s="15">
        <v>741</v>
      </c>
      <c r="B742" s="16">
        <v>5197201</v>
      </c>
      <c r="C742" s="16" t="s">
        <v>3930</v>
      </c>
      <c r="D742" s="16" t="s">
        <v>3940</v>
      </c>
      <c r="E742" s="16" t="s">
        <v>3932</v>
      </c>
      <c r="F742" s="16">
        <v>816.15</v>
      </c>
      <c r="G742" s="16"/>
      <c r="H742" s="16" t="s">
        <v>162</v>
      </c>
      <c r="I742" s="16" t="s">
        <v>3933</v>
      </c>
      <c r="J742" s="16" t="s">
        <v>3135</v>
      </c>
      <c r="K742" s="16" t="s">
        <v>3136</v>
      </c>
    </row>
    <row r="743" spans="1:11" x14ac:dyDescent="0.2">
      <c r="A743" s="13">
        <v>742</v>
      </c>
      <c r="B743" s="14">
        <v>5205107</v>
      </c>
      <c r="C743" s="14" t="s">
        <v>3941</v>
      </c>
      <c r="D743" s="14" t="s">
        <v>3942</v>
      </c>
      <c r="E743" s="14" t="s">
        <v>3943</v>
      </c>
      <c r="F743" s="14">
        <v>1502.57</v>
      </c>
      <c r="G743" s="14"/>
      <c r="H743" s="14" t="s">
        <v>565</v>
      </c>
      <c r="I743" s="14" t="s">
        <v>1744</v>
      </c>
      <c r="J743" s="14" t="s">
        <v>3944</v>
      </c>
      <c r="K743" s="14" t="s">
        <v>3945</v>
      </c>
    </row>
    <row r="744" spans="1:11" x14ac:dyDescent="0.2">
      <c r="A744" s="15">
        <v>743</v>
      </c>
      <c r="B744" s="16">
        <v>2762927</v>
      </c>
      <c r="C744" s="16" t="s">
        <v>3946</v>
      </c>
      <c r="D744" s="16" t="s">
        <v>3947</v>
      </c>
      <c r="E744" s="16" t="s">
        <v>2568</v>
      </c>
      <c r="F744" s="16">
        <v>77.83</v>
      </c>
      <c r="G744" s="16" t="s">
        <v>1018</v>
      </c>
      <c r="H744" s="16" t="s">
        <v>528</v>
      </c>
      <c r="I744" s="16" t="s">
        <v>2569</v>
      </c>
      <c r="J744" s="16" t="s">
        <v>3948</v>
      </c>
      <c r="K744" s="16" t="s">
        <v>3949</v>
      </c>
    </row>
    <row r="745" spans="1:11" x14ac:dyDescent="0.2">
      <c r="A745" s="13">
        <v>744</v>
      </c>
      <c r="B745" s="14">
        <v>5177421</v>
      </c>
      <c r="C745" s="14" t="s">
        <v>3950</v>
      </c>
      <c r="D745" s="14" t="s">
        <v>3951</v>
      </c>
      <c r="E745" s="14" t="s">
        <v>3952</v>
      </c>
      <c r="F745" s="14">
        <v>32.17</v>
      </c>
      <c r="G745" s="14" t="s">
        <v>1018</v>
      </c>
      <c r="H745" s="14" t="s">
        <v>528</v>
      </c>
      <c r="I745" s="14" t="s">
        <v>539</v>
      </c>
      <c r="J745" s="14" t="s">
        <v>3953</v>
      </c>
      <c r="K745" s="14" t="s">
        <v>3954</v>
      </c>
    </row>
    <row r="746" spans="1:11" x14ac:dyDescent="0.2">
      <c r="A746" s="15">
        <v>745</v>
      </c>
      <c r="B746" s="16">
        <v>5152518</v>
      </c>
      <c r="C746" s="16" t="s">
        <v>3955</v>
      </c>
      <c r="D746" s="16" t="s">
        <v>3956</v>
      </c>
      <c r="E746" s="16" t="s">
        <v>3957</v>
      </c>
      <c r="F746" s="16">
        <v>80.290000000000006</v>
      </c>
      <c r="G746" s="16" t="s">
        <v>1051</v>
      </c>
      <c r="H746" s="16" t="s">
        <v>116</v>
      </c>
      <c r="I746" s="16" t="s">
        <v>145</v>
      </c>
      <c r="J746" s="16" t="s">
        <v>3958</v>
      </c>
      <c r="K746" s="16" t="s">
        <v>3959</v>
      </c>
    </row>
    <row r="747" spans="1:11" x14ac:dyDescent="0.2">
      <c r="A747" s="13">
        <v>746</v>
      </c>
      <c r="B747" s="14">
        <v>4001575</v>
      </c>
      <c r="C747" s="14" t="s">
        <v>3960</v>
      </c>
      <c r="D747" s="14" t="s">
        <v>3961</v>
      </c>
      <c r="E747" s="14" t="s">
        <v>3962</v>
      </c>
      <c r="F747" s="14">
        <v>122.77</v>
      </c>
      <c r="G747" s="14" t="s">
        <v>1018</v>
      </c>
      <c r="H747" s="14" t="s">
        <v>511</v>
      </c>
      <c r="I747" s="14" t="s">
        <v>750</v>
      </c>
      <c r="J747" s="14" t="s">
        <v>3963</v>
      </c>
      <c r="K747" s="14" t="s">
        <v>3964</v>
      </c>
    </row>
    <row r="748" spans="1:11" x14ac:dyDescent="0.2">
      <c r="A748" s="15">
        <v>747</v>
      </c>
      <c r="B748" s="16">
        <v>2868504</v>
      </c>
      <c r="C748" s="16" t="s">
        <v>3965</v>
      </c>
      <c r="D748" s="16" t="s">
        <v>3966</v>
      </c>
      <c r="E748" s="16" t="s">
        <v>3967</v>
      </c>
      <c r="F748" s="16">
        <v>42.47</v>
      </c>
      <c r="G748" s="16"/>
      <c r="H748" s="16" t="s">
        <v>528</v>
      </c>
      <c r="I748" s="16" t="s">
        <v>539</v>
      </c>
      <c r="J748" s="16" t="s">
        <v>3968</v>
      </c>
      <c r="K748" s="16" t="s">
        <v>3969</v>
      </c>
    </row>
    <row r="749" spans="1:11" x14ac:dyDescent="0.2">
      <c r="A749" s="13">
        <v>748</v>
      </c>
      <c r="B749" s="14">
        <v>5209552</v>
      </c>
      <c r="C749" s="14" t="s">
        <v>3970</v>
      </c>
      <c r="D749" s="14" t="s">
        <v>3971</v>
      </c>
      <c r="E749" s="14" t="s">
        <v>3972</v>
      </c>
      <c r="F749" s="14">
        <v>4239.88</v>
      </c>
      <c r="G749" s="14"/>
      <c r="H749" s="14" t="s">
        <v>362</v>
      </c>
      <c r="I749" s="14" t="s">
        <v>2782</v>
      </c>
      <c r="J749" s="14" t="s">
        <v>3973</v>
      </c>
      <c r="K749" s="14" t="s">
        <v>2490</v>
      </c>
    </row>
    <row r="750" spans="1:11" x14ac:dyDescent="0.2">
      <c r="A750" s="15">
        <v>749</v>
      </c>
      <c r="B750" s="16">
        <v>5209552</v>
      </c>
      <c r="C750" s="16" t="s">
        <v>3970</v>
      </c>
      <c r="D750" s="16" t="s">
        <v>3974</v>
      </c>
      <c r="E750" s="16" t="s">
        <v>2149</v>
      </c>
      <c r="F750" s="16">
        <v>251.08</v>
      </c>
      <c r="G750" s="16"/>
      <c r="H750" s="16" t="s">
        <v>264</v>
      </c>
      <c r="I750" s="16" t="s">
        <v>268</v>
      </c>
      <c r="J750" s="16" t="s">
        <v>3975</v>
      </c>
      <c r="K750" s="16" t="s">
        <v>3976</v>
      </c>
    </row>
    <row r="751" spans="1:11" x14ac:dyDescent="0.2">
      <c r="A751" s="13">
        <v>750</v>
      </c>
      <c r="B751" s="14">
        <v>5209552</v>
      </c>
      <c r="C751" s="14" t="s">
        <v>3970</v>
      </c>
      <c r="D751" s="14" t="s">
        <v>3977</v>
      </c>
      <c r="E751" s="14" t="s">
        <v>3978</v>
      </c>
      <c r="F751" s="14">
        <v>1184.3599999999999</v>
      </c>
      <c r="G751" s="14"/>
      <c r="H751" s="14" t="s">
        <v>362</v>
      </c>
      <c r="I751" s="14" t="s">
        <v>362</v>
      </c>
      <c r="J751" s="14" t="s">
        <v>1492</v>
      </c>
      <c r="K751" s="14" t="s">
        <v>1493</v>
      </c>
    </row>
    <row r="752" spans="1:11" x14ac:dyDescent="0.2">
      <c r="A752" s="15">
        <v>751</v>
      </c>
      <c r="B752" s="16">
        <v>5209552</v>
      </c>
      <c r="C752" s="16" t="s">
        <v>3970</v>
      </c>
      <c r="D752" s="16" t="s">
        <v>3979</v>
      </c>
      <c r="E752" s="16" t="s">
        <v>3980</v>
      </c>
      <c r="F752" s="16">
        <v>753.28</v>
      </c>
      <c r="G752" s="16"/>
      <c r="H752" s="16" t="s">
        <v>264</v>
      </c>
      <c r="I752" s="16" t="s">
        <v>268</v>
      </c>
      <c r="J752" s="16" t="s">
        <v>3981</v>
      </c>
      <c r="K752" s="16" t="s">
        <v>3982</v>
      </c>
    </row>
    <row r="753" spans="1:11" x14ac:dyDescent="0.2">
      <c r="A753" s="13">
        <v>752</v>
      </c>
      <c r="B753" s="14">
        <v>5209552</v>
      </c>
      <c r="C753" s="14" t="s">
        <v>3970</v>
      </c>
      <c r="D753" s="14" t="s">
        <v>3983</v>
      </c>
      <c r="E753" s="14" t="s">
        <v>2313</v>
      </c>
      <c r="F753" s="14">
        <v>5039.21</v>
      </c>
      <c r="G753" s="14"/>
      <c r="H753" s="14" t="s">
        <v>362</v>
      </c>
      <c r="I753" s="14" t="s">
        <v>363</v>
      </c>
      <c r="J753" s="14" t="s">
        <v>3984</v>
      </c>
      <c r="K753" s="14" t="s">
        <v>3985</v>
      </c>
    </row>
    <row r="754" spans="1:11" x14ac:dyDescent="0.2">
      <c r="A754" s="15">
        <v>753</v>
      </c>
      <c r="B754" s="16">
        <v>5209552</v>
      </c>
      <c r="C754" s="16" t="s">
        <v>3970</v>
      </c>
      <c r="D754" s="16" t="s">
        <v>3986</v>
      </c>
      <c r="E754" s="16" t="s">
        <v>3987</v>
      </c>
      <c r="F754" s="16">
        <v>4057.47</v>
      </c>
      <c r="G754" s="16"/>
      <c r="H754" s="16" t="s">
        <v>362</v>
      </c>
      <c r="I754" s="16" t="s">
        <v>362</v>
      </c>
      <c r="J754" s="16" t="s">
        <v>3984</v>
      </c>
      <c r="K754" s="16" t="s">
        <v>3985</v>
      </c>
    </row>
    <row r="755" spans="1:11" x14ac:dyDescent="0.2">
      <c r="A755" s="13">
        <v>754</v>
      </c>
      <c r="B755" s="14">
        <v>5209552</v>
      </c>
      <c r="C755" s="14" t="s">
        <v>3970</v>
      </c>
      <c r="D755" s="14" t="s">
        <v>3988</v>
      </c>
      <c r="E755" s="14" t="s">
        <v>3989</v>
      </c>
      <c r="F755" s="14">
        <v>5629.26</v>
      </c>
      <c r="G755" s="14"/>
      <c r="H755" s="14" t="s">
        <v>264</v>
      </c>
      <c r="I755" s="14" t="s">
        <v>335</v>
      </c>
      <c r="J755" s="14" t="s">
        <v>1955</v>
      </c>
      <c r="K755" s="14" t="s">
        <v>3990</v>
      </c>
    </row>
    <row r="756" spans="1:11" x14ac:dyDescent="0.2">
      <c r="A756" s="15">
        <v>755</v>
      </c>
      <c r="B756" s="16">
        <v>5209552</v>
      </c>
      <c r="C756" s="16" t="s">
        <v>3970</v>
      </c>
      <c r="D756" s="16" t="s">
        <v>3991</v>
      </c>
      <c r="E756" s="16" t="s">
        <v>3992</v>
      </c>
      <c r="F756" s="16">
        <v>9675.1299999999992</v>
      </c>
      <c r="G756" s="16"/>
      <c r="H756" s="16" t="s">
        <v>3282</v>
      </c>
      <c r="I756" s="16" t="s">
        <v>3993</v>
      </c>
      <c r="J756" s="16" t="s">
        <v>1955</v>
      </c>
      <c r="K756" s="16" t="s">
        <v>3990</v>
      </c>
    </row>
    <row r="757" spans="1:11" x14ac:dyDescent="0.2">
      <c r="A757" s="13">
        <v>756</v>
      </c>
      <c r="B757" s="14">
        <v>2600161</v>
      </c>
      <c r="C757" s="14" t="s">
        <v>3994</v>
      </c>
      <c r="D757" s="14" t="s">
        <v>3995</v>
      </c>
      <c r="E757" s="14" t="s">
        <v>3996</v>
      </c>
      <c r="F757" s="14">
        <v>59.03</v>
      </c>
      <c r="G757" s="14"/>
      <c r="H757" s="14" t="s">
        <v>1703</v>
      </c>
      <c r="I757" s="14" t="s">
        <v>3255</v>
      </c>
      <c r="J757" s="14" t="s">
        <v>3114</v>
      </c>
      <c r="K757" s="14" t="s">
        <v>3115</v>
      </c>
    </row>
    <row r="758" spans="1:11" x14ac:dyDescent="0.2">
      <c r="A758" s="15">
        <v>757</v>
      </c>
      <c r="B758" s="16">
        <v>2600161</v>
      </c>
      <c r="C758" s="16" t="s">
        <v>3994</v>
      </c>
      <c r="D758" s="16" t="s">
        <v>3997</v>
      </c>
      <c r="E758" s="16" t="s">
        <v>3998</v>
      </c>
      <c r="F758" s="16">
        <v>135.38999999999999</v>
      </c>
      <c r="G758" s="16"/>
      <c r="H758" s="16" t="s">
        <v>215</v>
      </c>
      <c r="I758" s="16" t="s">
        <v>257</v>
      </c>
      <c r="J758" s="16" t="s">
        <v>3114</v>
      </c>
      <c r="K758" s="16" t="s">
        <v>3115</v>
      </c>
    </row>
    <row r="759" spans="1:11" x14ac:dyDescent="0.2">
      <c r="A759" s="13">
        <v>758</v>
      </c>
      <c r="B759" s="14">
        <v>5208807</v>
      </c>
      <c r="C759" s="14" t="s">
        <v>3999</v>
      </c>
      <c r="D759" s="14" t="s">
        <v>4000</v>
      </c>
      <c r="E759" s="14" t="s">
        <v>4001</v>
      </c>
      <c r="F759" s="14">
        <v>4678.8999999999996</v>
      </c>
      <c r="G759" s="14"/>
      <c r="H759" s="14" t="s">
        <v>264</v>
      </c>
      <c r="I759" s="14" t="s">
        <v>51</v>
      </c>
      <c r="J759" s="14" t="s">
        <v>4002</v>
      </c>
      <c r="K759" s="14" t="s">
        <v>4003</v>
      </c>
    </row>
    <row r="760" spans="1:11" x14ac:dyDescent="0.2">
      <c r="A760" s="15">
        <v>759</v>
      </c>
      <c r="B760" s="16">
        <v>5208807</v>
      </c>
      <c r="C760" s="16" t="s">
        <v>3999</v>
      </c>
      <c r="D760" s="16" t="s">
        <v>4004</v>
      </c>
      <c r="E760" s="16" t="s">
        <v>4005</v>
      </c>
      <c r="F760" s="16">
        <v>2711.51</v>
      </c>
      <c r="G760" s="16"/>
      <c r="H760" s="16" t="s">
        <v>264</v>
      </c>
      <c r="I760" s="16" t="s">
        <v>51</v>
      </c>
      <c r="J760" s="16" t="s">
        <v>4002</v>
      </c>
      <c r="K760" s="16" t="s">
        <v>4003</v>
      </c>
    </row>
    <row r="761" spans="1:11" x14ac:dyDescent="0.2">
      <c r="A761" s="13">
        <v>760</v>
      </c>
      <c r="B761" s="14">
        <v>5193605</v>
      </c>
      <c r="C761" s="14" t="s">
        <v>4006</v>
      </c>
      <c r="D761" s="14" t="s">
        <v>4007</v>
      </c>
      <c r="E761" s="14" t="s">
        <v>4008</v>
      </c>
      <c r="F761" s="14">
        <v>170.6</v>
      </c>
      <c r="G761" s="14"/>
      <c r="H761" s="14" t="s">
        <v>116</v>
      </c>
      <c r="I761" s="14" t="s">
        <v>145</v>
      </c>
      <c r="J761" s="14" t="s">
        <v>2054</v>
      </c>
      <c r="K761" s="14" t="s">
        <v>2055</v>
      </c>
    </row>
    <row r="762" spans="1:11" x14ac:dyDescent="0.2">
      <c r="A762" s="15">
        <v>761</v>
      </c>
      <c r="B762" s="16">
        <v>2583798</v>
      </c>
      <c r="C762" s="16" t="s">
        <v>4009</v>
      </c>
      <c r="D762" s="16" t="s">
        <v>4010</v>
      </c>
      <c r="E762" s="16" t="s">
        <v>824</v>
      </c>
      <c r="F762" s="16">
        <v>3450.95</v>
      </c>
      <c r="G762" s="16"/>
      <c r="H762" s="16" t="s">
        <v>15</v>
      </c>
      <c r="I762" s="16" t="s">
        <v>216</v>
      </c>
      <c r="J762" s="16" t="s">
        <v>2088</v>
      </c>
      <c r="K762" s="16" t="s">
        <v>3455</v>
      </c>
    </row>
    <row r="763" spans="1:11" x14ac:dyDescent="0.2">
      <c r="A763" s="13">
        <v>762</v>
      </c>
      <c r="B763" s="14">
        <v>5154634</v>
      </c>
      <c r="C763" s="14" t="s">
        <v>4011</v>
      </c>
      <c r="D763" s="14" t="s">
        <v>4012</v>
      </c>
      <c r="E763" s="14" t="s">
        <v>4013</v>
      </c>
      <c r="F763" s="14">
        <v>1558.59</v>
      </c>
      <c r="G763" s="14"/>
      <c r="H763" s="14" t="s">
        <v>382</v>
      </c>
      <c r="I763" s="14" t="s">
        <v>260</v>
      </c>
      <c r="J763" s="14" t="s">
        <v>2364</v>
      </c>
      <c r="K763" s="14" t="s">
        <v>3595</v>
      </c>
    </row>
    <row r="764" spans="1:11" x14ac:dyDescent="0.2">
      <c r="A764" s="15">
        <v>763</v>
      </c>
      <c r="B764" s="16">
        <v>5154634</v>
      </c>
      <c r="C764" s="16" t="s">
        <v>4011</v>
      </c>
      <c r="D764" s="16" t="s">
        <v>4014</v>
      </c>
      <c r="E764" s="16" t="s">
        <v>4015</v>
      </c>
      <c r="F764" s="16">
        <v>3203.59</v>
      </c>
      <c r="G764" s="16"/>
      <c r="H764" s="16" t="s">
        <v>382</v>
      </c>
      <c r="I764" s="16" t="s">
        <v>4016</v>
      </c>
      <c r="J764" s="16" t="s">
        <v>2364</v>
      </c>
      <c r="K764" s="16" t="s">
        <v>3595</v>
      </c>
    </row>
    <row r="765" spans="1:11" x14ac:dyDescent="0.2">
      <c r="A765" s="13">
        <v>764</v>
      </c>
      <c r="B765" s="14">
        <v>5212448</v>
      </c>
      <c r="C765" s="14" t="s">
        <v>4017</v>
      </c>
      <c r="D765" s="14" t="s">
        <v>4018</v>
      </c>
      <c r="E765" s="14" t="s">
        <v>4019</v>
      </c>
      <c r="F765" s="14">
        <v>253.63</v>
      </c>
      <c r="G765" s="14" t="s">
        <v>1018</v>
      </c>
      <c r="H765" s="14" t="s">
        <v>116</v>
      </c>
      <c r="I765" s="14" t="s">
        <v>140</v>
      </c>
      <c r="J765" s="14" t="s">
        <v>4020</v>
      </c>
      <c r="K765" s="14" t="s">
        <v>4021</v>
      </c>
    </row>
    <row r="766" spans="1:11" x14ac:dyDescent="0.2">
      <c r="A766" s="15">
        <v>765</v>
      </c>
      <c r="B766" s="16">
        <v>5214068</v>
      </c>
      <c r="C766" s="16" t="s">
        <v>4022</v>
      </c>
      <c r="D766" s="16" t="s">
        <v>4023</v>
      </c>
      <c r="E766" s="16" t="s">
        <v>4024</v>
      </c>
      <c r="F766" s="16">
        <v>8074.14</v>
      </c>
      <c r="G766" s="16"/>
      <c r="H766" s="16" t="s">
        <v>565</v>
      </c>
      <c r="I766" s="16" t="s">
        <v>804</v>
      </c>
      <c r="J766" s="16" t="s">
        <v>4025</v>
      </c>
      <c r="K766" s="16" t="s">
        <v>4026</v>
      </c>
    </row>
    <row r="767" spans="1:11" x14ac:dyDescent="0.2">
      <c r="A767" s="13">
        <v>766</v>
      </c>
      <c r="B767" s="14">
        <v>5214068</v>
      </c>
      <c r="C767" s="14" t="s">
        <v>4022</v>
      </c>
      <c r="D767" s="14" t="s">
        <v>4027</v>
      </c>
      <c r="E767" s="14" t="s">
        <v>4028</v>
      </c>
      <c r="F767" s="14">
        <v>354.67</v>
      </c>
      <c r="G767" s="14" t="s">
        <v>1051</v>
      </c>
      <c r="H767" s="14" t="s">
        <v>116</v>
      </c>
      <c r="I767" s="14" t="s">
        <v>142</v>
      </c>
      <c r="J767" s="14" t="s">
        <v>4029</v>
      </c>
      <c r="K767" s="14" t="s">
        <v>4030</v>
      </c>
    </row>
    <row r="768" spans="1:11" x14ac:dyDescent="0.2">
      <c r="A768" s="15">
        <v>767</v>
      </c>
      <c r="B768" s="16">
        <v>5209358</v>
      </c>
      <c r="C768" s="16" t="s">
        <v>4031</v>
      </c>
      <c r="D768" s="16" t="s">
        <v>4032</v>
      </c>
      <c r="E768" s="16" t="s">
        <v>4033</v>
      </c>
      <c r="F768" s="16">
        <v>3552.77</v>
      </c>
      <c r="G768" s="16"/>
      <c r="H768" s="16" t="s">
        <v>560</v>
      </c>
      <c r="I768" s="16" t="s">
        <v>795</v>
      </c>
      <c r="J768" s="16" t="s">
        <v>1645</v>
      </c>
      <c r="K768" s="16" t="s">
        <v>1646</v>
      </c>
    </row>
    <row r="769" spans="1:11" x14ac:dyDescent="0.2">
      <c r="A769" s="13">
        <v>768</v>
      </c>
      <c r="B769" s="14">
        <v>2771799</v>
      </c>
      <c r="C769" s="14" t="s">
        <v>4034</v>
      </c>
      <c r="D769" s="14" t="s">
        <v>4035</v>
      </c>
      <c r="E769" s="14" t="s">
        <v>4036</v>
      </c>
      <c r="F769" s="14">
        <v>1112.0899999999999</v>
      </c>
      <c r="G769" s="14"/>
      <c r="H769" s="14" t="s">
        <v>528</v>
      </c>
      <c r="I769" s="14" t="s">
        <v>752</v>
      </c>
      <c r="J769" s="14" t="s">
        <v>2503</v>
      </c>
      <c r="K769" s="14" t="s">
        <v>4037</v>
      </c>
    </row>
    <row r="770" spans="1:11" x14ac:dyDescent="0.2">
      <c r="A770" s="15">
        <v>769</v>
      </c>
      <c r="B770" s="16">
        <v>2771799</v>
      </c>
      <c r="C770" s="16" t="s">
        <v>4034</v>
      </c>
      <c r="D770" s="16" t="s">
        <v>4038</v>
      </c>
      <c r="E770" s="16" t="s">
        <v>4039</v>
      </c>
      <c r="F770" s="16">
        <v>123.83</v>
      </c>
      <c r="G770" s="16"/>
      <c r="H770" s="16" t="s">
        <v>528</v>
      </c>
      <c r="I770" s="16" t="s">
        <v>539</v>
      </c>
      <c r="J770" s="16" t="s">
        <v>4040</v>
      </c>
      <c r="K770" s="16" t="s">
        <v>4041</v>
      </c>
    </row>
    <row r="771" spans="1:11" x14ac:dyDescent="0.2">
      <c r="A771" s="13">
        <v>770</v>
      </c>
      <c r="B771" s="14">
        <v>5193524</v>
      </c>
      <c r="C771" s="14" t="s">
        <v>4042</v>
      </c>
      <c r="D771" s="14" t="s">
        <v>4043</v>
      </c>
      <c r="E771" s="14" t="s">
        <v>4044</v>
      </c>
      <c r="F771" s="14">
        <v>2622.79</v>
      </c>
      <c r="G771" s="14"/>
      <c r="H771" s="14" t="s">
        <v>162</v>
      </c>
      <c r="I771" s="14" t="s">
        <v>4045</v>
      </c>
      <c r="J771" s="14" t="s">
        <v>4046</v>
      </c>
      <c r="K771" s="14" t="s">
        <v>4047</v>
      </c>
    </row>
    <row r="772" spans="1:11" x14ac:dyDescent="0.2">
      <c r="A772" s="15">
        <v>771</v>
      </c>
      <c r="B772" s="16">
        <v>5176336</v>
      </c>
      <c r="C772" s="16" t="s">
        <v>4048</v>
      </c>
      <c r="D772" s="16" t="s">
        <v>4049</v>
      </c>
      <c r="E772" s="16" t="s">
        <v>4050</v>
      </c>
      <c r="F772" s="16">
        <v>777.71</v>
      </c>
      <c r="G772" s="16"/>
      <c r="H772" s="16" t="s">
        <v>407</v>
      </c>
      <c r="I772" s="16" t="s">
        <v>1601</v>
      </c>
      <c r="J772" s="16" t="s">
        <v>4051</v>
      </c>
      <c r="K772" s="16" t="s">
        <v>4052</v>
      </c>
    </row>
    <row r="773" spans="1:11" x14ac:dyDescent="0.2">
      <c r="A773" s="13">
        <v>772</v>
      </c>
      <c r="B773" s="14">
        <v>5176336</v>
      </c>
      <c r="C773" s="14" t="s">
        <v>4048</v>
      </c>
      <c r="D773" s="14" t="s">
        <v>4053</v>
      </c>
      <c r="E773" s="14" t="s">
        <v>4054</v>
      </c>
      <c r="F773" s="14">
        <v>1978.02</v>
      </c>
      <c r="G773" s="14"/>
      <c r="H773" s="14" t="s">
        <v>382</v>
      </c>
      <c r="I773" s="14" t="s">
        <v>260</v>
      </c>
      <c r="J773" s="14" t="s">
        <v>4055</v>
      </c>
      <c r="K773" s="14" t="s">
        <v>4056</v>
      </c>
    </row>
    <row r="774" spans="1:11" x14ac:dyDescent="0.2">
      <c r="A774" s="15">
        <v>773</v>
      </c>
      <c r="B774" s="16">
        <v>5199174</v>
      </c>
      <c r="C774" s="16" t="s">
        <v>4057</v>
      </c>
      <c r="D774" s="16" t="s">
        <v>4058</v>
      </c>
      <c r="E774" s="16" t="s">
        <v>4059</v>
      </c>
      <c r="F774" s="16">
        <v>345.46</v>
      </c>
      <c r="G774" s="16" t="s">
        <v>970</v>
      </c>
      <c r="H774" s="16" t="s">
        <v>162</v>
      </c>
      <c r="I774" s="16" t="s">
        <v>163</v>
      </c>
      <c r="J774" s="16" t="s">
        <v>4060</v>
      </c>
      <c r="K774" s="16" t="s">
        <v>4061</v>
      </c>
    </row>
    <row r="775" spans="1:11" x14ac:dyDescent="0.2">
      <c r="A775" s="13">
        <v>774</v>
      </c>
      <c r="B775" s="14">
        <v>5208262</v>
      </c>
      <c r="C775" s="14" t="s">
        <v>4062</v>
      </c>
      <c r="D775" s="14" t="s">
        <v>4063</v>
      </c>
      <c r="E775" s="14" t="s">
        <v>1937</v>
      </c>
      <c r="F775" s="14">
        <v>30254.47</v>
      </c>
      <c r="G775" s="14"/>
      <c r="H775" s="14" t="s">
        <v>69</v>
      </c>
      <c r="I775" s="14" t="s">
        <v>81</v>
      </c>
      <c r="J775" s="14" t="s">
        <v>3445</v>
      </c>
      <c r="K775" s="14" t="s">
        <v>4064</v>
      </c>
    </row>
    <row r="776" spans="1:11" x14ac:dyDescent="0.2">
      <c r="A776" s="15">
        <v>775</v>
      </c>
      <c r="B776" s="16">
        <v>4001621</v>
      </c>
      <c r="C776" s="16" t="s">
        <v>4065</v>
      </c>
      <c r="D776" s="16" t="s">
        <v>4066</v>
      </c>
      <c r="E776" s="16" t="s">
        <v>4067</v>
      </c>
      <c r="F776" s="16">
        <v>31.99</v>
      </c>
      <c r="G776" s="16" t="s">
        <v>1018</v>
      </c>
      <c r="H776" s="16" t="s">
        <v>511</v>
      </c>
      <c r="I776" s="16" t="s">
        <v>4068</v>
      </c>
      <c r="J776" s="16" t="s">
        <v>4069</v>
      </c>
      <c r="K776" s="16" t="s">
        <v>4070</v>
      </c>
    </row>
    <row r="777" spans="1:11" x14ac:dyDescent="0.2">
      <c r="A777" s="13">
        <v>776</v>
      </c>
      <c r="B777" s="14">
        <v>2806703</v>
      </c>
      <c r="C777" s="14" t="s">
        <v>4071</v>
      </c>
      <c r="D777" s="14" t="s">
        <v>4072</v>
      </c>
      <c r="E777" s="14" t="s">
        <v>4073</v>
      </c>
      <c r="F777" s="14">
        <v>1175.67</v>
      </c>
      <c r="G777" s="14"/>
      <c r="H777" s="14" t="s">
        <v>162</v>
      </c>
      <c r="I777" s="14" t="s">
        <v>163</v>
      </c>
      <c r="J777" s="14" t="s">
        <v>1645</v>
      </c>
      <c r="K777" s="14" t="s">
        <v>1646</v>
      </c>
    </row>
    <row r="778" spans="1:11" x14ac:dyDescent="0.2">
      <c r="A778" s="15">
        <v>777</v>
      </c>
      <c r="B778" s="16">
        <v>5214971</v>
      </c>
      <c r="C778" s="16" t="s">
        <v>4074</v>
      </c>
      <c r="D778" s="16" t="s">
        <v>4075</v>
      </c>
      <c r="E778" s="16" t="s">
        <v>3454</v>
      </c>
      <c r="F778" s="16">
        <v>1237.17</v>
      </c>
      <c r="G778" s="16"/>
      <c r="H778" s="16" t="s">
        <v>15</v>
      </c>
      <c r="I778" s="16" t="s">
        <v>4076</v>
      </c>
      <c r="J778" s="16" t="s">
        <v>4077</v>
      </c>
      <c r="K778" s="16" t="s">
        <v>2864</v>
      </c>
    </row>
    <row r="779" spans="1:11" x14ac:dyDescent="0.2">
      <c r="A779" s="13">
        <v>778</v>
      </c>
      <c r="B779" s="14">
        <v>5116414</v>
      </c>
      <c r="C779" s="14" t="s">
        <v>4078</v>
      </c>
      <c r="D779" s="14" t="s">
        <v>4079</v>
      </c>
      <c r="E779" s="14" t="s">
        <v>4080</v>
      </c>
      <c r="F779" s="14">
        <v>24.39</v>
      </c>
      <c r="G779" s="14" t="s">
        <v>1018</v>
      </c>
      <c r="H779" s="14" t="s">
        <v>1703</v>
      </c>
      <c r="I779" s="14" t="s">
        <v>1704</v>
      </c>
      <c r="J779" s="14" t="s">
        <v>1921</v>
      </c>
      <c r="K779" s="14" t="s">
        <v>1922</v>
      </c>
    </row>
    <row r="780" spans="1:11" x14ac:dyDescent="0.2">
      <c r="A780" s="15">
        <v>779</v>
      </c>
      <c r="B780" s="16">
        <v>2726793</v>
      </c>
      <c r="C780" s="16" t="s">
        <v>4081</v>
      </c>
      <c r="D780" s="16" t="s">
        <v>4082</v>
      </c>
      <c r="E780" s="16" t="s">
        <v>3757</v>
      </c>
      <c r="F780" s="16">
        <v>84.61</v>
      </c>
      <c r="G780" s="16"/>
      <c r="H780" s="16" t="s">
        <v>407</v>
      </c>
      <c r="I780" s="16" t="s">
        <v>1601</v>
      </c>
      <c r="J780" s="16" t="s">
        <v>3701</v>
      </c>
      <c r="K780" s="16" t="s">
        <v>3702</v>
      </c>
    </row>
    <row r="781" spans="1:11" x14ac:dyDescent="0.2">
      <c r="A781" s="13">
        <v>780</v>
      </c>
      <c r="B781" s="14">
        <v>2726793</v>
      </c>
      <c r="C781" s="14" t="s">
        <v>4081</v>
      </c>
      <c r="D781" s="14" t="s">
        <v>4083</v>
      </c>
      <c r="E781" s="14" t="s">
        <v>3757</v>
      </c>
      <c r="F781" s="14">
        <v>25.11</v>
      </c>
      <c r="G781" s="14" t="s">
        <v>1018</v>
      </c>
      <c r="H781" s="14" t="s">
        <v>407</v>
      </c>
      <c r="I781" s="14" t="s">
        <v>1601</v>
      </c>
      <c r="J781" s="14" t="s">
        <v>4084</v>
      </c>
      <c r="K781" s="14" t="s">
        <v>4085</v>
      </c>
    </row>
    <row r="782" spans="1:11" x14ac:dyDescent="0.2">
      <c r="A782" s="15">
        <v>781</v>
      </c>
      <c r="B782" s="16">
        <v>5219515</v>
      </c>
      <c r="C782" s="16" t="s">
        <v>4086</v>
      </c>
      <c r="D782" s="16" t="s">
        <v>4087</v>
      </c>
      <c r="E782" s="16" t="s">
        <v>640</v>
      </c>
      <c r="F782" s="16">
        <v>570.54999999999995</v>
      </c>
      <c r="G782" s="16"/>
      <c r="H782" s="16" t="s">
        <v>215</v>
      </c>
      <c r="I782" s="16" t="s">
        <v>234</v>
      </c>
      <c r="J782" s="16" t="s">
        <v>2383</v>
      </c>
      <c r="K782" s="16" t="s">
        <v>2384</v>
      </c>
    </row>
    <row r="783" spans="1:11" x14ac:dyDescent="0.2">
      <c r="A783" s="13">
        <v>782</v>
      </c>
      <c r="B783" s="14">
        <v>5172543</v>
      </c>
      <c r="C783" s="14" t="s">
        <v>4088</v>
      </c>
      <c r="D783" s="14" t="s">
        <v>4089</v>
      </c>
      <c r="E783" s="14" t="s">
        <v>4090</v>
      </c>
      <c r="F783" s="14">
        <v>32.94</v>
      </c>
      <c r="G783" s="14"/>
      <c r="H783" s="14" t="s">
        <v>528</v>
      </c>
      <c r="I783" s="14" t="s">
        <v>539</v>
      </c>
      <c r="J783" s="14" t="s">
        <v>1645</v>
      </c>
      <c r="K783" s="14" t="s">
        <v>1646</v>
      </c>
    </row>
    <row r="784" spans="1:11" x14ac:dyDescent="0.2">
      <c r="A784" s="15">
        <v>783</v>
      </c>
      <c r="B784" s="16">
        <v>5219523</v>
      </c>
      <c r="C784" s="16" t="s">
        <v>4091</v>
      </c>
      <c r="D784" s="16" t="s">
        <v>4092</v>
      </c>
      <c r="E784" s="16" t="s">
        <v>4093</v>
      </c>
      <c r="F784" s="16">
        <v>7635.37</v>
      </c>
      <c r="G784" s="16"/>
      <c r="H784" s="16" t="s">
        <v>162</v>
      </c>
      <c r="I784" s="16" t="s">
        <v>4094</v>
      </c>
      <c r="J784" s="16" t="s">
        <v>4095</v>
      </c>
      <c r="K784" s="16" t="s">
        <v>4096</v>
      </c>
    </row>
    <row r="785" spans="1:11" x14ac:dyDescent="0.2">
      <c r="A785" s="13">
        <v>784</v>
      </c>
      <c r="B785" s="14">
        <v>3368564</v>
      </c>
      <c r="C785" s="14" t="s">
        <v>4097</v>
      </c>
      <c r="D785" s="14" t="s">
        <v>4098</v>
      </c>
      <c r="E785" s="14" t="s">
        <v>4093</v>
      </c>
      <c r="F785" s="14">
        <v>1708.74</v>
      </c>
      <c r="G785" s="14"/>
      <c r="H785" s="14" t="s">
        <v>162</v>
      </c>
      <c r="I785" s="14" t="s">
        <v>173</v>
      </c>
      <c r="J785" s="14" t="s">
        <v>4099</v>
      </c>
      <c r="K785" s="14" t="s">
        <v>4100</v>
      </c>
    </row>
    <row r="786" spans="1:11" x14ac:dyDescent="0.2">
      <c r="A786" s="15">
        <v>785</v>
      </c>
      <c r="B786" s="16">
        <v>5114659</v>
      </c>
      <c r="C786" s="16" t="s">
        <v>4101</v>
      </c>
      <c r="D786" s="16" t="s">
        <v>4102</v>
      </c>
      <c r="E786" s="16" t="s">
        <v>2513</v>
      </c>
      <c r="F786" s="16">
        <v>1822.94</v>
      </c>
      <c r="G786" s="16"/>
      <c r="H786" s="16" t="s">
        <v>215</v>
      </c>
      <c r="I786" s="16" t="s">
        <v>216</v>
      </c>
      <c r="J786" s="16" t="s">
        <v>3936</v>
      </c>
      <c r="K786" s="16" t="s">
        <v>2769</v>
      </c>
    </row>
    <row r="787" spans="1:11" x14ac:dyDescent="0.2">
      <c r="A787" s="13">
        <v>786</v>
      </c>
      <c r="B787" s="14">
        <v>5231337</v>
      </c>
      <c r="C787" s="14" t="s">
        <v>4103</v>
      </c>
      <c r="D787" s="14" t="s">
        <v>4104</v>
      </c>
      <c r="E787" s="14" t="s">
        <v>4105</v>
      </c>
      <c r="F787" s="14">
        <v>41.11</v>
      </c>
      <c r="G787" s="14" t="s">
        <v>970</v>
      </c>
      <c r="H787" s="14" t="s">
        <v>382</v>
      </c>
      <c r="I787" s="14" t="s">
        <v>741</v>
      </c>
      <c r="J787" s="14" t="s">
        <v>4107</v>
      </c>
      <c r="K787" s="14" t="s">
        <v>4108</v>
      </c>
    </row>
    <row r="788" spans="1:11" x14ac:dyDescent="0.2">
      <c r="A788" s="15">
        <v>787</v>
      </c>
      <c r="B788" s="16">
        <v>5232937</v>
      </c>
      <c r="C788" s="16" t="s">
        <v>4109</v>
      </c>
      <c r="D788" s="16" t="s">
        <v>4110</v>
      </c>
      <c r="E788" s="16" t="s">
        <v>1451</v>
      </c>
      <c r="F788" s="16">
        <v>645.73</v>
      </c>
      <c r="G788" s="16"/>
      <c r="H788" s="16" t="s">
        <v>264</v>
      </c>
      <c r="I788" s="16" t="s">
        <v>275</v>
      </c>
      <c r="J788" s="16" t="s">
        <v>3331</v>
      </c>
      <c r="K788" s="16" t="s">
        <v>3332</v>
      </c>
    </row>
    <row r="789" spans="1:11" x14ac:dyDescent="0.2">
      <c r="A789" s="13">
        <v>788</v>
      </c>
      <c r="B789" s="14">
        <v>5170435</v>
      </c>
      <c r="C789" s="14" t="s">
        <v>4111</v>
      </c>
      <c r="D789" s="14" t="s">
        <v>4112</v>
      </c>
      <c r="E789" s="14" t="s">
        <v>4113</v>
      </c>
      <c r="F789" s="14">
        <v>64975.040000000001</v>
      </c>
      <c r="G789" s="14"/>
      <c r="H789" s="14" t="s">
        <v>264</v>
      </c>
      <c r="I789" s="14" t="s">
        <v>335</v>
      </c>
      <c r="J789" s="14" t="s">
        <v>4046</v>
      </c>
      <c r="K789" s="14" t="s">
        <v>4047</v>
      </c>
    </row>
    <row r="790" spans="1:11" x14ac:dyDescent="0.2">
      <c r="A790" s="15">
        <v>789</v>
      </c>
      <c r="B790" s="16">
        <v>3307085</v>
      </c>
      <c r="C790" s="16" t="s">
        <v>4114</v>
      </c>
      <c r="D790" s="16" t="s">
        <v>4115</v>
      </c>
      <c r="E790" s="16" t="s">
        <v>2313</v>
      </c>
      <c r="F790" s="16">
        <v>109.17</v>
      </c>
      <c r="G790" s="16"/>
      <c r="H790" s="16" t="s">
        <v>116</v>
      </c>
      <c r="I790" s="16" t="s">
        <v>662</v>
      </c>
      <c r="J790" s="16" t="s">
        <v>1925</v>
      </c>
      <c r="K790" s="16" t="s">
        <v>4116</v>
      </c>
    </row>
    <row r="791" spans="1:11" x14ac:dyDescent="0.2">
      <c r="A791" s="13">
        <v>790</v>
      </c>
      <c r="B791" s="14">
        <v>5237947</v>
      </c>
      <c r="C791" s="14" t="s">
        <v>4117</v>
      </c>
      <c r="D791" s="14" t="s">
        <v>4118</v>
      </c>
      <c r="E791" s="14" t="s">
        <v>4119</v>
      </c>
      <c r="F791" s="14">
        <v>27011.87</v>
      </c>
      <c r="G791" s="14"/>
      <c r="H791" s="14" t="s">
        <v>136</v>
      </c>
      <c r="I791" s="14" t="s">
        <v>2988</v>
      </c>
      <c r="J791" s="14" t="s">
        <v>4120</v>
      </c>
      <c r="K791" s="14" t="s">
        <v>4121</v>
      </c>
    </row>
    <row r="792" spans="1:11" x14ac:dyDescent="0.2">
      <c r="A792" s="15">
        <v>791</v>
      </c>
      <c r="B792" s="16">
        <v>5237947</v>
      </c>
      <c r="C792" s="16" t="s">
        <v>4117</v>
      </c>
      <c r="D792" s="16" t="s">
        <v>3673</v>
      </c>
      <c r="E792" s="16" t="s">
        <v>3672</v>
      </c>
      <c r="F792" s="16">
        <v>8795.44</v>
      </c>
      <c r="G792" s="16"/>
      <c r="H792" s="16" t="s">
        <v>264</v>
      </c>
      <c r="I792" s="16" t="s">
        <v>715</v>
      </c>
      <c r="J792" s="16" t="s">
        <v>2575</v>
      </c>
      <c r="K792" s="16" t="s">
        <v>2646</v>
      </c>
    </row>
    <row r="793" spans="1:11" x14ac:dyDescent="0.2">
      <c r="A793" s="13">
        <v>792</v>
      </c>
      <c r="B793" s="14">
        <v>5241359</v>
      </c>
      <c r="C793" s="14" t="s">
        <v>4122</v>
      </c>
      <c r="D793" s="14" t="s">
        <v>4123</v>
      </c>
      <c r="E793" s="14" t="s">
        <v>2811</v>
      </c>
      <c r="F793" s="14">
        <v>116.22</v>
      </c>
      <c r="G793" s="14"/>
      <c r="H793" s="14" t="s">
        <v>116</v>
      </c>
      <c r="I793" s="14" t="s">
        <v>662</v>
      </c>
      <c r="J793" s="14" t="s">
        <v>2489</v>
      </c>
      <c r="K793" s="14" t="s">
        <v>2490</v>
      </c>
    </row>
    <row r="794" spans="1:11" x14ac:dyDescent="0.2">
      <c r="A794" s="15">
        <v>793</v>
      </c>
      <c r="B794" s="16">
        <v>5234956</v>
      </c>
      <c r="C794" s="16" t="s">
        <v>4124</v>
      </c>
      <c r="D794" s="16" t="s">
        <v>4125</v>
      </c>
      <c r="E794" s="16" t="s">
        <v>793</v>
      </c>
      <c r="F794" s="16">
        <v>9460.01</v>
      </c>
      <c r="G794" s="16"/>
      <c r="H794" s="16" t="s">
        <v>560</v>
      </c>
      <c r="I794" s="16" t="s">
        <v>4126</v>
      </c>
      <c r="J794" s="16" t="s">
        <v>3928</v>
      </c>
      <c r="K794" s="16" t="s">
        <v>3929</v>
      </c>
    </row>
    <row r="795" spans="1:11" x14ac:dyDescent="0.2">
      <c r="A795" s="13">
        <v>794</v>
      </c>
      <c r="B795" s="14">
        <v>5242916</v>
      </c>
      <c r="C795" s="14" t="s">
        <v>4127</v>
      </c>
      <c r="D795" s="14" t="s">
        <v>4128</v>
      </c>
      <c r="E795" s="14" t="s">
        <v>1318</v>
      </c>
      <c r="F795" s="14">
        <v>2867.6</v>
      </c>
      <c r="G795" s="14"/>
      <c r="H795" s="14" t="s">
        <v>264</v>
      </c>
      <c r="I795" s="14" t="s">
        <v>4129</v>
      </c>
      <c r="J795" s="14" t="s">
        <v>3789</v>
      </c>
      <c r="K795" s="14" t="s">
        <v>2929</v>
      </c>
    </row>
    <row r="796" spans="1:11" x14ac:dyDescent="0.2">
      <c r="A796" s="15">
        <v>795</v>
      </c>
      <c r="B796" s="16">
        <v>5242916</v>
      </c>
      <c r="C796" s="16" t="s">
        <v>4127</v>
      </c>
      <c r="D796" s="16" t="s">
        <v>4130</v>
      </c>
      <c r="E796" s="16" t="s">
        <v>4131</v>
      </c>
      <c r="F796" s="16">
        <v>6773.25</v>
      </c>
      <c r="G796" s="16"/>
      <c r="H796" s="16" t="s">
        <v>264</v>
      </c>
      <c r="I796" s="16" t="s">
        <v>268</v>
      </c>
      <c r="J796" s="16" t="s">
        <v>3789</v>
      </c>
      <c r="K796" s="16" t="s">
        <v>2929</v>
      </c>
    </row>
    <row r="797" spans="1:11" x14ac:dyDescent="0.2">
      <c r="A797" s="13">
        <v>796</v>
      </c>
      <c r="B797" s="14">
        <v>5242916</v>
      </c>
      <c r="C797" s="14" t="s">
        <v>4127</v>
      </c>
      <c r="D797" s="14" t="s">
        <v>4132</v>
      </c>
      <c r="E797" s="14" t="s">
        <v>4133</v>
      </c>
      <c r="F797" s="14">
        <v>4346.8</v>
      </c>
      <c r="G797" s="14"/>
      <c r="H797" s="14" t="s">
        <v>116</v>
      </c>
      <c r="I797" s="14" t="s">
        <v>663</v>
      </c>
      <c r="J797" s="14" t="s">
        <v>4134</v>
      </c>
      <c r="K797" s="14" t="s">
        <v>4135</v>
      </c>
    </row>
    <row r="798" spans="1:11" x14ac:dyDescent="0.2">
      <c r="A798" s="15">
        <v>797</v>
      </c>
      <c r="B798" s="16">
        <v>5242916</v>
      </c>
      <c r="C798" s="16" t="s">
        <v>4127</v>
      </c>
      <c r="D798" s="16" t="s">
        <v>4136</v>
      </c>
      <c r="E798" s="16" t="s">
        <v>4137</v>
      </c>
      <c r="F798" s="16">
        <v>2829.91</v>
      </c>
      <c r="G798" s="16"/>
      <c r="H798" s="16" t="s">
        <v>565</v>
      </c>
      <c r="I798" s="16" t="s">
        <v>586</v>
      </c>
      <c r="J798" s="16" t="s">
        <v>3701</v>
      </c>
      <c r="K798" s="16" t="s">
        <v>3702</v>
      </c>
    </row>
    <row r="799" spans="1:11" x14ac:dyDescent="0.2">
      <c r="A799" s="13">
        <v>798</v>
      </c>
      <c r="B799" s="14">
        <v>5231086</v>
      </c>
      <c r="C799" s="14" t="s">
        <v>4138</v>
      </c>
      <c r="D799" s="14" t="s">
        <v>4139</v>
      </c>
      <c r="E799" s="14" t="s">
        <v>4140</v>
      </c>
      <c r="F799" s="14">
        <v>5770.04</v>
      </c>
      <c r="G799" s="14"/>
      <c r="H799" s="14" t="s">
        <v>116</v>
      </c>
      <c r="I799" s="14" t="s">
        <v>2209</v>
      </c>
      <c r="J799" s="14" t="s">
        <v>2216</v>
      </c>
      <c r="K799" s="14" t="s">
        <v>2217</v>
      </c>
    </row>
    <row r="800" spans="1:11" x14ac:dyDescent="0.2">
      <c r="A800" s="15">
        <v>799</v>
      </c>
      <c r="B800" s="16">
        <v>5249791</v>
      </c>
      <c r="C800" s="16" t="s">
        <v>4141</v>
      </c>
      <c r="D800" s="16" t="s">
        <v>4142</v>
      </c>
      <c r="E800" s="16" t="s">
        <v>4143</v>
      </c>
      <c r="F800" s="16">
        <v>9210.27</v>
      </c>
      <c r="G800" s="16"/>
      <c r="H800" s="16" t="s">
        <v>69</v>
      </c>
      <c r="I800" s="16" t="s">
        <v>81</v>
      </c>
      <c r="J800" s="16" t="s">
        <v>3636</v>
      </c>
      <c r="K800" s="16" t="s">
        <v>4144</v>
      </c>
    </row>
    <row r="801" spans="1:11" x14ac:dyDescent="0.2">
      <c r="A801" s="13">
        <v>800</v>
      </c>
      <c r="B801" s="14">
        <v>5250218</v>
      </c>
      <c r="C801" s="14" t="s">
        <v>4145</v>
      </c>
      <c r="D801" s="14" t="s">
        <v>4146</v>
      </c>
      <c r="E801" s="14" t="s">
        <v>4147</v>
      </c>
      <c r="F801" s="14">
        <v>74.599999999999994</v>
      </c>
      <c r="G801" s="14" t="s">
        <v>970</v>
      </c>
      <c r="H801" s="14" t="s">
        <v>382</v>
      </c>
      <c r="I801" s="14" t="s">
        <v>396</v>
      </c>
      <c r="J801" s="14" t="s">
        <v>4148</v>
      </c>
      <c r="K801" s="14" t="s">
        <v>4149</v>
      </c>
    </row>
    <row r="802" spans="1:11" x14ac:dyDescent="0.2">
      <c r="A802" s="15">
        <v>801</v>
      </c>
      <c r="B802" s="16">
        <v>5250218</v>
      </c>
      <c r="C802" s="16" t="s">
        <v>4145</v>
      </c>
      <c r="D802" s="16" t="s">
        <v>4150</v>
      </c>
      <c r="E802" s="16" t="s">
        <v>4151</v>
      </c>
      <c r="F802" s="16">
        <v>4210.58</v>
      </c>
      <c r="G802" s="16"/>
      <c r="H802" s="16" t="s">
        <v>215</v>
      </c>
      <c r="I802" s="16" t="s">
        <v>4152</v>
      </c>
      <c r="J802" s="16" t="s">
        <v>2029</v>
      </c>
      <c r="K802" s="16" t="s">
        <v>4153</v>
      </c>
    </row>
    <row r="803" spans="1:11" x14ac:dyDescent="0.2">
      <c r="A803" s="13">
        <v>802</v>
      </c>
      <c r="B803" s="14">
        <v>5250218</v>
      </c>
      <c r="C803" s="14" t="s">
        <v>4145</v>
      </c>
      <c r="D803" s="14" t="s">
        <v>4154</v>
      </c>
      <c r="E803" s="14" t="s">
        <v>4155</v>
      </c>
      <c r="F803" s="14">
        <v>1263.19</v>
      </c>
      <c r="G803" s="14"/>
      <c r="H803" s="14" t="s">
        <v>407</v>
      </c>
      <c r="I803" s="14" t="s">
        <v>2464</v>
      </c>
      <c r="J803" s="14" t="s">
        <v>2832</v>
      </c>
      <c r="K803" s="14" t="s">
        <v>2833</v>
      </c>
    </row>
    <row r="804" spans="1:11" x14ac:dyDescent="0.2">
      <c r="A804" s="15">
        <v>803</v>
      </c>
      <c r="B804" s="16">
        <v>5250218</v>
      </c>
      <c r="C804" s="16" t="s">
        <v>4145</v>
      </c>
      <c r="D804" s="16" t="s">
        <v>4156</v>
      </c>
      <c r="E804" s="16" t="s">
        <v>4157</v>
      </c>
      <c r="F804" s="16">
        <v>3150.32</v>
      </c>
      <c r="G804" s="16"/>
      <c r="H804" s="16" t="s">
        <v>407</v>
      </c>
      <c r="I804" s="16" t="s">
        <v>72</v>
      </c>
      <c r="J804" s="16" t="s">
        <v>3785</v>
      </c>
      <c r="K804" s="16" t="s">
        <v>4158</v>
      </c>
    </row>
    <row r="805" spans="1:11" x14ac:dyDescent="0.2">
      <c r="A805" s="13">
        <v>804</v>
      </c>
      <c r="B805" s="14">
        <v>5250218</v>
      </c>
      <c r="C805" s="14" t="s">
        <v>4145</v>
      </c>
      <c r="D805" s="14" t="s">
        <v>4159</v>
      </c>
      <c r="E805" s="14" t="s">
        <v>4160</v>
      </c>
      <c r="F805" s="14">
        <v>13251.1</v>
      </c>
      <c r="G805" s="14"/>
      <c r="H805" s="14" t="s">
        <v>96</v>
      </c>
      <c r="I805" s="14" t="s">
        <v>4161</v>
      </c>
      <c r="J805" s="14" t="s">
        <v>3785</v>
      </c>
      <c r="K805" s="14" t="s">
        <v>4158</v>
      </c>
    </row>
    <row r="806" spans="1:11" x14ac:dyDescent="0.2">
      <c r="A806" s="15">
        <v>805</v>
      </c>
      <c r="B806" s="16">
        <v>5250218</v>
      </c>
      <c r="C806" s="16" t="s">
        <v>4145</v>
      </c>
      <c r="D806" s="16" t="s">
        <v>4162</v>
      </c>
      <c r="E806" s="16" t="s">
        <v>4163</v>
      </c>
      <c r="F806" s="16">
        <v>6619.36</v>
      </c>
      <c r="G806" s="16"/>
      <c r="H806" s="16" t="s">
        <v>407</v>
      </c>
      <c r="I806" s="16" t="s">
        <v>1762</v>
      </c>
      <c r="J806" s="16" t="s">
        <v>3785</v>
      </c>
      <c r="K806" s="16" t="s">
        <v>4158</v>
      </c>
    </row>
    <row r="807" spans="1:11" x14ac:dyDescent="0.2">
      <c r="A807" s="13">
        <v>806</v>
      </c>
      <c r="B807" s="14">
        <v>5250218</v>
      </c>
      <c r="C807" s="14" t="s">
        <v>4145</v>
      </c>
      <c r="D807" s="14" t="s">
        <v>4164</v>
      </c>
      <c r="E807" s="14" t="s">
        <v>4165</v>
      </c>
      <c r="F807" s="14">
        <v>3672.84</v>
      </c>
      <c r="G807" s="14"/>
      <c r="H807" s="14" t="s">
        <v>407</v>
      </c>
      <c r="I807" s="14" t="s">
        <v>1762</v>
      </c>
      <c r="J807" s="14" t="s">
        <v>4166</v>
      </c>
      <c r="K807" s="14" t="s">
        <v>3715</v>
      </c>
    </row>
    <row r="808" spans="1:11" x14ac:dyDescent="0.2">
      <c r="A808" s="15">
        <v>807</v>
      </c>
      <c r="B808" s="16">
        <v>5250218</v>
      </c>
      <c r="C808" s="16" t="s">
        <v>4145</v>
      </c>
      <c r="D808" s="16" t="s">
        <v>4167</v>
      </c>
      <c r="E808" s="16" t="s">
        <v>4168</v>
      </c>
      <c r="F808" s="16">
        <v>18754.849999999999</v>
      </c>
      <c r="G808" s="16"/>
      <c r="H808" s="16" t="s">
        <v>565</v>
      </c>
      <c r="I808" s="16" t="s">
        <v>4169</v>
      </c>
      <c r="J808" s="16" t="s">
        <v>2314</v>
      </c>
      <c r="K808" s="16" t="s">
        <v>2859</v>
      </c>
    </row>
    <row r="809" spans="1:11" x14ac:dyDescent="0.2">
      <c r="A809" s="13">
        <v>808</v>
      </c>
      <c r="B809" s="14">
        <v>5250218</v>
      </c>
      <c r="C809" s="14" t="s">
        <v>4145</v>
      </c>
      <c r="D809" s="14" t="s">
        <v>4170</v>
      </c>
      <c r="E809" s="14" t="s">
        <v>4171</v>
      </c>
      <c r="F809" s="14">
        <v>13341.37</v>
      </c>
      <c r="G809" s="14"/>
      <c r="H809" s="14" t="s">
        <v>565</v>
      </c>
      <c r="I809" s="14" t="s">
        <v>2663</v>
      </c>
      <c r="J809" s="14" t="s">
        <v>2605</v>
      </c>
      <c r="K809" s="14" t="s">
        <v>2606</v>
      </c>
    </row>
    <row r="810" spans="1:11" x14ac:dyDescent="0.2">
      <c r="A810" s="15">
        <v>809</v>
      </c>
      <c r="B810" s="16">
        <v>3735605</v>
      </c>
      <c r="C810" s="16" t="s">
        <v>4172</v>
      </c>
      <c r="D810" s="16" t="s">
        <v>4173</v>
      </c>
      <c r="E810" s="16" t="s">
        <v>4174</v>
      </c>
      <c r="F810" s="16">
        <v>100.79</v>
      </c>
      <c r="G810" s="16"/>
      <c r="H810" s="16" t="s">
        <v>382</v>
      </c>
      <c r="I810" s="16" t="s">
        <v>741</v>
      </c>
      <c r="J810" s="16" t="s">
        <v>4175</v>
      </c>
      <c r="K810" s="16" t="s">
        <v>4176</v>
      </c>
    </row>
    <row r="811" spans="1:11" x14ac:dyDescent="0.2">
      <c r="A811" s="13">
        <v>810</v>
      </c>
      <c r="B811" s="14">
        <v>2085399</v>
      </c>
      <c r="C811" s="14" t="s">
        <v>4177</v>
      </c>
      <c r="D811" s="14" t="s">
        <v>4178</v>
      </c>
      <c r="E811" s="14" t="s">
        <v>4179</v>
      </c>
      <c r="F811" s="14">
        <v>77.33</v>
      </c>
      <c r="G811" s="14"/>
      <c r="H811" s="14" t="s">
        <v>528</v>
      </c>
      <c r="I811" s="14" t="s">
        <v>539</v>
      </c>
      <c r="J811" s="14" t="s">
        <v>1379</v>
      </c>
      <c r="K811" s="14" t="s">
        <v>2514</v>
      </c>
    </row>
    <row r="812" spans="1:11" x14ac:dyDescent="0.2">
      <c r="A812" s="15">
        <v>811</v>
      </c>
      <c r="B812" s="16">
        <v>5255473</v>
      </c>
      <c r="C812" s="16" t="s">
        <v>4180</v>
      </c>
      <c r="D812" s="16" t="s">
        <v>4181</v>
      </c>
      <c r="E812" s="16" t="s">
        <v>1318</v>
      </c>
      <c r="F812" s="16">
        <v>3428.47</v>
      </c>
      <c r="G812" s="16"/>
      <c r="H812" s="16" t="s">
        <v>215</v>
      </c>
      <c r="I812" s="16" t="s">
        <v>253</v>
      </c>
      <c r="J812" s="16" t="s">
        <v>4182</v>
      </c>
      <c r="K812" s="16" t="s">
        <v>4183</v>
      </c>
    </row>
    <row r="813" spans="1:11" x14ac:dyDescent="0.2">
      <c r="A813" s="13">
        <v>812</v>
      </c>
      <c r="B813" s="14">
        <v>5256208</v>
      </c>
      <c r="C813" s="14" t="s">
        <v>4184</v>
      </c>
      <c r="D813" s="14" t="s">
        <v>4185</v>
      </c>
      <c r="E813" s="14" t="s">
        <v>4186</v>
      </c>
      <c r="F813" s="14">
        <v>3730.9</v>
      </c>
      <c r="G813" s="14"/>
      <c r="H813" s="14" t="s">
        <v>407</v>
      </c>
      <c r="I813" s="14" t="s">
        <v>746</v>
      </c>
      <c r="J813" s="14" t="s">
        <v>2278</v>
      </c>
      <c r="K813" s="14" t="s">
        <v>2279</v>
      </c>
    </row>
    <row r="814" spans="1:11" x14ac:dyDescent="0.2">
      <c r="A814" s="15">
        <v>813</v>
      </c>
      <c r="B814" s="16">
        <v>5248604</v>
      </c>
      <c r="C814" s="16" t="s">
        <v>4187</v>
      </c>
      <c r="D814" s="16" t="s">
        <v>4188</v>
      </c>
      <c r="E814" s="16" t="s">
        <v>4189</v>
      </c>
      <c r="F814" s="16">
        <v>1353.69</v>
      </c>
      <c r="G814" s="16"/>
      <c r="H814" s="16" t="s">
        <v>1870</v>
      </c>
      <c r="I814" s="16" t="s">
        <v>4190</v>
      </c>
      <c r="J814" s="16" t="s">
        <v>4191</v>
      </c>
      <c r="K814" s="16" t="s">
        <v>4192</v>
      </c>
    </row>
    <row r="815" spans="1:11" x14ac:dyDescent="0.2">
      <c r="A815" s="13">
        <v>814</v>
      </c>
      <c r="B815" s="14">
        <v>5256623</v>
      </c>
      <c r="C815" s="14" t="s">
        <v>4193</v>
      </c>
      <c r="D815" s="14" t="s">
        <v>4194</v>
      </c>
      <c r="E815" s="14" t="s">
        <v>4195</v>
      </c>
      <c r="F815" s="14">
        <v>17975.41</v>
      </c>
      <c r="G815" s="14"/>
      <c r="H815" s="14" t="s">
        <v>215</v>
      </c>
      <c r="I815" s="14" t="s">
        <v>229</v>
      </c>
      <c r="J815" s="14" t="s">
        <v>4196</v>
      </c>
      <c r="K815" s="14" t="s">
        <v>4197</v>
      </c>
    </row>
    <row r="816" spans="1:11" x14ac:dyDescent="0.2">
      <c r="A816" s="15">
        <v>815</v>
      </c>
      <c r="B816" s="16">
        <v>5256623</v>
      </c>
      <c r="C816" s="16" t="s">
        <v>4193</v>
      </c>
      <c r="D816" s="16" t="s">
        <v>4198</v>
      </c>
      <c r="E816" s="16" t="s">
        <v>4199</v>
      </c>
      <c r="F816" s="16">
        <v>44444.24</v>
      </c>
      <c r="G816" s="16"/>
      <c r="H816" s="16" t="s">
        <v>215</v>
      </c>
      <c r="I816" s="16" t="s">
        <v>257</v>
      </c>
      <c r="J816" s="16" t="s">
        <v>4196</v>
      </c>
      <c r="K816" s="16" t="s">
        <v>4197</v>
      </c>
    </row>
    <row r="817" spans="1:11" x14ac:dyDescent="0.2">
      <c r="A817" s="13">
        <v>816</v>
      </c>
      <c r="B817" s="14">
        <v>5256623</v>
      </c>
      <c r="C817" s="14" t="s">
        <v>4193</v>
      </c>
      <c r="D817" s="14" t="s">
        <v>4200</v>
      </c>
      <c r="E817" s="14" t="s">
        <v>4201</v>
      </c>
      <c r="F817" s="14">
        <v>1672.23</v>
      </c>
      <c r="G817" s="14"/>
      <c r="H817" s="14" t="s">
        <v>215</v>
      </c>
      <c r="I817" s="14" t="s">
        <v>4202</v>
      </c>
      <c r="J817" s="14" t="s">
        <v>4196</v>
      </c>
      <c r="K817" s="14" t="s">
        <v>4197</v>
      </c>
    </row>
    <row r="818" spans="1:11" x14ac:dyDescent="0.2">
      <c r="A818" s="15">
        <v>817</v>
      </c>
      <c r="B818" s="16">
        <v>5256623</v>
      </c>
      <c r="C818" s="16" t="s">
        <v>4193</v>
      </c>
      <c r="D818" s="16" t="s">
        <v>4203</v>
      </c>
      <c r="E818" s="16" t="s">
        <v>3051</v>
      </c>
      <c r="F818" s="16">
        <v>7314.25</v>
      </c>
      <c r="G818" s="16"/>
      <c r="H818" s="16" t="s">
        <v>215</v>
      </c>
      <c r="I818" s="16" t="s">
        <v>239</v>
      </c>
      <c r="J818" s="16" t="s">
        <v>4196</v>
      </c>
      <c r="K818" s="16" t="s">
        <v>4197</v>
      </c>
    </row>
    <row r="819" spans="1:11" x14ac:dyDescent="0.2">
      <c r="A819" s="13">
        <v>818</v>
      </c>
      <c r="B819" s="14">
        <v>5245966</v>
      </c>
      <c r="C819" s="14" t="s">
        <v>4204</v>
      </c>
      <c r="D819" s="14" t="s">
        <v>4205</v>
      </c>
      <c r="E819" s="14" t="s">
        <v>4206</v>
      </c>
      <c r="F819" s="14">
        <v>3006.62</v>
      </c>
      <c r="G819" s="14"/>
      <c r="H819" s="14" t="s">
        <v>116</v>
      </c>
      <c r="I819" s="14" t="s">
        <v>142</v>
      </c>
      <c r="J819" s="14" t="s">
        <v>1530</v>
      </c>
      <c r="K819" s="14" t="s">
        <v>2593</v>
      </c>
    </row>
    <row r="820" spans="1:11" x14ac:dyDescent="0.2">
      <c r="A820" s="15">
        <v>819</v>
      </c>
      <c r="B820" s="16">
        <v>5256437</v>
      </c>
      <c r="C820" s="16" t="s">
        <v>4207</v>
      </c>
      <c r="D820" s="16" t="s">
        <v>4208</v>
      </c>
      <c r="E820" s="16" t="s">
        <v>4209</v>
      </c>
      <c r="F820" s="16">
        <v>1990.01</v>
      </c>
      <c r="G820" s="16"/>
      <c r="H820" s="16" t="s">
        <v>264</v>
      </c>
      <c r="I820" s="16" t="s">
        <v>335</v>
      </c>
      <c r="J820" s="16" t="s">
        <v>4210</v>
      </c>
      <c r="K820" s="16" t="s">
        <v>4211</v>
      </c>
    </row>
    <row r="821" spans="1:11" x14ac:dyDescent="0.2">
      <c r="A821" s="13">
        <v>820</v>
      </c>
      <c r="B821" s="14">
        <v>5255503</v>
      </c>
      <c r="C821" s="14" t="s">
        <v>4212</v>
      </c>
      <c r="D821" s="14" t="s">
        <v>4213</v>
      </c>
      <c r="E821" s="14" t="s">
        <v>4214</v>
      </c>
      <c r="F821" s="14">
        <v>917.69</v>
      </c>
      <c r="G821" s="14"/>
      <c r="H821" s="14" t="s">
        <v>622</v>
      </c>
      <c r="I821" s="14" t="s">
        <v>2537</v>
      </c>
      <c r="J821" s="14" t="s">
        <v>3483</v>
      </c>
      <c r="K821" s="14" t="s">
        <v>3484</v>
      </c>
    </row>
    <row r="822" spans="1:11" x14ac:dyDescent="0.2">
      <c r="A822" s="15">
        <v>821</v>
      </c>
      <c r="B822" s="16">
        <v>5257743</v>
      </c>
      <c r="C822" s="16" t="s">
        <v>4215</v>
      </c>
      <c r="D822" s="16" t="s">
        <v>4216</v>
      </c>
      <c r="E822" s="16" t="s">
        <v>3617</v>
      </c>
      <c r="F822" s="16">
        <v>2090.9</v>
      </c>
      <c r="G822" s="16"/>
      <c r="H822" s="16" t="s">
        <v>264</v>
      </c>
      <c r="I822" s="16" t="s">
        <v>320</v>
      </c>
      <c r="J822" s="16" t="s">
        <v>3821</v>
      </c>
      <c r="K822" s="16" t="s">
        <v>4217</v>
      </c>
    </row>
    <row r="823" spans="1:11" x14ac:dyDescent="0.2">
      <c r="A823" s="13">
        <v>822</v>
      </c>
      <c r="B823" s="14">
        <v>5047544</v>
      </c>
      <c r="C823" s="14" t="s">
        <v>4218</v>
      </c>
      <c r="D823" s="14" t="s">
        <v>4219</v>
      </c>
      <c r="E823" s="14" t="s">
        <v>4220</v>
      </c>
      <c r="F823" s="14">
        <v>227.34</v>
      </c>
      <c r="G823" s="14" t="s">
        <v>970</v>
      </c>
      <c r="H823" s="14" t="s">
        <v>407</v>
      </c>
      <c r="I823" s="14" t="s">
        <v>420</v>
      </c>
      <c r="J823" s="14" t="s">
        <v>4221</v>
      </c>
      <c r="K823" s="14" t="s">
        <v>4222</v>
      </c>
    </row>
    <row r="824" spans="1:11" x14ac:dyDescent="0.2">
      <c r="A824" s="15">
        <v>823</v>
      </c>
      <c r="B824" s="16">
        <v>5263506</v>
      </c>
      <c r="C824" s="16" t="s">
        <v>4223</v>
      </c>
      <c r="D824" s="16" t="s">
        <v>4224</v>
      </c>
      <c r="E824" s="16" t="s">
        <v>145</v>
      </c>
      <c r="F824" s="16">
        <v>6411.27</v>
      </c>
      <c r="G824" s="16"/>
      <c r="H824" s="16" t="s">
        <v>215</v>
      </c>
      <c r="I824" s="16" t="s">
        <v>227</v>
      </c>
      <c r="J824" s="16" t="s">
        <v>4225</v>
      </c>
      <c r="K824" s="16" t="s">
        <v>4226</v>
      </c>
    </row>
    <row r="825" spans="1:11" x14ac:dyDescent="0.2">
      <c r="A825" s="13">
        <v>824</v>
      </c>
      <c r="B825" s="14">
        <v>5199166</v>
      </c>
      <c r="C825" s="14" t="s">
        <v>4227</v>
      </c>
      <c r="D825" s="14" t="s">
        <v>4228</v>
      </c>
      <c r="E825" s="14" t="s">
        <v>4229</v>
      </c>
      <c r="F825" s="14">
        <v>267.39</v>
      </c>
      <c r="G825" s="14"/>
      <c r="H825" s="14" t="s">
        <v>622</v>
      </c>
      <c r="I825" s="14" t="s">
        <v>1117</v>
      </c>
      <c r="J825" s="14" t="s">
        <v>1984</v>
      </c>
      <c r="K825" s="14" t="s">
        <v>2717</v>
      </c>
    </row>
    <row r="826" spans="1:11" x14ac:dyDescent="0.2">
      <c r="A826" s="15">
        <v>825</v>
      </c>
      <c r="B826" s="16">
        <v>5268125</v>
      </c>
      <c r="C826" s="16" t="s">
        <v>4230</v>
      </c>
      <c r="D826" s="16" t="s">
        <v>4231</v>
      </c>
      <c r="E826" s="16" t="s">
        <v>4232</v>
      </c>
      <c r="F826" s="16">
        <v>9935.44</v>
      </c>
      <c r="G826" s="16"/>
      <c r="H826" s="16" t="s">
        <v>116</v>
      </c>
      <c r="I826" s="16" t="s">
        <v>444</v>
      </c>
      <c r="J826" s="16" t="s">
        <v>3555</v>
      </c>
      <c r="K826" s="16" t="s">
        <v>3556</v>
      </c>
    </row>
    <row r="827" spans="1:11" x14ac:dyDescent="0.2">
      <c r="A827" s="13">
        <v>826</v>
      </c>
      <c r="B827" s="14">
        <v>2871114</v>
      </c>
      <c r="C827" s="14" t="s">
        <v>4233</v>
      </c>
      <c r="D827" s="14" t="s">
        <v>4234</v>
      </c>
      <c r="E827" s="14" t="s">
        <v>4235</v>
      </c>
      <c r="F827" s="14">
        <v>28.1</v>
      </c>
      <c r="G827" s="14" t="s">
        <v>1051</v>
      </c>
      <c r="H827" s="14" t="s">
        <v>565</v>
      </c>
      <c r="I827" s="14" t="s">
        <v>803</v>
      </c>
      <c r="J827" s="14" t="s">
        <v>4236</v>
      </c>
      <c r="K827" s="14" t="s">
        <v>4237</v>
      </c>
    </row>
    <row r="828" spans="1:11" x14ac:dyDescent="0.2">
      <c r="A828" s="15">
        <v>827</v>
      </c>
      <c r="B828" s="16">
        <v>5212022</v>
      </c>
      <c r="C828" s="16" t="s">
        <v>4238</v>
      </c>
      <c r="D828" s="16" t="s">
        <v>4239</v>
      </c>
      <c r="E828" s="16" t="s">
        <v>4240</v>
      </c>
      <c r="F828" s="16">
        <v>152.26</v>
      </c>
      <c r="G828" s="16"/>
      <c r="H828" s="16" t="s">
        <v>560</v>
      </c>
      <c r="I828" s="16" t="s">
        <v>2135</v>
      </c>
      <c r="J828" s="16" t="s">
        <v>3714</v>
      </c>
      <c r="K828" s="16" t="s">
        <v>3715</v>
      </c>
    </row>
    <row r="829" spans="1:11" x14ac:dyDescent="0.2">
      <c r="A829" s="13">
        <v>828</v>
      </c>
      <c r="B829" s="14">
        <v>2295954</v>
      </c>
      <c r="C829" s="14" t="s">
        <v>4241</v>
      </c>
      <c r="D829" s="14" t="s">
        <v>4242</v>
      </c>
      <c r="E829" s="14" t="s">
        <v>2361</v>
      </c>
      <c r="F829" s="14">
        <v>28.5</v>
      </c>
      <c r="G829" s="14" t="s">
        <v>1101</v>
      </c>
      <c r="H829" s="14" t="s">
        <v>264</v>
      </c>
      <c r="I829" s="14" t="s">
        <v>268</v>
      </c>
      <c r="J829" s="14" t="s">
        <v>1549</v>
      </c>
      <c r="K829" s="14" t="s">
        <v>1550</v>
      </c>
    </row>
    <row r="830" spans="1:11" x14ac:dyDescent="0.2">
      <c r="A830" s="15">
        <v>829</v>
      </c>
      <c r="B830" s="16">
        <v>5258219</v>
      </c>
      <c r="C830" s="16" t="s">
        <v>4243</v>
      </c>
      <c r="D830" s="16" t="s">
        <v>4244</v>
      </c>
      <c r="E830" s="16" t="s">
        <v>4245</v>
      </c>
      <c r="F830" s="16">
        <v>11987.63</v>
      </c>
      <c r="G830" s="16"/>
      <c r="H830" s="16" t="s">
        <v>362</v>
      </c>
      <c r="I830" s="16" t="s">
        <v>362</v>
      </c>
      <c r="J830" s="16" t="s">
        <v>3928</v>
      </c>
      <c r="K830" s="16" t="s">
        <v>3929</v>
      </c>
    </row>
    <row r="831" spans="1:11" x14ac:dyDescent="0.2">
      <c r="A831" s="13">
        <v>830</v>
      </c>
      <c r="B831" s="14">
        <v>5258219</v>
      </c>
      <c r="C831" s="14" t="s">
        <v>4243</v>
      </c>
      <c r="D831" s="14" t="s">
        <v>4246</v>
      </c>
      <c r="E831" s="14" t="s">
        <v>4247</v>
      </c>
      <c r="F831" s="14">
        <v>18677.62</v>
      </c>
      <c r="G831" s="14"/>
      <c r="H831" s="14" t="s">
        <v>362</v>
      </c>
      <c r="I831" s="14" t="s">
        <v>362</v>
      </c>
      <c r="J831" s="14" t="s">
        <v>3928</v>
      </c>
      <c r="K831" s="14" t="s">
        <v>3929</v>
      </c>
    </row>
    <row r="832" spans="1:11" x14ac:dyDescent="0.2">
      <c r="A832" s="15">
        <v>831</v>
      </c>
      <c r="B832" s="16">
        <v>3552004</v>
      </c>
      <c r="C832" s="16" t="s">
        <v>4248</v>
      </c>
      <c r="D832" s="16" t="s">
        <v>4249</v>
      </c>
      <c r="E832" s="16" t="s">
        <v>2574</v>
      </c>
      <c r="F832" s="16">
        <v>101.39</v>
      </c>
      <c r="G832" s="16" t="s">
        <v>970</v>
      </c>
      <c r="H832" s="16" t="s">
        <v>697</v>
      </c>
      <c r="I832" s="16" t="s">
        <v>700</v>
      </c>
      <c r="J832" s="16" t="s">
        <v>4250</v>
      </c>
      <c r="K832" s="16" t="s">
        <v>4251</v>
      </c>
    </row>
    <row r="833" spans="1:11" x14ac:dyDescent="0.2">
      <c r="A833" s="13">
        <v>832</v>
      </c>
      <c r="B833" s="14">
        <v>5241774</v>
      </c>
      <c r="C833" s="14" t="s">
        <v>4252</v>
      </c>
      <c r="D833" s="14" t="s">
        <v>4253</v>
      </c>
      <c r="E833" s="14" t="s">
        <v>1005</v>
      </c>
      <c r="F833" s="14">
        <v>12657.72</v>
      </c>
      <c r="G833" s="14"/>
      <c r="H833" s="14" t="s">
        <v>162</v>
      </c>
      <c r="I833" s="14" t="s">
        <v>191</v>
      </c>
      <c r="J833" s="14" t="s">
        <v>4254</v>
      </c>
      <c r="K833" s="14" t="s">
        <v>4255</v>
      </c>
    </row>
    <row r="834" spans="1:11" x14ac:dyDescent="0.2">
      <c r="A834" s="15">
        <v>833</v>
      </c>
      <c r="B834" s="16">
        <v>5388163</v>
      </c>
      <c r="C834" s="16" t="s">
        <v>4256</v>
      </c>
      <c r="D834" s="16" t="s">
        <v>3330</v>
      </c>
      <c r="E834" s="16" t="s">
        <v>3329</v>
      </c>
      <c r="F834" s="16">
        <v>3173.5</v>
      </c>
      <c r="G834" s="16"/>
      <c r="H834" s="16" t="s">
        <v>511</v>
      </c>
      <c r="I834" s="16" t="s">
        <v>749</v>
      </c>
      <c r="J834" s="16" t="s">
        <v>3331</v>
      </c>
      <c r="K834" s="16" t="s">
        <v>3332</v>
      </c>
    </row>
    <row r="835" spans="1:11" x14ac:dyDescent="0.2">
      <c r="A835" s="13">
        <v>834</v>
      </c>
      <c r="B835" s="14">
        <v>5371066</v>
      </c>
      <c r="C835" s="14" t="s">
        <v>4257</v>
      </c>
      <c r="D835" s="14" t="s">
        <v>4258</v>
      </c>
      <c r="E835" s="14" t="s">
        <v>4259</v>
      </c>
      <c r="F835" s="14">
        <v>25.17</v>
      </c>
      <c r="G835" s="14"/>
      <c r="H835" s="14" t="s">
        <v>407</v>
      </c>
      <c r="I835" s="14" t="s">
        <v>1601</v>
      </c>
      <c r="J835" s="14" t="s">
        <v>1952</v>
      </c>
      <c r="K835" s="14" t="s">
        <v>1953</v>
      </c>
    </row>
    <row r="836" spans="1:11" x14ac:dyDescent="0.2">
      <c r="A836" s="15">
        <v>835</v>
      </c>
      <c r="B836" s="16">
        <v>5446066</v>
      </c>
      <c r="C836" s="16" t="s">
        <v>4260</v>
      </c>
      <c r="D836" s="16" t="s">
        <v>4261</v>
      </c>
      <c r="E836" s="16" t="s">
        <v>4262</v>
      </c>
      <c r="F836" s="16">
        <v>15711.63</v>
      </c>
      <c r="G836" s="16"/>
      <c r="H836" s="16" t="s">
        <v>264</v>
      </c>
      <c r="I836" s="16" t="s">
        <v>1505</v>
      </c>
      <c r="J836" s="16" t="s">
        <v>4263</v>
      </c>
      <c r="K836" s="16" t="s">
        <v>4264</v>
      </c>
    </row>
    <row r="837" spans="1:11" x14ac:dyDescent="0.2">
      <c r="A837" s="13">
        <v>836</v>
      </c>
      <c r="B837" s="14">
        <v>5446066</v>
      </c>
      <c r="C837" s="14" t="s">
        <v>4260</v>
      </c>
      <c r="D837" s="14" t="s">
        <v>4265</v>
      </c>
      <c r="E837" s="14" t="s">
        <v>4266</v>
      </c>
      <c r="F837" s="14">
        <v>811.7</v>
      </c>
      <c r="G837" s="14"/>
      <c r="H837" s="14" t="s">
        <v>407</v>
      </c>
      <c r="I837" s="14" t="s">
        <v>1640</v>
      </c>
      <c r="J837" s="14" t="s">
        <v>2314</v>
      </c>
      <c r="K837" s="14" t="s">
        <v>2315</v>
      </c>
    </row>
    <row r="838" spans="1:11" x14ac:dyDescent="0.2">
      <c r="A838" s="15">
        <v>837</v>
      </c>
      <c r="B838" s="16">
        <v>5452112</v>
      </c>
      <c r="C838" s="16" t="s">
        <v>4267</v>
      </c>
      <c r="D838" s="16" t="s">
        <v>4268</v>
      </c>
      <c r="E838" s="16" t="s">
        <v>4269</v>
      </c>
      <c r="F838" s="16">
        <v>31.12</v>
      </c>
      <c r="G838" s="16" t="s">
        <v>1018</v>
      </c>
      <c r="H838" s="16" t="s">
        <v>407</v>
      </c>
      <c r="I838" s="16" t="s">
        <v>1601</v>
      </c>
      <c r="J838" s="16" t="s">
        <v>2503</v>
      </c>
      <c r="K838" s="16" t="s">
        <v>2504</v>
      </c>
    </row>
    <row r="839" spans="1:11" x14ac:dyDescent="0.2">
      <c r="A839" s="13">
        <v>838</v>
      </c>
      <c r="B839" s="14">
        <v>2646455</v>
      </c>
      <c r="C839" s="14" t="s">
        <v>873</v>
      </c>
      <c r="D839" s="14" t="s">
        <v>4271</v>
      </c>
      <c r="E839" s="14" t="s">
        <v>3568</v>
      </c>
      <c r="F839" s="14">
        <v>192.31</v>
      </c>
      <c r="G839" s="14" t="s">
        <v>4273</v>
      </c>
      <c r="H839" s="14" t="s">
        <v>407</v>
      </c>
      <c r="I839" s="14" t="s">
        <v>4272</v>
      </c>
      <c r="J839" s="14" t="s">
        <v>4274</v>
      </c>
      <c r="K839" s="14" t="s">
        <v>4275</v>
      </c>
    </row>
    <row r="840" spans="1:11" x14ac:dyDescent="0.2">
      <c r="A840" s="15">
        <v>839</v>
      </c>
      <c r="B840" s="16">
        <v>5168775</v>
      </c>
      <c r="C840" s="16" t="s">
        <v>4276</v>
      </c>
      <c r="D840" s="16" t="s">
        <v>4277</v>
      </c>
      <c r="E840" s="16" t="s">
        <v>4278</v>
      </c>
      <c r="F840" s="16">
        <v>26208.49</v>
      </c>
      <c r="G840" s="16"/>
      <c r="H840" s="16" t="s">
        <v>162</v>
      </c>
      <c r="I840" s="16" t="s">
        <v>207</v>
      </c>
      <c r="J840" s="16" t="s">
        <v>1730</v>
      </c>
      <c r="K840" s="16" t="s">
        <v>2747</v>
      </c>
    </row>
    <row r="841" spans="1:11" x14ac:dyDescent="0.2">
      <c r="A841" s="13">
        <v>840</v>
      </c>
      <c r="B841" s="14">
        <v>2654806</v>
      </c>
      <c r="C841" s="14" t="s">
        <v>4280</v>
      </c>
      <c r="D841" s="14" t="s">
        <v>4281</v>
      </c>
      <c r="E841" s="14" t="s">
        <v>4282</v>
      </c>
      <c r="F841" s="14">
        <v>258.69</v>
      </c>
      <c r="G841" s="14" t="s">
        <v>970</v>
      </c>
      <c r="H841" s="14" t="s">
        <v>21</v>
      </c>
      <c r="I841" s="14" t="s">
        <v>22</v>
      </c>
      <c r="J841" s="14" t="s">
        <v>4283</v>
      </c>
      <c r="K841" s="14" t="s">
        <v>4284</v>
      </c>
    </row>
    <row r="842" spans="1:11" x14ac:dyDescent="0.2">
      <c r="A842" s="15">
        <v>841</v>
      </c>
      <c r="B842" s="16">
        <v>2654806</v>
      </c>
      <c r="C842" s="16" t="s">
        <v>4280</v>
      </c>
      <c r="D842" s="16" t="s">
        <v>4285</v>
      </c>
      <c r="E842" s="16" t="s">
        <v>4286</v>
      </c>
      <c r="F842" s="16">
        <v>1944.78</v>
      </c>
      <c r="G842" s="16"/>
      <c r="H842" s="16" t="s">
        <v>21</v>
      </c>
      <c r="I842" s="16" t="s">
        <v>22</v>
      </c>
      <c r="J842" s="16" t="s">
        <v>2448</v>
      </c>
      <c r="K842" s="16" t="s">
        <v>2449</v>
      </c>
    </row>
    <row r="843" spans="1:11" x14ac:dyDescent="0.2">
      <c r="A843" s="13">
        <v>842</v>
      </c>
      <c r="B843" s="14">
        <v>2654806</v>
      </c>
      <c r="C843" s="14" t="s">
        <v>4280</v>
      </c>
      <c r="D843" s="14" t="s">
        <v>4287</v>
      </c>
      <c r="E843" s="14" t="s">
        <v>4288</v>
      </c>
      <c r="F843" s="14">
        <v>1394.66</v>
      </c>
      <c r="G843" s="14"/>
      <c r="H843" s="14" t="s">
        <v>21</v>
      </c>
      <c r="I843" s="14" t="s">
        <v>22</v>
      </c>
      <c r="J843" s="14" t="s">
        <v>2448</v>
      </c>
      <c r="K843" s="14" t="s">
        <v>2449</v>
      </c>
    </row>
    <row r="844" spans="1:11" x14ac:dyDescent="0.2">
      <c r="A844" s="15">
        <v>843</v>
      </c>
      <c r="B844" s="16">
        <v>2654806</v>
      </c>
      <c r="C844" s="16" t="s">
        <v>4280</v>
      </c>
      <c r="D844" s="16" t="s">
        <v>4289</v>
      </c>
      <c r="E844" s="16" t="s">
        <v>4290</v>
      </c>
      <c r="F844" s="16">
        <v>1276.47</v>
      </c>
      <c r="G844" s="16"/>
      <c r="H844" s="16" t="s">
        <v>162</v>
      </c>
      <c r="I844" s="16" t="s">
        <v>163</v>
      </c>
      <c r="J844" s="16" t="s">
        <v>3526</v>
      </c>
      <c r="K844" s="16" t="s">
        <v>3527</v>
      </c>
    </row>
    <row r="845" spans="1:11" x14ac:dyDescent="0.2">
      <c r="A845" s="13">
        <v>844</v>
      </c>
      <c r="B845" s="14">
        <v>5081335</v>
      </c>
      <c r="C845" s="14" t="s">
        <v>4291</v>
      </c>
      <c r="D845" s="14" t="s">
        <v>4292</v>
      </c>
      <c r="E845" s="14" t="s">
        <v>2513</v>
      </c>
      <c r="F845" s="14">
        <v>195.32</v>
      </c>
      <c r="G845" s="14"/>
      <c r="H845" s="14" t="s">
        <v>565</v>
      </c>
      <c r="I845" s="14" t="s">
        <v>339</v>
      </c>
      <c r="J845" s="14" t="s">
        <v>1938</v>
      </c>
      <c r="K845" s="14" t="s">
        <v>1939</v>
      </c>
    </row>
    <row r="846" spans="1:11" x14ac:dyDescent="0.2">
      <c r="A846" s="15">
        <v>845</v>
      </c>
      <c r="B846" s="16">
        <v>5420172</v>
      </c>
      <c r="C846" s="16" t="s">
        <v>4293</v>
      </c>
      <c r="D846" s="16" t="s">
        <v>4294</v>
      </c>
      <c r="E846" s="16" t="s">
        <v>4295</v>
      </c>
      <c r="F846" s="16">
        <v>2428.6999999999998</v>
      </c>
      <c r="G846" s="16"/>
      <c r="H846" s="16" t="s">
        <v>565</v>
      </c>
      <c r="I846" s="16" t="s">
        <v>578</v>
      </c>
      <c r="J846" s="16" t="s">
        <v>4296</v>
      </c>
      <c r="K846" s="16" t="s">
        <v>4297</v>
      </c>
    </row>
    <row r="847" spans="1:11" x14ac:dyDescent="0.2">
      <c r="A847" s="13">
        <v>846</v>
      </c>
      <c r="B847" s="14">
        <v>5248809</v>
      </c>
      <c r="C847" s="14" t="s">
        <v>4298</v>
      </c>
      <c r="D847" s="14" t="s">
        <v>4299</v>
      </c>
      <c r="E847" s="14" t="s">
        <v>4300</v>
      </c>
      <c r="F847" s="14">
        <v>32.97</v>
      </c>
      <c r="G847" s="14" t="s">
        <v>1051</v>
      </c>
      <c r="H847" s="14" t="s">
        <v>116</v>
      </c>
      <c r="I847" s="14" t="s">
        <v>662</v>
      </c>
      <c r="J847" s="14" t="s">
        <v>4301</v>
      </c>
      <c r="K847" s="14" t="s">
        <v>4302</v>
      </c>
    </row>
    <row r="848" spans="1:11" x14ac:dyDescent="0.2">
      <c r="A848" s="15">
        <v>847</v>
      </c>
      <c r="B848" s="16">
        <v>5248809</v>
      </c>
      <c r="C848" s="16" t="s">
        <v>4298</v>
      </c>
      <c r="D848" s="16" t="s">
        <v>4303</v>
      </c>
      <c r="E848" s="16" t="s">
        <v>4304</v>
      </c>
      <c r="F848" s="16">
        <v>7109.1</v>
      </c>
      <c r="G848" s="16"/>
      <c r="H848" s="16" t="s">
        <v>362</v>
      </c>
      <c r="I848" s="16" t="s">
        <v>2782</v>
      </c>
      <c r="J848" s="16" t="s">
        <v>4305</v>
      </c>
      <c r="K848" s="16" t="s">
        <v>4306</v>
      </c>
    </row>
    <row r="849" spans="1:11" x14ac:dyDescent="0.2">
      <c r="A849" s="13">
        <v>848</v>
      </c>
      <c r="B849" s="14">
        <v>5416736</v>
      </c>
      <c r="C849" s="14" t="s">
        <v>4307</v>
      </c>
      <c r="D849" s="14" t="s">
        <v>4308</v>
      </c>
      <c r="E849" s="14" t="s">
        <v>4309</v>
      </c>
      <c r="F849" s="14">
        <v>47812.24</v>
      </c>
      <c r="G849" s="14"/>
      <c r="H849" s="14" t="s">
        <v>116</v>
      </c>
      <c r="I849" s="14" t="s">
        <v>3622</v>
      </c>
      <c r="J849" s="14" t="s">
        <v>4310</v>
      </c>
      <c r="K849" s="14" t="s">
        <v>4311</v>
      </c>
    </row>
    <row r="850" spans="1:11" x14ac:dyDescent="0.2">
      <c r="A850" s="15">
        <v>849</v>
      </c>
      <c r="B850" s="16">
        <v>5380618</v>
      </c>
      <c r="C850" s="16" t="s">
        <v>4312</v>
      </c>
      <c r="D850" s="16" t="s">
        <v>4313</v>
      </c>
      <c r="E850" s="16" t="s">
        <v>4314</v>
      </c>
      <c r="F850" s="16">
        <v>43.98</v>
      </c>
      <c r="G850" s="16" t="s">
        <v>970</v>
      </c>
      <c r="H850" s="16" t="s">
        <v>110</v>
      </c>
      <c r="I850" s="16" t="s">
        <v>1087</v>
      </c>
      <c r="J850" s="16" t="s">
        <v>4315</v>
      </c>
      <c r="K850" s="16" t="s">
        <v>4316</v>
      </c>
    </row>
    <row r="851" spans="1:11" x14ac:dyDescent="0.2">
      <c r="A851" s="13">
        <v>850</v>
      </c>
      <c r="B851" s="14">
        <v>5414717</v>
      </c>
      <c r="C851" s="14" t="s">
        <v>4317</v>
      </c>
      <c r="D851" s="14" t="s">
        <v>4318</v>
      </c>
      <c r="E851" s="14" t="s">
        <v>4319</v>
      </c>
      <c r="F851" s="14">
        <v>2691.87</v>
      </c>
      <c r="G851" s="14"/>
      <c r="H851" s="14" t="s">
        <v>136</v>
      </c>
      <c r="I851" s="14" t="s">
        <v>800</v>
      </c>
      <c r="J851" s="14" t="s">
        <v>3850</v>
      </c>
      <c r="K851" s="14" t="s">
        <v>3851</v>
      </c>
    </row>
    <row r="852" spans="1:11" x14ac:dyDescent="0.2">
      <c r="A852" s="15">
        <v>851</v>
      </c>
      <c r="B852" s="16">
        <v>2772787</v>
      </c>
      <c r="C852" s="16" t="s">
        <v>4320</v>
      </c>
      <c r="D852" s="16" t="s">
        <v>4321</v>
      </c>
      <c r="E852" s="16" t="s">
        <v>4322</v>
      </c>
      <c r="F852" s="16">
        <v>115.36</v>
      </c>
      <c r="G852" s="16" t="s">
        <v>4324</v>
      </c>
      <c r="H852" s="16" t="s">
        <v>116</v>
      </c>
      <c r="I852" s="16" t="s">
        <v>140</v>
      </c>
      <c r="J852" s="16" t="s">
        <v>4325</v>
      </c>
      <c r="K852" s="16" t="s">
        <v>4326</v>
      </c>
    </row>
    <row r="853" spans="1:11" x14ac:dyDescent="0.2">
      <c r="A853" s="13">
        <v>852</v>
      </c>
      <c r="B853" s="14">
        <v>5097428</v>
      </c>
      <c r="C853" s="14" t="s">
        <v>4327</v>
      </c>
      <c r="D853" s="14" t="s">
        <v>4328</v>
      </c>
      <c r="E853" s="14" t="s">
        <v>4329</v>
      </c>
      <c r="F853" s="14">
        <v>19.29</v>
      </c>
      <c r="G853" s="14"/>
      <c r="H853" s="14" t="s">
        <v>528</v>
      </c>
      <c r="I853" s="14" t="s">
        <v>539</v>
      </c>
      <c r="J853" s="14" t="s">
        <v>4330</v>
      </c>
      <c r="K853" s="14" t="s">
        <v>4331</v>
      </c>
    </row>
    <row r="854" spans="1:11" x14ac:dyDescent="0.2">
      <c r="A854" s="15">
        <v>853</v>
      </c>
      <c r="B854" s="16">
        <v>5097428</v>
      </c>
      <c r="C854" s="16" t="s">
        <v>4327</v>
      </c>
      <c r="D854" s="16" t="s">
        <v>4332</v>
      </c>
      <c r="E854" s="16" t="s">
        <v>4333</v>
      </c>
      <c r="F854" s="16">
        <v>108.14</v>
      </c>
      <c r="G854" s="16" t="s">
        <v>987</v>
      </c>
      <c r="H854" s="16" t="s">
        <v>528</v>
      </c>
      <c r="I854" s="16" t="s">
        <v>539</v>
      </c>
      <c r="J854" s="16" t="s">
        <v>4334</v>
      </c>
      <c r="K854" s="16" t="s">
        <v>4335</v>
      </c>
    </row>
    <row r="855" spans="1:11" x14ac:dyDescent="0.2">
      <c r="A855" s="13">
        <v>854</v>
      </c>
      <c r="B855" s="14">
        <v>5358264</v>
      </c>
      <c r="C855" s="14" t="s">
        <v>4336</v>
      </c>
      <c r="D855" s="14" t="s">
        <v>4337</v>
      </c>
      <c r="E855" s="14" t="s">
        <v>4338</v>
      </c>
      <c r="F855" s="14">
        <v>23736.400000000001</v>
      </c>
      <c r="G855" s="14"/>
      <c r="H855" s="14" t="s">
        <v>264</v>
      </c>
      <c r="I855" s="14" t="s">
        <v>335</v>
      </c>
      <c r="J855" s="14" t="s">
        <v>2945</v>
      </c>
      <c r="K855" s="14" t="s">
        <v>2946</v>
      </c>
    </row>
    <row r="856" spans="1:11" x14ac:dyDescent="0.2">
      <c r="A856" s="15">
        <v>855</v>
      </c>
      <c r="B856" s="16">
        <v>5358264</v>
      </c>
      <c r="C856" s="16" t="s">
        <v>4336</v>
      </c>
      <c r="D856" s="16" t="s">
        <v>4339</v>
      </c>
      <c r="E856" s="16" t="s">
        <v>4340</v>
      </c>
      <c r="F856" s="16">
        <v>7524.05</v>
      </c>
      <c r="G856" s="16"/>
      <c r="H856" s="16" t="s">
        <v>264</v>
      </c>
      <c r="I856" s="16" t="s">
        <v>335</v>
      </c>
      <c r="J856" s="16" t="s">
        <v>2945</v>
      </c>
      <c r="K856" s="16" t="s">
        <v>2946</v>
      </c>
    </row>
    <row r="857" spans="1:11" x14ac:dyDescent="0.2">
      <c r="A857" s="13">
        <v>856</v>
      </c>
      <c r="B857" s="14">
        <v>5358264</v>
      </c>
      <c r="C857" s="14" t="s">
        <v>4336</v>
      </c>
      <c r="D857" s="14" t="s">
        <v>4341</v>
      </c>
      <c r="E857" s="14" t="s">
        <v>4342</v>
      </c>
      <c r="F857" s="14">
        <v>682.95</v>
      </c>
      <c r="G857" s="14"/>
      <c r="H857" s="14" t="s">
        <v>565</v>
      </c>
      <c r="I857" s="14" t="s">
        <v>2814</v>
      </c>
      <c r="J857" s="14" t="s">
        <v>4051</v>
      </c>
      <c r="K857" s="14" t="s">
        <v>4052</v>
      </c>
    </row>
    <row r="858" spans="1:11" x14ac:dyDescent="0.2">
      <c r="A858" s="15">
        <v>857</v>
      </c>
      <c r="B858" s="16">
        <v>5358264</v>
      </c>
      <c r="C858" s="16" t="s">
        <v>4336</v>
      </c>
      <c r="D858" s="16" t="s">
        <v>4343</v>
      </c>
      <c r="E858" s="16" t="s">
        <v>4344</v>
      </c>
      <c r="F858" s="16">
        <v>684.28</v>
      </c>
      <c r="G858" s="16"/>
      <c r="H858" s="16" t="s">
        <v>162</v>
      </c>
      <c r="I858" s="16" t="s">
        <v>4345</v>
      </c>
      <c r="J858" s="16" t="s">
        <v>4346</v>
      </c>
      <c r="K858" s="16" t="s">
        <v>4347</v>
      </c>
    </row>
    <row r="859" spans="1:11" x14ac:dyDescent="0.2">
      <c r="A859" s="13">
        <v>858</v>
      </c>
      <c r="B859" s="14">
        <v>3491544</v>
      </c>
      <c r="C859" s="14" t="s">
        <v>4348</v>
      </c>
      <c r="D859" s="14" t="s">
        <v>4349</v>
      </c>
      <c r="E859" s="14" t="s">
        <v>4350</v>
      </c>
      <c r="F859" s="14">
        <v>153.1</v>
      </c>
      <c r="G859" s="14" t="s">
        <v>970</v>
      </c>
      <c r="H859" s="14" t="s">
        <v>1870</v>
      </c>
      <c r="I859" s="14" t="s">
        <v>3065</v>
      </c>
      <c r="J859" s="14" t="s">
        <v>4351</v>
      </c>
      <c r="K859" s="14" t="s">
        <v>4352</v>
      </c>
    </row>
    <row r="860" spans="1:11" x14ac:dyDescent="0.2">
      <c r="A860" s="15">
        <v>859</v>
      </c>
      <c r="B860" s="16">
        <v>3491544</v>
      </c>
      <c r="C860" s="16" t="s">
        <v>4348</v>
      </c>
      <c r="D860" s="16" t="s">
        <v>4353</v>
      </c>
      <c r="E860" s="16" t="s">
        <v>4354</v>
      </c>
      <c r="F860" s="16">
        <v>449.08</v>
      </c>
      <c r="G860" s="16"/>
      <c r="H860" s="16" t="s">
        <v>1870</v>
      </c>
      <c r="I860" s="16" t="s">
        <v>3065</v>
      </c>
      <c r="J860" s="16" t="s">
        <v>1242</v>
      </c>
      <c r="K860" s="16" t="s">
        <v>1243</v>
      </c>
    </row>
    <row r="861" spans="1:11" x14ac:dyDescent="0.2">
      <c r="A861" s="13">
        <v>860</v>
      </c>
      <c r="B861" s="14">
        <v>2059762</v>
      </c>
      <c r="C861" s="14" t="s">
        <v>4355</v>
      </c>
      <c r="D861" s="14" t="s">
        <v>4356</v>
      </c>
      <c r="E861" s="14" t="s">
        <v>4090</v>
      </c>
      <c r="F861" s="14">
        <v>39.299999999999997</v>
      </c>
      <c r="G861" s="14"/>
      <c r="H861" s="14" t="s">
        <v>382</v>
      </c>
      <c r="I861" s="14" t="s">
        <v>388</v>
      </c>
      <c r="J861" s="14" t="s">
        <v>3868</v>
      </c>
      <c r="K861" s="14" t="s">
        <v>3869</v>
      </c>
    </row>
    <row r="862" spans="1:11" x14ac:dyDescent="0.2">
      <c r="A862" s="15">
        <v>861</v>
      </c>
      <c r="B862" s="16">
        <v>5239079</v>
      </c>
      <c r="C862" s="16" t="s">
        <v>4357</v>
      </c>
      <c r="D862" s="16" t="s">
        <v>4358</v>
      </c>
      <c r="E862" s="16" t="s">
        <v>4359</v>
      </c>
      <c r="F862" s="16">
        <v>5468.27</v>
      </c>
      <c r="G862" s="16"/>
      <c r="H862" s="16" t="s">
        <v>116</v>
      </c>
      <c r="I862" s="16" t="s">
        <v>147</v>
      </c>
      <c r="J862" s="16" t="s">
        <v>3701</v>
      </c>
      <c r="K862" s="16" t="s">
        <v>3702</v>
      </c>
    </row>
    <row r="863" spans="1:11" x14ac:dyDescent="0.2">
      <c r="A863" s="13">
        <v>862</v>
      </c>
      <c r="B863" s="14">
        <v>3369978</v>
      </c>
      <c r="C863" s="14" t="s">
        <v>4360</v>
      </c>
      <c r="D863" s="14" t="s">
        <v>4361</v>
      </c>
      <c r="E863" s="14" t="s">
        <v>4362</v>
      </c>
      <c r="F863" s="14">
        <v>60.87</v>
      </c>
      <c r="G863" s="14" t="s">
        <v>1018</v>
      </c>
      <c r="H863" s="14" t="s">
        <v>162</v>
      </c>
      <c r="I863" s="14" t="s">
        <v>705</v>
      </c>
      <c r="J863" s="14" t="s">
        <v>3231</v>
      </c>
      <c r="K863" s="14" t="s">
        <v>3232</v>
      </c>
    </row>
    <row r="864" spans="1:11" x14ac:dyDescent="0.2">
      <c r="A864" s="15">
        <v>863</v>
      </c>
      <c r="B864" s="16">
        <v>5261198</v>
      </c>
      <c r="C864" s="16" t="s">
        <v>4363</v>
      </c>
      <c r="D864" s="16" t="s">
        <v>4364</v>
      </c>
      <c r="E864" s="16" t="s">
        <v>4365</v>
      </c>
      <c r="F864" s="16">
        <v>9478.74</v>
      </c>
      <c r="G864" s="16"/>
      <c r="H864" s="16" t="s">
        <v>116</v>
      </c>
      <c r="I864" s="16" t="s">
        <v>4366</v>
      </c>
      <c r="J864" s="16" t="s">
        <v>1883</v>
      </c>
      <c r="K864" s="16" t="s">
        <v>1884</v>
      </c>
    </row>
    <row r="865" spans="1:11" x14ac:dyDescent="0.2">
      <c r="A865" s="13">
        <v>864</v>
      </c>
      <c r="B865" s="14">
        <v>5261198</v>
      </c>
      <c r="C865" s="14" t="s">
        <v>4363</v>
      </c>
      <c r="D865" s="14" t="s">
        <v>4367</v>
      </c>
      <c r="E865" s="14" t="s">
        <v>4365</v>
      </c>
      <c r="F865" s="14">
        <v>2799.17</v>
      </c>
      <c r="G865" s="14" t="s">
        <v>987</v>
      </c>
      <c r="H865" s="14" t="s">
        <v>116</v>
      </c>
      <c r="I865" s="14" t="s">
        <v>4366</v>
      </c>
      <c r="J865" s="14" t="s">
        <v>4368</v>
      </c>
      <c r="K865" s="14" t="s">
        <v>4369</v>
      </c>
    </row>
    <row r="866" spans="1:11" x14ac:dyDescent="0.2">
      <c r="A866" s="15">
        <v>865</v>
      </c>
      <c r="B866" s="16">
        <v>5261198</v>
      </c>
      <c r="C866" s="16" t="s">
        <v>4363</v>
      </c>
      <c r="D866" s="16" t="s">
        <v>4370</v>
      </c>
      <c r="E866" s="16" t="s">
        <v>4365</v>
      </c>
      <c r="F866" s="16">
        <v>390.96</v>
      </c>
      <c r="G866" s="16"/>
      <c r="H866" s="16" t="s">
        <v>116</v>
      </c>
      <c r="I866" s="16" t="s">
        <v>4366</v>
      </c>
      <c r="J866" s="16" t="s">
        <v>1883</v>
      </c>
      <c r="K866" s="16" t="s">
        <v>1884</v>
      </c>
    </row>
    <row r="867" spans="1:11" x14ac:dyDescent="0.2">
      <c r="A867" s="13">
        <v>866</v>
      </c>
      <c r="B867" s="14">
        <v>2721643</v>
      </c>
      <c r="C867" s="14" t="s">
        <v>4371</v>
      </c>
      <c r="D867" s="14" t="s">
        <v>4372</v>
      </c>
      <c r="E867" s="14" t="s">
        <v>4090</v>
      </c>
      <c r="F867" s="14">
        <v>25.94</v>
      </c>
      <c r="G867" s="14"/>
      <c r="H867" s="14" t="s">
        <v>528</v>
      </c>
      <c r="I867" s="14" t="s">
        <v>539</v>
      </c>
      <c r="J867" s="14" t="s">
        <v>4373</v>
      </c>
      <c r="K867" s="14" t="s">
        <v>4374</v>
      </c>
    </row>
    <row r="868" spans="1:11" x14ac:dyDescent="0.2">
      <c r="A868" s="15">
        <v>867</v>
      </c>
      <c r="B868" s="16">
        <v>3308456</v>
      </c>
      <c r="C868" s="16" t="s">
        <v>4375</v>
      </c>
      <c r="D868" s="16" t="s">
        <v>4376</v>
      </c>
      <c r="E868" s="16" t="s">
        <v>4377</v>
      </c>
      <c r="F868" s="16">
        <v>62.82</v>
      </c>
      <c r="G868" s="16"/>
      <c r="H868" s="16" t="s">
        <v>116</v>
      </c>
      <c r="I868" s="16" t="s">
        <v>145</v>
      </c>
      <c r="J868" s="16" t="s">
        <v>4378</v>
      </c>
      <c r="K868" s="16" t="s">
        <v>4379</v>
      </c>
    </row>
    <row r="869" spans="1:11" x14ac:dyDescent="0.2">
      <c r="A869" s="13">
        <v>868</v>
      </c>
      <c r="B869" s="14">
        <v>5295777</v>
      </c>
      <c r="C869" s="14" t="s">
        <v>4380</v>
      </c>
      <c r="D869" s="14" t="s">
        <v>4381</v>
      </c>
      <c r="E869" s="14" t="s">
        <v>4382</v>
      </c>
      <c r="F869" s="14">
        <v>1684.39</v>
      </c>
      <c r="G869" s="14" t="s">
        <v>987</v>
      </c>
      <c r="H869" s="14" t="s">
        <v>162</v>
      </c>
      <c r="I869" s="14" t="s">
        <v>207</v>
      </c>
      <c r="J869" s="14" t="s">
        <v>4383</v>
      </c>
      <c r="K869" s="14" t="s">
        <v>4384</v>
      </c>
    </row>
    <row r="870" spans="1:11" x14ac:dyDescent="0.2">
      <c r="A870" s="15">
        <v>869</v>
      </c>
      <c r="B870" s="16">
        <v>5320259</v>
      </c>
      <c r="C870" s="16" t="s">
        <v>4385</v>
      </c>
      <c r="D870" s="16" t="s">
        <v>4386</v>
      </c>
      <c r="E870" s="16" t="s">
        <v>4387</v>
      </c>
      <c r="F870" s="16">
        <v>49.68</v>
      </c>
      <c r="G870" s="16" t="s">
        <v>1018</v>
      </c>
      <c r="H870" s="16" t="s">
        <v>407</v>
      </c>
      <c r="I870" s="16" t="s">
        <v>1601</v>
      </c>
      <c r="J870" s="16" t="s">
        <v>4389</v>
      </c>
      <c r="K870" s="16" t="s">
        <v>4390</v>
      </c>
    </row>
    <row r="871" spans="1:11" x14ac:dyDescent="0.2">
      <c r="A871" s="13">
        <v>870</v>
      </c>
      <c r="B871" s="14">
        <v>5320259</v>
      </c>
      <c r="C871" s="14" t="s">
        <v>4385</v>
      </c>
      <c r="D871" s="14" t="s">
        <v>4388</v>
      </c>
      <c r="E871" s="14" t="s">
        <v>4387</v>
      </c>
      <c r="F871" s="14">
        <v>141.4</v>
      </c>
      <c r="G871" s="14"/>
      <c r="H871" s="14" t="s">
        <v>1703</v>
      </c>
      <c r="I871" s="14" t="s">
        <v>1704</v>
      </c>
      <c r="J871" s="14" t="s">
        <v>4391</v>
      </c>
      <c r="K871" s="14" t="s">
        <v>4392</v>
      </c>
    </row>
    <row r="872" spans="1:11" x14ac:dyDescent="0.2">
      <c r="A872" s="15">
        <v>871</v>
      </c>
      <c r="B872" s="16">
        <v>2561999</v>
      </c>
      <c r="C872" s="16" t="s">
        <v>4393</v>
      </c>
      <c r="D872" s="16" t="s">
        <v>4394</v>
      </c>
      <c r="E872" s="16" t="s">
        <v>4395</v>
      </c>
      <c r="F872" s="16">
        <v>5603.4</v>
      </c>
      <c r="G872" s="16"/>
      <c r="H872" s="16" t="s">
        <v>362</v>
      </c>
      <c r="I872" s="16" t="s">
        <v>727</v>
      </c>
      <c r="J872" s="16" t="s">
        <v>2383</v>
      </c>
      <c r="K872" s="16" t="s">
        <v>2384</v>
      </c>
    </row>
    <row r="873" spans="1:11" x14ac:dyDescent="0.2">
      <c r="A873" s="13">
        <v>872</v>
      </c>
      <c r="B873" s="14">
        <v>2316013</v>
      </c>
      <c r="C873" s="14" t="s">
        <v>4396</v>
      </c>
      <c r="D873" s="14" t="s">
        <v>4397</v>
      </c>
      <c r="E873" s="14" t="s">
        <v>2967</v>
      </c>
      <c r="F873" s="14">
        <v>2798.11</v>
      </c>
      <c r="G873" s="14"/>
      <c r="H873" s="14" t="s">
        <v>215</v>
      </c>
      <c r="I873" s="14" t="s">
        <v>1436</v>
      </c>
      <c r="J873" s="14" t="s">
        <v>1023</v>
      </c>
      <c r="K873" s="14" t="s">
        <v>1024</v>
      </c>
    </row>
    <row r="874" spans="1:11" x14ac:dyDescent="0.2">
      <c r="A874" s="15">
        <v>873</v>
      </c>
      <c r="B874" s="16">
        <v>5289785</v>
      </c>
      <c r="C874" s="16" t="s">
        <v>4398</v>
      </c>
      <c r="D874" s="16" t="s">
        <v>4399</v>
      </c>
      <c r="E874" s="16" t="s">
        <v>4400</v>
      </c>
      <c r="F874" s="16">
        <v>29.97</v>
      </c>
      <c r="G874" s="16" t="s">
        <v>1018</v>
      </c>
      <c r="H874" s="16" t="s">
        <v>528</v>
      </c>
      <c r="I874" s="16" t="s">
        <v>785</v>
      </c>
      <c r="J874" s="16" t="s">
        <v>2654</v>
      </c>
      <c r="K874" s="16" t="s">
        <v>2655</v>
      </c>
    </row>
    <row r="875" spans="1:11" x14ac:dyDescent="0.2">
      <c r="A875" s="13">
        <v>874</v>
      </c>
      <c r="B875" s="14">
        <v>5289785</v>
      </c>
      <c r="C875" s="14" t="s">
        <v>4398</v>
      </c>
      <c r="D875" s="14" t="s">
        <v>4402</v>
      </c>
      <c r="E875" s="14" t="s">
        <v>4400</v>
      </c>
      <c r="F875" s="14">
        <v>20</v>
      </c>
      <c r="G875" s="14" t="s">
        <v>1018</v>
      </c>
      <c r="H875" s="14" t="s">
        <v>528</v>
      </c>
      <c r="I875" s="14" t="s">
        <v>785</v>
      </c>
      <c r="J875" s="14" t="s">
        <v>2654</v>
      </c>
      <c r="K875" s="14" t="s">
        <v>2655</v>
      </c>
    </row>
    <row r="876" spans="1:11" x14ac:dyDescent="0.2">
      <c r="A876" s="15">
        <v>875</v>
      </c>
      <c r="B876" s="16">
        <v>2716682</v>
      </c>
      <c r="C876" s="16" t="s">
        <v>4403</v>
      </c>
      <c r="D876" s="16" t="s">
        <v>4404</v>
      </c>
      <c r="E876" s="16" t="s">
        <v>4405</v>
      </c>
      <c r="F876" s="16">
        <v>75.97</v>
      </c>
      <c r="G876" s="16" t="s">
        <v>970</v>
      </c>
      <c r="H876" s="16" t="s">
        <v>21</v>
      </c>
      <c r="I876" s="16" t="s">
        <v>2437</v>
      </c>
      <c r="J876" s="16" t="s">
        <v>1138</v>
      </c>
      <c r="K876" s="16" t="s">
        <v>1139</v>
      </c>
    </row>
    <row r="877" spans="1:11" x14ac:dyDescent="0.2">
      <c r="A877" s="13">
        <v>876</v>
      </c>
      <c r="B877" s="14">
        <v>2716682</v>
      </c>
      <c r="C877" s="14" t="s">
        <v>4403</v>
      </c>
      <c r="D877" s="14" t="s">
        <v>4406</v>
      </c>
      <c r="E877" s="14" t="s">
        <v>4407</v>
      </c>
      <c r="F877" s="14">
        <v>128.87</v>
      </c>
      <c r="G877" s="14" t="s">
        <v>970</v>
      </c>
      <c r="H877" s="14" t="s">
        <v>21</v>
      </c>
      <c r="I877" s="14" t="s">
        <v>49</v>
      </c>
      <c r="J877" s="14" t="s">
        <v>4408</v>
      </c>
      <c r="K877" s="14" t="s">
        <v>4409</v>
      </c>
    </row>
    <row r="878" spans="1:11" x14ac:dyDescent="0.2">
      <c r="A878" s="15">
        <v>877</v>
      </c>
      <c r="B878" s="16">
        <v>5297494</v>
      </c>
      <c r="C878" s="16" t="s">
        <v>4410</v>
      </c>
      <c r="D878" s="16" t="s">
        <v>4411</v>
      </c>
      <c r="E878" s="16" t="s">
        <v>4412</v>
      </c>
      <c r="F878" s="16">
        <v>1843.23</v>
      </c>
      <c r="G878" s="16"/>
      <c r="H878" s="16" t="s">
        <v>21</v>
      </c>
      <c r="I878" s="16" t="s">
        <v>49</v>
      </c>
      <c r="J878" s="16" t="s">
        <v>3714</v>
      </c>
      <c r="K878" s="16" t="s">
        <v>3715</v>
      </c>
    </row>
    <row r="879" spans="1:11" x14ac:dyDescent="0.2">
      <c r="A879" s="13">
        <v>878</v>
      </c>
      <c r="B879" s="14">
        <v>5297117</v>
      </c>
      <c r="C879" s="14" t="s">
        <v>4413</v>
      </c>
      <c r="D879" s="14" t="s">
        <v>4414</v>
      </c>
      <c r="E879" s="14" t="s">
        <v>4415</v>
      </c>
      <c r="F879" s="14">
        <v>11435.67</v>
      </c>
      <c r="G879" s="14"/>
      <c r="H879" s="14" t="s">
        <v>162</v>
      </c>
      <c r="I879" s="14" t="s">
        <v>191</v>
      </c>
      <c r="J879" s="14" t="s">
        <v>4416</v>
      </c>
      <c r="K879" s="14" t="s">
        <v>4417</v>
      </c>
    </row>
    <row r="880" spans="1:11" x14ac:dyDescent="0.2">
      <c r="A880" s="15">
        <v>879</v>
      </c>
      <c r="B880" s="16">
        <v>3551083</v>
      </c>
      <c r="C880" s="16" t="s">
        <v>4418</v>
      </c>
      <c r="D880" s="16" t="s">
        <v>4419</v>
      </c>
      <c r="E880" s="16" t="s">
        <v>4420</v>
      </c>
      <c r="F880" s="16">
        <v>417.06</v>
      </c>
      <c r="G880" s="16"/>
      <c r="H880" s="16" t="s">
        <v>697</v>
      </c>
      <c r="I880" s="16" t="s">
        <v>700</v>
      </c>
      <c r="J880" s="16" t="s">
        <v>3393</v>
      </c>
      <c r="K880" s="16" t="s">
        <v>3394</v>
      </c>
    </row>
    <row r="881" spans="1:11" x14ac:dyDescent="0.2">
      <c r="A881" s="13">
        <v>880</v>
      </c>
      <c r="B881" s="14">
        <v>3551083</v>
      </c>
      <c r="C881" s="14" t="s">
        <v>4418</v>
      </c>
      <c r="D881" s="14" t="s">
        <v>4421</v>
      </c>
      <c r="E881" s="14" t="s">
        <v>4420</v>
      </c>
      <c r="F881" s="14">
        <v>282.69</v>
      </c>
      <c r="G881" s="14" t="s">
        <v>970</v>
      </c>
      <c r="H881" s="14" t="s">
        <v>697</v>
      </c>
      <c r="I881" s="14" t="s">
        <v>700</v>
      </c>
      <c r="J881" s="14" t="s">
        <v>4422</v>
      </c>
      <c r="K881" s="14" t="s">
        <v>4423</v>
      </c>
    </row>
    <row r="882" spans="1:11" x14ac:dyDescent="0.2">
      <c r="A882" s="15">
        <v>881</v>
      </c>
      <c r="B882" s="16">
        <v>2866455</v>
      </c>
      <c r="C882" s="16" t="s">
        <v>4424</v>
      </c>
      <c r="D882" s="16" t="s">
        <v>4425</v>
      </c>
      <c r="E882" s="16" t="s">
        <v>4426</v>
      </c>
      <c r="F882" s="16">
        <v>5877.65</v>
      </c>
      <c r="G882" s="16"/>
      <c r="H882" s="16" t="s">
        <v>96</v>
      </c>
      <c r="I882" s="16" t="s">
        <v>2881</v>
      </c>
      <c r="J882" s="16" t="s">
        <v>4427</v>
      </c>
      <c r="K882" s="16" t="s">
        <v>4428</v>
      </c>
    </row>
    <row r="883" spans="1:11" x14ac:dyDescent="0.2">
      <c r="A883" s="13">
        <v>882</v>
      </c>
      <c r="B883" s="14">
        <v>5218624</v>
      </c>
      <c r="C883" s="14" t="s">
        <v>4429</v>
      </c>
      <c r="D883" s="14" t="s">
        <v>4430</v>
      </c>
      <c r="E883" s="14" t="s">
        <v>4431</v>
      </c>
      <c r="F883" s="14">
        <v>94</v>
      </c>
      <c r="G883" s="14" t="s">
        <v>1051</v>
      </c>
      <c r="H883" s="14" t="s">
        <v>362</v>
      </c>
      <c r="I883" s="14" t="s">
        <v>362</v>
      </c>
      <c r="J883" s="14" t="s">
        <v>4432</v>
      </c>
      <c r="K883" s="14" t="s">
        <v>4433</v>
      </c>
    </row>
    <row r="884" spans="1:11" x14ac:dyDescent="0.2">
      <c r="A884" s="15">
        <v>883</v>
      </c>
      <c r="B884" s="16">
        <v>5337402</v>
      </c>
      <c r="C884" s="16" t="s">
        <v>4434</v>
      </c>
      <c r="D884" s="16" t="s">
        <v>4435</v>
      </c>
      <c r="E884" s="16" t="s">
        <v>645</v>
      </c>
      <c r="F884" s="16">
        <v>416.62</v>
      </c>
      <c r="G884" s="16"/>
      <c r="H884" s="16" t="s">
        <v>69</v>
      </c>
      <c r="I884" s="16" t="s">
        <v>645</v>
      </c>
      <c r="J884" s="16" t="s">
        <v>4436</v>
      </c>
      <c r="K884" s="16" t="s">
        <v>3878</v>
      </c>
    </row>
    <row r="885" spans="1:11" x14ac:dyDescent="0.2">
      <c r="A885" s="13">
        <v>884</v>
      </c>
      <c r="B885" s="14">
        <v>5337402</v>
      </c>
      <c r="C885" s="14" t="s">
        <v>4434</v>
      </c>
      <c r="D885" s="14" t="s">
        <v>4437</v>
      </c>
      <c r="E885" s="14" t="s">
        <v>4438</v>
      </c>
      <c r="F885" s="14">
        <v>43652.72</v>
      </c>
      <c r="G885" s="14"/>
      <c r="H885" s="14" t="s">
        <v>69</v>
      </c>
      <c r="I885" s="14" t="s">
        <v>4439</v>
      </c>
      <c r="J885" s="14" t="s">
        <v>4440</v>
      </c>
      <c r="K885" s="14" t="s">
        <v>4441</v>
      </c>
    </row>
    <row r="886" spans="1:11" x14ac:dyDescent="0.2">
      <c r="A886" s="15">
        <v>885</v>
      </c>
      <c r="B886" s="16">
        <v>5337402</v>
      </c>
      <c r="C886" s="16" t="s">
        <v>4434</v>
      </c>
      <c r="D886" s="16" t="s">
        <v>4442</v>
      </c>
      <c r="E886" s="16" t="s">
        <v>645</v>
      </c>
      <c r="F886" s="16">
        <v>553.29999999999995</v>
      </c>
      <c r="G886" s="16"/>
      <c r="H886" s="16" t="s">
        <v>69</v>
      </c>
      <c r="I886" s="16" t="s">
        <v>645</v>
      </c>
      <c r="J886" s="16" t="s">
        <v>4436</v>
      </c>
      <c r="K886" s="16" t="s">
        <v>3878</v>
      </c>
    </row>
    <row r="887" spans="1:11" x14ac:dyDescent="0.2">
      <c r="A887" s="13">
        <v>886</v>
      </c>
      <c r="B887" s="14">
        <v>2825627</v>
      </c>
      <c r="C887" s="14" t="s">
        <v>4443</v>
      </c>
      <c r="D887" s="14" t="s">
        <v>4444</v>
      </c>
      <c r="E887" s="14" t="s">
        <v>3517</v>
      </c>
      <c r="F887" s="14">
        <v>41.7</v>
      </c>
      <c r="G887" s="14" t="s">
        <v>1051</v>
      </c>
      <c r="H887" s="14" t="s">
        <v>565</v>
      </c>
      <c r="I887" s="14" t="s">
        <v>570</v>
      </c>
      <c r="J887" s="14" t="s">
        <v>2596</v>
      </c>
      <c r="K887" s="14" t="s">
        <v>4445</v>
      </c>
    </row>
    <row r="888" spans="1:11" x14ac:dyDescent="0.2">
      <c r="A888" s="15">
        <v>887</v>
      </c>
      <c r="B888" s="16">
        <v>5241936</v>
      </c>
      <c r="C888" s="16" t="s">
        <v>4446</v>
      </c>
      <c r="D888" s="16" t="s">
        <v>4447</v>
      </c>
      <c r="E888" s="16" t="s">
        <v>4448</v>
      </c>
      <c r="F888" s="16">
        <v>900.2</v>
      </c>
      <c r="G888" s="16"/>
      <c r="H888" s="16" t="s">
        <v>116</v>
      </c>
      <c r="I888" s="16" t="s">
        <v>142</v>
      </c>
      <c r="J888" s="16" t="s">
        <v>3486</v>
      </c>
      <c r="K888" s="16" t="s">
        <v>3487</v>
      </c>
    </row>
    <row r="889" spans="1:11" x14ac:dyDescent="0.2">
      <c r="A889" s="13">
        <v>888</v>
      </c>
      <c r="B889" s="14">
        <v>5201152</v>
      </c>
      <c r="C889" s="14" t="s">
        <v>4449</v>
      </c>
      <c r="D889" s="14" t="s">
        <v>4450</v>
      </c>
      <c r="E889" s="14" t="s">
        <v>4451</v>
      </c>
      <c r="F889" s="14">
        <v>29.21</v>
      </c>
      <c r="G889" s="14" t="s">
        <v>1051</v>
      </c>
      <c r="H889" s="14" t="s">
        <v>565</v>
      </c>
      <c r="I889" s="14" t="s">
        <v>803</v>
      </c>
      <c r="J889" s="14" t="s">
        <v>4452</v>
      </c>
      <c r="K889" s="14" t="s">
        <v>4453</v>
      </c>
    </row>
    <row r="890" spans="1:11" x14ac:dyDescent="0.2">
      <c r="A890" s="15">
        <v>889</v>
      </c>
      <c r="B890" s="16">
        <v>5398657</v>
      </c>
      <c r="C890" s="16" t="s">
        <v>4454</v>
      </c>
      <c r="D890" s="16" t="s">
        <v>4455</v>
      </c>
      <c r="E890" s="16" t="s">
        <v>4456</v>
      </c>
      <c r="F890" s="16">
        <v>1481.75</v>
      </c>
      <c r="G890" s="16"/>
      <c r="H890" s="16" t="s">
        <v>51</v>
      </c>
      <c r="I890" s="16" t="s">
        <v>52</v>
      </c>
      <c r="J890" s="16" t="s">
        <v>4457</v>
      </c>
      <c r="K890" s="16" t="s">
        <v>4458</v>
      </c>
    </row>
    <row r="891" spans="1:11" x14ac:dyDescent="0.2">
      <c r="A891" s="13">
        <v>890</v>
      </c>
      <c r="B891" s="14">
        <v>5340195</v>
      </c>
      <c r="C891" s="14" t="s">
        <v>4459</v>
      </c>
      <c r="D891" s="14" t="s">
        <v>4460</v>
      </c>
      <c r="E891" s="14" t="s">
        <v>4461</v>
      </c>
      <c r="F891" s="14">
        <v>40.450000000000003</v>
      </c>
      <c r="G891" s="14" t="s">
        <v>970</v>
      </c>
      <c r="H891" s="14" t="s">
        <v>407</v>
      </c>
      <c r="I891" s="14" t="s">
        <v>4462</v>
      </c>
      <c r="J891" s="14" t="s">
        <v>2185</v>
      </c>
      <c r="K891" s="14" t="s">
        <v>2186</v>
      </c>
    </row>
    <row r="892" spans="1:11" x14ac:dyDescent="0.2">
      <c r="A892" s="15">
        <v>891</v>
      </c>
      <c r="B892" s="16">
        <v>5340195</v>
      </c>
      <c r="C892" s="16" t="s">
        <v>4459</v>
      </c>
      <c r="D892" s="16" t="s">
        <v>4463</v>
      </c>
      <c r="E892" s="16" t="s">
        <v>4464</v>
      </c>
      <c r="F892" s="16">
        <v>55.04</v>
      </c>
      <c r="G892" s="16" t="s">
        <v>970</v>
      </c>
      <c r="H892" s="16" t="s">
        <v>407</v>
      </c>
      <c r="I892" s="16" t="s">
        <v>746</v>
      </c>
      <c r="J892" s="16" t="s">
        <v>4465</v>
      </c>
      <c r="K892" s="16" t="s">
        <v>4466</v>
      </c>
    </row>
    <row r="893" spans="1:11" x14ac:dyDescent="0.2">
      <c r="A893" s="13">
        <v>892</v>
      </c>
      <c r="B893" s="14">
        <v>5402204</v>
      </c>
      <c r="C893" s="14" t="s">
        <v>4467</v>
      </c>
      <c r="D893" s="14" t="s">
        <v>4468</v>
      </c>
      <c r="E893" s="14" t="s">
        <v>4469</v>
      </c>
      <c r="F893" s="14">
        <v>199.99</v>
      </c>
      <c r="G893" s="14"/>
      <c r="H893" s="14" t="s">
        <v>407</v>
      </c>
      <c r="I893" s="14" t="s">
        <v>3059</v>
      </c>
      <c r="J893" s="14" t="s">
        <v>2550</v>
      </c>
      <c r="K893" s="14" t="s">
        <v>2551</v>
      </c>
    </row>
    <row r="894" spans="1:11" x14ac:dyDescent="0.2">
      <c r="A894" s="15">
        <v>893</v>
      </c>
      <c r="B894" s="16">
        <v>5402204</v>
      </c>
      <c r="C894" s="16" t="s">
        <v>4467</v>
      </c>
      <c r="D894" s="16" t="s">
        <v>4470</v>
      </c>
      <c r="E894" s="16" t="s">
        <v>2639</v>
      </c>
      <c r="F894" s="16">
        <v>7717.94</v>
      </c>
      <c r="G894" s="16"/>
      <c r="H894" s="16" t="s">
        <v>264</v>
      </c>
      <c r="I894" s="16" t="s">
        <v>289</v>
      </c>
      <c r="J894" s="16" t="s">
        <v>2550</v>
      </c>
      <c r="K894" s="16" t="s">
        <v>2551</v>
      </c>
    </row>
    <row r="895" spans="1:11" x14ac:dyDescent="0.2">
      <c r="A895" s="13">
        <v>894</v>
      </c>
      <c r="B895" s="14">
        <v>5455995</v>
      </c>
      <c r="C895" s="14" t="s">
        <v>4471</v>
      </c>
      <c r="D895" s="14" t="s">
        <v>4472</v>
      </c>
      <c r="E895" s="14" t="s">
        <v>3894</v>
      </c>
      <c r="F895" s="14">
        <v>5736.12</v>
      </c>
      <c r="G895" s="14"/>
      <c r="H895" s="14" t="s">
        <v>560</v>
      </c>
      <c r="I895" s="14" t="s">
        <v>560</v>
      </c>
      <c r="J895" s="14" t="s">
        <v>4473</v>
      </c>
      <c r="K895" s="14" t="s">
        <v>4474</v>
      </c>
    </row>
    <row r="896" spans="1:11" x14ac:dyDescent="0.2">
      <c r="A896" s="15">
        <v>895</v>
      </c>
      <c r="B896" s="16">
        <v>2682869</v>
      </c>
      <c r="C896" s="16" t="s">
        <v>4475</v>
      </c>
      <c r="D896" s="16" t="s">
        <v>4476</v>
      </c>
      <c r="E896" s="16" t="s">
        <v>4477</v>
      </c>
      <c r="F896" s="16">
        <v>217.73</v>
      </c>
      <c r="G896" s="16" t="s">
        <v>970</v>
      </c>
      <c r="H896" s="16" t="s">
        <v>162</v>
      </c>
      <c r="I896" s="16" t="s">
        <v>168</v>
      </c>
      <c r="J896" s="16" t="s">
        <v>4478</v>
      </c>
      <c r="K896" s="16" t="s">
        <v>4479</v>
      </c>
    </row>
    <row r="897" spans="1:11" x14ac:dyDescent="0.2">
      <c r="A897" s="13">
        <v>896</v>
      </c>
      <c r="B897" s="14">
        <v>2682869</v>
      </c>
      <c r="C897" s="14" t="s">
        <v>4475</v>
      </c>
      <c r="D897" s="14" t="s">
        <v>4480</v>
      </c>
      <c r="E897" s="14" t="s">
        <v>4481</v>
      </c>
      <c r="F897" s="14">
        <v>106.44</v>
      </c>
      <c r="G897" s="14" t="s">
        <v>970</v>
      </c>
      <c r="H897" s="14" t="s">
        <v>110</v>
      </c>
      <c r="I897" s="14" t="s">
        <v>1087</v>
      </c>
      <c r="J897" s="14" t="s">
        <v>3165</v>
      </c>
      <c r="K897" s="14" t="s">
        <v>3166</v>
      </c>
    </row>
    <row r="898" spans="1:11" x14ac:dyDescent="0.2">
      <c r="A898" s="15">
        <v>897</v>
      </c>
      <c r="B898" s="16">
        <v>5106508</v>
      </c>
      <c r="C898" s="16" t="s">
        <v>4482</v>
      </c>
      <c r="D898" s="16" t="s">
        <v>4483</v>
      </c>
      <c r="E898" s="16" t="s">
        <v>4484</v>
      </c>
      <c r="F898" s="16">
        <v>5165.66</v>
      </c>
      <c r="G898" s="16"/>
      <c r="H898" s="16" t="s">
        <v>407</v>
      </c>
      <c r="I898" s="16" t="s">
        <v>2895</v>
      </c>
      <c r="J898" s="16" t="s">
        <v>4485</v>
      </c>
      <c r="K898" s="16" t="s">
        <v>4486</v>
      </c>
    </row>
    <row r="899" spans="1:11" x14ac:dyDescent="0.2">
      <c r="A899" s="13">
        <v>898</v>
      </c>
      <c r="B899" s="14">
        <v>5106508</v>
      </c>
      <c r="C899" s="14" t="s">
        <v>4482</v>
      </c>
      <c r="D899" s="14" t="s">
        <v>4487</v>
      </c>
      <c r="E899" s="14" t="s">
        <v>4488</v>
      </c>
      <c r="F899" s="14">
        <v>1564.12</v>
      </c>
      <c r="G899" s="14"/>
      <c r="H899" s="14" t="s">
        <v>1870</v>
      </c>
      <c r="I899" s="14" t="s">
        <v>1882</v>
      </c>
      <c r="J899" s="14" t="s">
        <v>4489</v>
      </c>
      <c r="K899" s="14" t="s">
        <v>4490</v>
      </c>
    </row>
    <row r="900" spans="1:11" x14ac:dyDescent="0.2">
      <c r="A900" s="15">
        <v>899</v>
      </c>
      <c r="B900" s="16">
        <v>5106508</v>
      </c>
      <c r="C900" s="16" t="s">
        <v>4482</v>
      </c>
      <c r="D900" s="16" t="s">
        <v>4491</v>
      </c>
      <c r="E900" s="16" t="s">
        <v>4492</v>
      </c>
      <c r="F900" s="16">
        <v>12104.85</v>
      </c>
      <c r="G900" s="16"/>
      <c r="H900" s="16" t="s">
        <v>69</v>
      </c>
      <c r="I900" s="16" t="s">
        <v>444</v>
      </c>
      <c r="J900" s="16" t="s">
        <v>4493</v>
      </c>
      <c r="K900" s="16" t="s">
        <v>4494</v>
      </c>
    </row>
    <row r="901" spans="1:11" x14ac:dyDescent="0.2">
      <c r="A901" s="13">
        <v>900</v>
      </c>
      <c r="B901" s="14">
        <v>5198038</v>
      </c>
      <c r="C901" s="14" t="s">
        <v>4495</v>
      </c>
      <c r="D901" s="14" t="s">
        <v>4496</v>
      </c>
      <c r="E901" s="14" t="s">
        <v>4497</v>
      </c>
      <c r="F901" s="14">
        <v>871.61</v>
      </c>
      <c r="G901" s="14"/>
      <c r="H901" s="14" t="s">
        <v>162</v>
      </c>
      <c r="I901" s="14" t="s">
        <v>191</v>
      </c>
      <c r="J901" s="14" t="s">
        <v>4498</v>
      </c>
      <c r="K901" s="14" t="s">
        <v>3128</v>
      </c>
    </row>
    <row r="902" spans="1:11" x14ac:dyDescent="0.2">
      <c r="A902" s="15">
        <v>901</v>
      </c>
      <c r="B902" s="16">
        <v>5218101</v>
      </c>
      <c r="C902" s="16" t="s">
        <v>4499</v>
      </c>
      <c r="D902" s="16" t="s">
        <v>4500</v>
      </c>
      <c r="E902" s="16" t="s">
        <v>4501</v>
      </c>
      <c r="F902" s="16">
        <v>5441.31</v>
      </c>
      <c r="G902" s="16"/>
      <c r="H902" s="16" t="s">
        <v>215</v>
      </c>
      <c r="I902" s="16" t="s">
        <v>239</v>
      </c>
      <c r="J902" s="16" t="s">
        <v>4502</v>
      </c>
      <c r="K902" s="16" t="s">
        <v>4503</v>
      </c>
    </row>
    <row r="903" spans="1:11" x14ac:dyDescent="0.2">
      <c r="A903" s="13">
        <v>902</v>
      </c>
      <c r="B903" s="14">
        <v>2714299</v>
      </c>
      <c r="C903" s="14" t="s">
        <v>4504</v>
      </c>
      <c r="D903" s="14" t="s">
        <v>4505</v>
      </c>
      <c r="E903" s="14" t="s">
        <v>1846</v>
      </c>
      <c r="F903" s="14">
        <v>27.06</v>
      </c>
      <c r="G903" s="14" t="s">
        <v>970</v>
      </c>
      <c r="H903" s="14" t="s">
        <v>110</v>
      </c>
      <c r="I903" s="14" t="s">
        <v>1087</v>
      </c>
      <c r="J903" s="14" t="s">
        <v>4506</v>
      </c>
      <c r="K903" s="14" t="s">
        <v>4507</v>
      </c>
    </row>
    <row r="904" spans="1:11" x14ac:dyDescent="0.2">
      <c r="A904" s="15">
        <v>903</v>
      </c>
      <c r="B904" s="16">
        <v>5286808</v>
      </c>
      <c r="C904" s="16" t="s">
        <v>4508</v>
      </c>
      <c r="D904" s="16" t="s">
        <v>4509</v>
      </c>
      <c r="E904" s="16" t="s">
        <v>4510</v>
      </c>
      <c r="F904" s="16">
        <v>29.29</v>
      </c>
      <c r="G904" s="16" t="s">
        <v>2762</v>
      </c>
      <c r="H904" s="16" t="s">
        <v>622</v>
      </c>
      <c r="I904" s="16" t="s">
        <v>624</v>
      </c>
      <c r="J904" s="16" t="s">
        <v>4511</v>
      </c>
      <c r="K904" s="16" t="s">
        <v>4512</v>
      </c>
    </row>
    <row r="905" spans="1:11" x14ac:dyDescent="0.2">
      <c r="A905" s="13">
        <v>904</v>
      </c>
      <c r="B905" s="14">
        <v>5313341</v>
      </c>
      <c r="C905" s="14" t="s">
        <v>4513</v>
      </c>
      <c r="D905" s="14" t="s">
        <v>4514</v>
      </c>
      <c r="E905" s="14" t="s">
        <v>4515</v>
      </c>
      <c r="F905" s="14">
        <v>447.7</v>
      </c>
      <c r="G905" s="14" t="s">
        <v>970</v>
      </c>
      <c r="H905" s="14" t="s">
        <v>560</v>
      </c>
      <c r="I905" s="14" t="s">
        <v>562</v>
      </c>
      <c r="J905" s="14" t="s">
        <v>2783</v>
      </c>
      <c r="K905" s="14" t="s">
        <v>4516</v>
      </c>
    </row>
    <row r="906" spans="1:11" x14ac:dyDescent="0.2">
      <c r="A906" s="15">
        <v>905</v>
      </c>
      <c r="B906" s="16">
        <v>5288703</v>
      </c>
      <c r="C906" s="16" t="s">
        <v>576</v>
      </c>
      <c r="D906" s="16" t="s">
        <v>4517</v>
      </c>
      <c r="E906" s="16" t="s">
        <v>4518</v>
      </c>
      <c r="F906" s="16">
        <v>26.75</v>
      </c>
      <c r="G906" s="16" t="s">
        <v>1051</v>
      </c>
      <c r="H906" s="16" t="s">
        <v>565</v>
      </c>
      <c r="I906" s="16" t="s">
        <v>803</v>
      </c>
      <c r="J906" s="16" t="s">
        <v>4519</v>
      </c>
      <c r="K906" s="16" t="s">
        <v>4520</v>
      </c>
    </row>
    <row r="907" spans="1:11" x14ac:dyDescent="0.2">
      <c r="A907" s="13">
        <v>906</v>
      </c>
      <c r="B907" s="14">
        <v>5288703</v>
      </c>
      <c r="C907" s="14" t="s">
        <v>576</v>
      </c>
      <c r="D907" s="14" t="s">
        <v>4521</v>
      </c>
      <c r="E907" s="14" t="s">
        <v>4522</v>
      </c>
      <c r="F907" s="14">
        <v>30.75</v>
      </c>
      <c r="G907" s="14" t="s">
        <v>1051</v>
      </c>
      <c r="H907" s="14" t="s">
        <v>565</v>
      </c>
      <c r="I907" s="14" t="s">
        <v>803</v>
      </c>
      <c r="J907" s="14" t="s">
        <v>4523</v>
      </c>
      <c r="K907" s="14" t="s">
        <v>4524</v>
      </c>
    </row>
    <row r="908" spans="1:11" x14ac:dyDescent="0.2">
      <c r="A908" s="15">
        <v>907</v>
      </c>
      <c r="B908" s="16">
        <v>5311918</v>
      </c>
      <c r="C908" s="16" t="s">
        <v>4525</v>
      </c>
      <c r="D908" s="16" t="s">
        <v>4526</v>
      </c>
      <c r="E908" s="16" t="s">
        <v>4527</v>
      </c>
      <c r="F908" s="16">
        <v>15456.23</v>
      </c>
      <c r="G908" s="16"/>
      <c r="H908" s="16" t="s">
        <v>264</v>
      </c>
      <c r="I908" s="16" t="s">
        <v>284</v>
      </c>
      <c r="J908" s="16" t="s">
        <v>4528</v>
      </c>
      <c r="K908" s="16" t="s">
        <v>4529</v>
      </c>
    </row>
    <row r="909" spans="1:11" x14ac:dyDescent="0.2">
      <c r="A909" s="13">
        <v>908</v>
      </c>
      <c r="B909" s="14">
        <v>5311918</v>
      </c>
      <c r="C909" s="14" t="s">
        <v>4525</v>
      </c>
      <c r="D909" s="14" t="s">
        <v>4530</v>
      </c>
      <c r="E909" s="14" t="s">
        <v>4527</v>
      </c>
      <c r="F909" s="14">
        <v>1459.05</v>
      </c>
      <c r="G909" s="14" t="s">
        <v>987</v>
      </c>
      <c r="H909" s="14" t="s">
        <v>264</v>
      </c>
      <c r="I909" s="14" t="s">
        <v>284</v>
      </c>
      <c r="J909" s="14" t="s">
        <v>4531</v>
      </c>
      <c r="K909" s="14" t="s">
        <v>4532</v>
      </c>
    </row>
    <row r="910" spans="1:11" x14ac:dyDescent="0.2">
      <c r="A910" s="15">
        <v>909</v>
      </c>
      <c r="B910" s="16">
        <v>5248329</v>
      </c>
      <c r="C910" s="16" t="s">
        <v>4533</v>
      </c>
      <c r="D910" s="16" t="s">
        <v>4534</v>
      </c>
      <c r="E910" s="16" t="s">
        <v>4535</v>
      </c>
      <c r="F910" s="16">
        <v>48742.37</v>
      </c>
      <c r="G910" s="16"/>
      <c r="H910" s="16" t="s">
        <v>362</v>
      </c>
      <c r="I910" s="16" t="s">
        <v>363</v>
      </c>
      <c r="J910" s="16" t="s">
        <v>4536</v>
      </c>
      <c r="K910" s="16" t="s">
        <v>4537</v>
      </c>
    </row>
    <row r="911" spans="1:11" x14ac:dyDescent="0.2">
      <c r="A911" s="13">
        <v>910</v>
      </c>
      <c r="B911" s="14">
        <v>5440092</v>
      </c>
      <c r="C911" s="14" t="s">
        <v>4538</v>
      </c>
      <c r="D911" s="14" t="s">
        <v>4539</v>
      </c>
      <c r="E911" s="14" t="s">
        <v>4540</v>
      </c>
      <c r="F911" s="14">
        <v>21762.639999999999</v>
      </c>
      <c r="G911" s="14"/>
      <c r="H911" s="14" t="s">
        <v>362</v>
      </c>
      <c r="I911" s="14" t="s">
        <v>727</v>
      </c>
      <c r="J911" s="14" t="s">
        <v>2088</v>
      </c>
      <c r="K911" s="14" t="s">
        <v>3455</v>
      </c>
    </row>
    <row r="912" spans="1:11" x14ac:dyDescent="0.2">
      <c r="A912" s="15">
        <v>911</v>
      </c>
      <c r="B912" s="16">
        <v>5440092</v>
      </c>
      <c r="C912" s="16" t="s">
        <v>4538</v>
      </c>
      <c r="D912" s="16" t="s">
        <v>4541</v>
      </c>
      <c r="E912" s="16" t="s">
        <v>4542</v>
      </c>
      <c r="F912" s="16">
        <v>10446.66</v>
      </c>
      <c r="G912" s="16"/>
      <c r="H912" s="16" t="s">
        <v>215</v>
      </c>
      <c r="I912" s="16" t="s">
        <v>1436</v>
      </c>
      <c r="J912" s="16" t="s">
        <v>3859</v>
      </c>
      <c r="K912" s="16" t="s">
        <v>3860</v>
      </c>
    </row>
    <row r="913" spans="1:11" x14ac:dyDescent="0.2">
      <c r="A913" s="13">
        <v>912</v>
      </c>
      <c r="B913" s="14">
        <v>5440092</v>
      </c>
      <c r="C913" s="14" t="s">
        <v>4538</v>
      </c>
      <c r="D913" s="14" t="s">
        <v>4543</v>
      </c>
      <c r="E913" s="14" t="s">
        <v>660</v>
      </c>
      <c r="F913" s="14">
        <v>10933.97</v>
      </c>
      <c r="G913" s="14"/>
      <c r="H913" s="14" t="s">
        <v>4544</v>
      </c>
      <c r="I913" s="14" t="s">
        <v>4545</v>
      </c>
      <c r="J913" s="14" t="s">
        <v>4546</v>
      </c>
      <c r="K913" s="14" t="s">
        <v>4547</v>
      </c>
    </row>
    <row r="914" spans="1:11" x14ac:dyDescent="0.2">
      <c r="A914" s="15">
        <v>913</v>
      </c>
      <c r="B914" s="16">
        <v>3738191</v>
      </c>
      <c r="C914" s="16" t="s">
        <v>4548</v>
      </c>
      <c r="D914" s="16" t="s">
        <v>4549</v>
      </c>
      <c r="E914" s="16" t="s">
        <v>1106</v>
      </c>
      <c r="F914" s="16">
        <v>103.47</v>
      </c>
      <c r="G914" s="16" t="s">
        <v>970</v>
      </c>
      <c r="H914" s="16" t="s">
        <v>162</v>
      </c>
      <c r="I914" s="16" t="s">
        <v>168</v>
      </c>
      <c r="J914" s="16" t="s">
        <v>1095</v>
      </c>
      <c r="K914" s="16" t="s">
        <v>1096</v>
      </c>
    </row>
    <row r="915" spans="1:11" x14ac:dyDescent="0.2">
      <c r="A915" s="13">
        <v>914</v>
      </c>
      <c r="B915" s="14">
        <v>3738191</v>
      </c>
      <c r="C915" s="14" t="s">
        <v>4548</v>
      </c>
      <c r="D915" s="14" t="s">
        <v>4551</v>
      </c>
      <c r="E915" s="14" t="s">
        <v>4552</v>
      </c>
      <c r="F915" s="14">
        <v>65.92</v>
      </c>
      <c r="G915" s="14" t="s">
        <v>970</v>
      </c>
      <c r="H915" s="14" t="s">
        <v>21</v>
      </c>
      <c r="I915" s="14" t="s">
        <v>22</v>
      </c>
      <c r="J915" s="14" t="s">
        <v>4553</v>
      </c>
      <c r="K915" s="14" t="s">
        <v>4554</v>
      </c>
    </row>
    <row r="916" spans="1:11" x14ac:dyDescent="0.2">
      <c r="A916" s="15">
        <v>915</v>
      </c>
      <c r="B916" s="16">
        <v>3738191</v>
      </c>
      <c r="C916" s="16" t="s">
        <v>4548</v>
      </c>
      <c r="D916" s="16" t="s">
        <v>4555</v>
      </c>
      <c r="E916" s="16" t="s">
        <v>4556</v>
      </c>
      <c r="F916" s="16">
        <v>657.97</v>
      </c>
      <c r="G916" s="16" t="s">
        <v>970</v>
      </c>
      <c r="H916" s="16" t="s">
        <v>21</v>
      </c>
      <c r="I916" s="16" t="s">
        <v>22</v>
      </c>
      <c r="J916" s="16" t="s">
        <v>4557</v>
      </c>
      <c r="K916" s="16" t="s">
        <v>4558</v>
      </c>
    </row>
    <row r="917" spans="1:11" x14ac:dyDescent="0.2">
      <c r="A917" s="13">
        <v>916</v>
      </c>
      <c r="B917" s="14">
        <v>5403618</v>
      </c>
      <c r="C917" s="14" t="s">
        <v>4559</v>
      </c>
      <c r="D917" s="14" t="s">
        <v>4560</v>
      </c>
      <c r="E917" s="14" t="s">
        <v>4561</v>
      </c>
      <c r="F917" s="14">
        <v>1189.1099999999999</v>
      </c>
      <c r="G917" s="14"/>
      <c r="H917" s="14" t="s">
        <v>407</v>
      </c>
      <c r="I917" s="14" t="s">
        <v>1601</v>
      </c>
      <c r="J917" s="14" t="s">
        <v>4493</v>
      </c>
      <c r="K917" s="14" t="s">
        <v>4494</v>
      </c>
    </row>
    <row r="918" spans="1:11" x14ac:dyDescent="0.2">
      <c r="A918" s="15">
        <v>917</v>
      </c>
      <c r="B918" s="16">
        <v>5276675</v>
      </c>
      <c r="C918" s="16" t="s">
        <v>4562</v>
      </c>
      <c r="D918" s="16" t="s">
        <v>4563</v>
      </c>
      <c r="E918" s="16" t="s">
        <v>4564</v>
      </c>
      <c r="F918" s="16">
        <v>11484.56</v>
      </c>
      <c r="G918" s="16"/>
      <c r="H918" s="16" t="s">
        <v>116</v>
      </c>
      <c r="I918" s="16" t="s">
        <v>4565</v>
      </c>
      <c r="J918" s="16" t="s">
        <v>2171</v>
      </c>
      <c r="K918" s="16" t="s">
        <v>2172</v>
      </c>
    </row>
    <row r="919" spans="1:11" x14ac:dyDescent="0.2">
      <c r="A919" s="13">
        <v>918</v>
      </c>
      <c r="B919" s="14">
        <v>5276675</v>
      </c>
      <c r="C919" s="14" t="s">
        <v>4562</v>
      </c>
      <c r="D919" s="14" t="s">
        <v>4566</v>
      </c>
      <c r="E919" s="14" t="s">
        <v>4567</v>
      </c>
      <c r="F919" s="14">
        <v>1719.79</v>
      </c>
      <c r="G919" s="14"/>
      <c r="H919" s="14" t="s">
        <v>116</v>
      </c>
      <c r="I919" s="14" t="s">
        <v>140</v>
      </c>
      <c r="J919" s="14" t="s">
        <v>2171</v>
      </c>
      <c r="K919" s="14" t="s">
        <v>2172</v>
      </c>
    </row>
    <row r="920" spans="1:11" x14ac:dyDescent="0.2">
      <c r="A920" s="15">
        <v>919</v>
      </c>
      <c r="B920" s="16">
        <v>5276675</v>
      </c>
      <c r="C920" s="16" t="s">
        <v>4562</v>
      </c>
      <c r="D920" s="16" t="s">
        <v>4568</v>
      </c>
      <c r="E920" s="16" t="s">
        <v>4569</v>
      </c>
      <c r="F920" s="16">
        <v>2419.85</v>
      </c>
      <c r="G920" s="16"/>
      <c r="H920" s="16" t="s">
        <v>162</v>
      </c>
      <c r="I920" s="16" t="s">
        <v>4570</v>
      </c>
      <c r="J920" s="16" t="s">
        <v>2171</v>
      </c>
      <c r="K920" s="16" t="s">
        <v>2172</v>
      </c>
    </row>
    <row r="921" spans="1:11" x14ac:dyDescent="0.2">
      <c r="A921" s="13">
        <v>920</v>
      </c>
      <c r="B921" s="14">
        <v>5276675</v>
      </c>
      <c r="C921" s="14" t="s">
        <v>4562</v>
      </c>
      <c r="D921" s="14" t="s">
        <v>4571</v>
      </c>
      <c r="E921" s="14" t="s">
        <v>4044</v>
      </c>
      <c r="F921" s="14">
        <v>762.56</v>
      </c>
      <c r="G921" s="14"/>
      <c r="H921" s="14" t="s">
        <v>362</v>
      </c>
      <c r="I921" s="14" t="s">
        <v>727</v>
      </c>
      <c r="J921" s="14" t="s">
        <v>3431</v>
      </c>
      <c r="K921" s="14" t="s">
        <v>4572</v>
      </c>
    </row>
    <row r="922" spans="1:11" x14ac:dyDescent="0.2">
      <c r="A922" s="15">
        <v>921</v>
      </c>
      <c r="B922" s="16">
        <v>5276675</v>
      </c>
      <c r="C922" s="16" t="s">
        <v>4562</v>
      </c>
      <c r="D922" s="16" t="s">
        <v>4573</v>
      </c>
      <c r="E922" s="16" t="s">
        <v>4044</v>
      </c>
      <c r="F922" s="16">
        <v>1391.32</v>
      </c>
      <c r="G922" s="16"/>
      <c r="H922" s="16" t="s">
        <v>116</v>
      </c>
      <c r="I922" s="16" t="s">
        <v>142</v>
      </c>
      <c r="J922" s="16" t="s">
        <v>2171</v>
      </c>
      <c r="K922" s="16" t="s">
        <v>2172</v>
      </c>
    </row>
    <row r="923" spans="1:11" x14ac:dyDescent="0.2">
      <c r="A923" s="13">
        <v>922</v>
      </c>
      <c r="B923" s="14">
        <v>5276675</v>
      </c>
      <c r="C923" s="14" t="s">
        <v>4562</v>
      </c>
      <c r="D923" s="14" t="s">
        <v>4574</v>
      </c>
      <c r="E923" s="14" t="s">
        <v>4575</v>
      </c>
      <c r="F923" s="14">
        <v>280.02</v>
      </c>
      <c r="G923" s="14"/>
      <c r="H923" s="14" t="s">
        <v>96</v>
      </c>
      <c r="I923" s="14" t="s">
        <v>97</v>
      </c>
      <c r="J923" s="14" t="s">
        <v>1247</v>
      </c>
      <c r="K923" s="14" t="s">
        <v>1248</v>
      </c>
    </row>
    <row r="924" spans="1:11" x14ac:dyDescent="0.2">
      <c r="A924" s="15">
        <v>923</v>
      </c>
      <c r="B924" s="16">
        <v>5250862</v>
      </c>
      <c r="C924" s="16" t="s">
        <v>4576</v>
      </c>
      <c r="D924" s="16" t="s">
        <v>4577</v>
      </c>
      <c r="E924" s="16" t="s">
        <v>4578</v>
      </c>
      <c r="F924" s="16">
        <v>36235.99</v>
      </c>
      <c r="G924" s="16"/>
      <c r="H924" s="16" t="s">
        <v>264</v>
      </c>
      <c r="I924" s="16" t="s">
        <v>4579</v>
      </c>
      <c r="J924" s="16" t="s">
        <v>1530</v>
      </c>
      <c r="K924" s="16" t="s">
        <v>2593</v>
      </c>
    </row>
    <row r="925" spans="1:11" x14ac:dyDescent="0.2">
      <c r="A925" s="13">
        <v>924</v>
      </c>
      <c r="B925" s="14">
        <v>5250862</v>
      </c>
      <c r="C925" s="14" t="s">
        <v>4576</v>
      </c>
      <c r="D925" s="14" t="s">
        <v>4580</v>
      </c>
      <c r="E925" s="14" t="s">
        <v>4581</v>
      </c>
      <c r="F925" s="14">
        <v>13521.37</v>
      </c>
      <c r="G925" s="14"/>
      <c r="H925" s="14" t="s">
        <v>264</v>
      </c>
      <c r="I925" s="14" t="s">
        <v>715</v>
      </c>
      <c r="J925" s="14" t="s">
        <v>1530</v>
      </c>
      <c r="K925" s="14" t="s">
        <v>2593</v>
      </c>
    </row>
    <row r="926" spans="1:11" x14ac:dyDescent="0.2">
      <c r="A926" s="15">
        <v>925</v>
      </c>
      <c r="B926" s="16">
        <v>5467748</v>
      </c>
      <c r="C926" s="16" t="s">
        <v>4582</v>
      </c>
      <c r="D926" s="16" t="s">
        <v>4583</v>
      </c>
      <c r="E926" s="16" t="s">
        <v>216</v>
      </c>
      <c r="F926" s="16">
        <v>9976.31</v>
      </c>
      <c r="G926" s="16"/>
      <c r="H926" s="16" t="s">
        <v>162</v>
      </c>
      <c r="I926" s="16" t="s">
        <v>4094</v>
      </c>
      <c r="J926" s="16" t="s">
        <v>4175</v>
      </c>
      <c r="K926" s="16" t="s">
        <v>4584</v>
      </c>
    </row>
    <row r="927" spans="1:11" x14ac:dyDescent="0.2">
      <c r="A927" s="13">
        <v>926</v>
      </c>
      <c r="B927" s="14">
        <v>2076675</v>
      </c>
      <c r="C927" s="14" t="s">
        <v>4585</v>
      </c>
      <c r="D927" s="14" t="s">
        <v>4586</v>
      </c>
      <c r="E927" s="14" t="s">
        <v>4587</v>
      </c>
      <c r="F927" s="14">
        <v>22.62</v>
      </c>
      <c r="G927" s="14" t="s">
        <v>1018</v>
      </c>
      <c r="H927" s="14" t="s">
        <v>116</v>
      </c>
      <c r="I927" s="14" t="s">
        <v>142</v>
      </c>
      <c r="J927" s="14" t="s">
        <v>4588</v>
      </c>
      <c r="K927" s="14" t="s">
        <v>4589</v>
      </c>
    </row>
    <row r="928" spans="1:11" x14ac:dyDescent="0.2">
      <c r="A928" s="15">
        <v>927</v>
      </c>
      <c r="B928" s="16">
        <v>5102545</v>
      </c>
      <c r="C928" s="16" t="s">
        <v>4590</v>
      </c>
      <c r="D928" s="16" t="s">
        <v>4591</v>
      </c>
      <c r="E928" s="16" t="s">
        <v>4592</v>
      </c>
      <c r="F928" s="16">
        <v>53.47</v>
      </c>
      <c r="G928" s="16" t="s">
        <v>970</v>
      </c>
      <c r="H928" s="16" t="s">
        <v>407</v>
      </c>
      <c r="I928" s="16" t="s">
        <v>2915</v>
      </c>
      <c r="J928" s="16" t="s">
        <v>4593</v>
      </c>
      <c r="K928" s="16" t="s">
        <v>4594</v>
      </c>
    </row>
    <row r="929" spans="1:11" x14ac:dyDescent="0.2">
      <c r="A929" s="13">
        <v>928</v>
      </c>
      <c r="B929" s="14">
        <v>5102545</v>
      </c>
      <c r="C929" s="14" t="s">
        <v>4590</v>
      </c>
      <c r="D929" s="14" t="s">
        <v>4595</v>
      </c>
      <c r="E929" s="14" t="s">
        <v>4596</v>
      </c>
      <c r="F929" s="14">
        <v>96.45</v>
      </c>
      <c r="G929" s="14" t="s">
        <v>970</v>
      </c>
      <c r="H929" s="14" t="s">
        <v>407</v>
      </c>
      <c r="I929" s="14" t="s">
        <v>2915</v>
      </c>
      <c r="J929" s="14" t="s">
        <v>4593</v>
      </c>
      <c r="K929" s="14" t="s">
        <v>4594</v>
      </c>
    </row>
    <row r="930" spans="1:11" x14ac:dyDescent="0.2">
      <c r="A930" s="15">
        <v>929</v>
      </c>
      <c r="B930" s="16">
        <v>5468213</v>
      </c>
      <c r="C930" s="16" t="s">
        <v>4597</v>
      </c>
      <c r="D930" s="16" t="s">
        <v>4598</v>
      </c>
      <c r="E930" s="16" t="s">
        <v>4599</v>
      </c>
      <c r="F930" s="16">
        <v>26310.32</v>
      </c>
      <c r="G930" s="16"/>
      <c r="H930" s="16" t="s">
        <v>21</v>
      </c>
      <c r="I930" s="16" t="s">
        <v>634</v>
      </c>
      <c r="J930" s="16" t="s">
        <v>4600</v>
      </c>
      <c r="K930" s="16" t="s">
        <v>4601</v>
      </c>
    </row>
    <row r="931" spans="1:11" x14ac:dyDescent="0.2">
      <c r="A931" s="13">
        <v>930</v>
      </c>
      <c r="B931" s="14">
        <v>2781816</v>
      </c>
      <c r="C931" s="14" t="s">
        <v>4602</v>
      </c>
      <c r="D931" s="14" t="s">
        <v>4603</v>
      </c>
      <c r="E931" s="14" t="s">
        <v>4604</v>
      </c>
      <c r="F931" s="14">
        <v>12096.7</v>
      </c>
      <c r="G931" s="14"/>
      <c r="H931" s="14" t="s">
        <v>565</v>
      </c>
      <c r="I931" s="14" t="s">
        <v>803</v>
      </c>
      <c r="J931" s="14" t="s">
        <v>4099</v>
      </c>
      <c r="K931" s="14" t="s">
        <v>4100</v>
      </c>
    </row>
    <row r="932" spans="1:11" x14ac:dyDescent="0.2">
      <c r="A932" s="15">
        <v>931</v>
      </c>
      <c r="B932" s="16">
        <v>5417791</v>
      </c>
      <c r="C932" s="16" t="s">
        <v>4605</v>
      </c>
      <c r="D932" s="16" t="s">
        <v>4606</v>
      </c>
      <c r="E932" s="16" t="s">
        <v>4607</v>
      </c>
      <c r="F932" s="16">
        <v>131245.67000000001</v>
      </c>
      <c r="G932" s="16"/>
      <c r="H932" s="16" t="s">
        <v>264</v>
      </c>
      <c r="I932" s="16" t="s">
        <v>335</v>
      </c>
      <c r="J932" s="16" t="s">
        <v>1284</v>
      </c>
      <c r="K932" s="16" t="s">
        <v>1285</v>
      </c>
    </row>
    <row r="933" spans="1:11" x14ac:dyDescent="0.2">
      <c r="A933" s="13">
        <v>932</v>
      </c>
      <c r="B933" s="14">
        <v>5415853</v>
      </c>
      <c r="C933" s="14" t="s">
        <v>4609</v>
      </c>
      <c r="D933" s="14" t="s">
        <v>4610</v>
      </c>
      <c r="E933" s="14" t="s">
        <v>4611</v>
      </c>
      <c r="F933" s="14">
        <v>991.03</v>
      </c>
      <c r="G933" s="14" t="s">
        <v>4612</v>
      </c>
      <c r="H933" s="14" t="s">
        <v>162</v>
      </c>
      <c r="I933" s="14" t="s">
        <v>420</v>
      </c>
      <c r="J933" s="14" t="s">
        <v>4613</v>
      </c>
      <c r="K933" s="14" t="s">
        <v>4614</v>
      </c>
    </row>
    <row r="934" spans="1:11" x14ac:dyDescent="0.2">
      <c r="A934" s="15">
        <v>933</v>
      </c>
      <c r="B934" s="16">
        <v>5415853</v>
      </c>
      <c r="C934" s="16" t="s">
        <v>4609</v>
      </c>
      <c r="D934" s="16" t="s">
        <v>4615</v>
      </c>
      <c r="E934" s="16" t="s">
        <v>2914</v>
      </c>
      <c r="F934" s="16">
        <v>552.41999999999996</v>
      </c>
      <c r="G934" s="16" t="s">
        <v>2916</v>
      </c>
      <c r="H934" s="16" t="s">
        <v>407</v>
      </c>
      <c r="I934" s="16" t="s">
        <v>2915</v>
      </c>
      <c r="J934" s="16" t="s">
        <v>2917</v>
      </c>
      <c r="K934" s="16" t="s">
        <v>2918</v>
      </c>
    </row>
    <row r="935" spans="1:11" x14ac:dyDescent="0.2">
      <c r="A935" s="13">
        <v>934</v>
      </c>
      <c r="B935" s="14">
        <v>5360064</v>
      </c>
      <c r="C935" s="14" t="s">
        <v>4616</v>
      </c>
      <c r="D935" s="14" t="s">
        <v>4617</v>
      </c>
      <c r="E935" s="14" t="s">
        <v>4618</v>
      </c>
      <c r="F935" s="14">
        <v>261.45999999999998</v>
      </c>
      <c r="G935" s="14"/>
      <c r="H935" s="14" t="s">
        <v>116</v>
      </c>
      <c r="I935" s="14" t="s">
        <v>662</v>
      </c>
      <c r="J935" s="14" t="s">
        <v>2489</v>
      </c>
      <c r="K935" s="14" t="s">
        <v>2490</v>
      </c>
    </row>
    <row r="936" spans="1:11" x14ac:dyDescent="0.2">
      <c r="A936" s="15">
        <v>935</v>
      </c>
      <c r="B936" s="16">
        <v>5421691</v>
      </c>
      <c r="C936" s="16" t="s">
        <v>4619</v>
      </c>
      <c r="D936" s="16" t="s">
        <v>4620</v>
      </c>
      <c r="E936" s="16" t="s">
        <v>4621</v>
      </c>
      <c r="F936" s="16">
        <v>250.14</v>
      </c>
      <c r="G936" s="16"/>
      <c r="H936" s="16" t="s">
        <v>136</v>
      </c>
      <c r="I936" s="16" t="s">
        <v>1401</v>
      </c>
      <c r="J936" s="16" t="s">
        <v>2855</v>
      </c>
      <c r="K936" s="16" t="s">
        <v>2856</v>
      </c>
    </row>
    <row r="937" spans="1:11" x14ac:dyDescent="0.2">
      <c r="A937" s="13">
        <v>936</v>
      </c>
      <c r="B937" s="14">
        <v>5057418</v>
      </c>
      <c r="C937" s="14" t="s">
        <v>4622</v>
      </c>
      <c r="D937" s="14" t="s">
        <v>4623</v>
      </c>
      <c r="E937" s="14" t="s">
        <v>3094</v>
      </c>
      <c r="F937" s="14">
        <v>4481.92</v>
      </c>
      <c r="G937" s="14"/>
      <c r="H937" s="14" t="s">
        <v>511</v>
      </c>
      <c r="I937" s="14" t="s">
        <v>264</v>
      </c>
      <c r="J937" s="14" t="s">
        <v>2250</v>
      </c>
      <c r="K937" s="14" t="s">
        <v>4624</v>
      </c>
    </row>
    <row r="938" spans="1:11" x14ac:dyDescent="0.2">
      <c r="A938" s="15">
        <v>937</v>
      </c>
      <c r="B938" s="16">
        <v>2681471</v>
      </c>
      <c r="C938" s="16" t="s">
        <v>4625</v>
      </c>
      <c r="D938" s="16" t="s">
        <v>4626</v>
      </c>
      <c r="E938" s="16" t="s">
        <v>4627</v>
      </c>
      <c r="F938" s="16">
        <v>29.41</v>
      </c>
      <c r="G938" s="16" t="s">
        <v>987</v>
      </c>
      <c r="H938" s="16" t="s">
        <v>407</v>
      </c>
      <c r="I938" s="16" t="s">
        <v>746</v>
      </c>
      <c r="J938" s="16" t="s">
        <v>1612</v>
      </c>
      <c r="K938" s="16" t="s">
        <v>1613</v>
      </c>
    </row>
    <row r="939" spans="1:11" x14ac:dyDescent="0.2">
      <c r="A939" s="13">
        <v>938</v>
      </c>
      <c r="B939" s="14">
        <v>2681471</v>
      </c>
      <c r="C939" s="14" t="s">
        <v>4625</v>
      </c>
      <c r="D939" s="14" t="s">
        <v>4628</v>
      </c>
      <c r="E939" s="14" t="s">
        <v>4627</v>
      </c>
      <c r="F939" s="14">
        <v>225.54</v>
      </c>
      <c r="G939" s="14" t="s">
        <v>987</v>
      </c>
      <c r="H939" s="14" t="s">
        <v>407</v>
      </c>
      <c r="I939" s="14" t="s">
        <v>746</v>
      </c>
      <c r="J939" s="14" t="s">
        <v>3919</v>
      </c>
      <c r="K939" s="14" t="s">
        <v>4629</v>
      </c>
    </row>
    <row r="940" spans="1:11" x14ac:dyDescent="0.2">
      <c r="A940" s="15">
        <v>939</v>
      </c>
      <c r="B940" s="16">
        <v>5440351</v>
      </c>
      <c r="C940" s="16" t="s">
        <v>4630</v>
      </c>
      <c r="D940" s="16" t="s">
        <v>4631</v>
      </c>
      <c r="E940" s="16" t="s">
        <v>4632</v>
      </c>
      <c r="F940" s="16">
        <v>2156.6999999999998</v>
      </c>
      <c r="G940" s="16"/>
      <c r="H940" s="16" t="s">
        <v>264</v>
      </c>
      <c r="I940" s="16" t="s">
        <v>320</v>
      </c>
      <c r="J940" s="16" t="s">
        <v>4633</v>
      </c>
      <c r="K940" s="16" t="s">
        <v>4634</v>
      </c>
    </row>
    <row r="941" spans="1:11" x14ac:dyDescent="0.2">
      <c r="A941" s="13">
        <v>940</v>
      </c>
      <c r="B941" s="14">
        <v>5395917</v>
      </c>
      <c r="C941" s="14" t="s">
        <v>4635</v>
      </c>
      <c r="D941" s="14" t="s">
        <v>4636</v>
      </c>
      <c r="E941" s="14" t="s">
        <v>4637</v>
      </c>
      <c r="F941" s="14">
        <v>4535.59</v>
      </c>
      <c r="G941" s="14"/>
      <c r="H941" s="14" t="s">
        <v>622</v>
      </c>
      <c r="I941" s="14" t="s">
        <v>630</v>
      </c>
      <c r="J941" s="14" t="s">
        <v>2003</v>
      </c>
      <c r="K941" s="14" t="s">
        <v>4638</v>
      </c>
    </row>
    <row r="942" spans="1:11" x14ac:dyDescent="0.2">
      <c r="A942" s="15">
        <v>941</v>
      </c>
      <c r="B942" s="16">
        <v>5279771</v>
      </c>
      <c r="C942" s="16" t="s">
        <v>4639</v>
      </c>
      <c r="D942" s="16" t="s">
        <v>4640</v>
      </c>
      <c r="E942" s="16" t="s">
        <v>4641</v>
      </c>
      <c r="F942" s="16">
        <v>55.49</v>
      </c>
      <c r="G942" s="16" t="s">
        <v>1018</v>
      </c>
      <c r="H942" s="16" t="s">
        <v>528</v>
      </c>
      <c r="I942" s="16" t="s">
        <v>785</v>
      </c>
      <c r="J942" s="16" t="s">
        <v>4642</v>
      </c>
      <c r="K942" s="16" t="s">
        <v>4643</v>
      </c>
    </row>
    <row r="943" spans="1:11" x14ac:dyDescent="0.2">
      <c r="A943" s="13">
        <v>942</v>
      </c>
      <c r="B943" s="14">
        <v>5175933</v>
      </c>
      <c r="C943" s="14" t="s">
        <v>4644</v>
      </c>
      <c r="D943" s="14" t="s">
        <v>4645</v>
      </c>
      <c r="E943" s="14" t="s">
        <v>4044</v>
      </c>
      <c r="F943" s="14">
        <v>100.88</v>
      </c>
      <c r="G943" s="14"/>
      <c r="H943" s="14" t="s">
        <v>116</v>
      </c>
      <c r="I943" s="14" t="s">
        <v>145</v>
      </c>
      <c r="J943" s="14" t="s">
        <v>4646</v>
      </c>
      <c r="K943" s="14" t="s">
        <v>4647</v>
      </c>
    </row>
    <row r="944" spans="1:11" x14ac:dyDescent="0.2">
      <c r="A944" s="15">
        <v>943</v>
      </c>
      <c r="B944" s="16">
        <v>5244501</v>
      </c>
      <c r="C944" s="16" t="s">
        <v>4648</v>
      </c>
      <c r="D944" s="16" t="s">
        <v>4649</v>
      </c>
      <c r="E944" s="16" t="s">
        <v>4650</v>
      </c>
      <c r="F944" s="16">
        <v>255.26</v>
      </c>
      <c r="G944" s="16" t="s">
        <v>1018</v>
      </c>
      <c r="H944" s="16" t="s">
        <v>407</v>
      </c>
      <c r="I944" s="16" t="s">
        <v>420</v>
      </c>
      <c r="J944" s="16" t="s">
        <v>4651</v>
      </c>
      <c r="K944" s="16" t="s">
        <v>4652</v>
      </c>
    </row>
    <row r="945" spans="1:11" x14ac:dyDescent="0.2">
      <c r="A945" s="13">
        <v>944</v>
      </c>
      <c r="B945" s="14">
        <v>2827891</v>
      </c>
      <c r="C945" s="14" t="s">
        <v>4653</v>
      </c>
      <c r="D945" s="14" t="s">
        <v>4654</v>
      </c>
      <c r="E945" s="14" t="s">
        <v>2520</v>
      </c>
      <c r="F945" s="14">
        <v>103.86</v>
      </c>
      <c r="G945" s="14" t="s">
        <v>1018</v>
      </c>
      <c r="H945" s="14" t="s">
        <v>528</v>
      </c>
      <c r="I945" s="14" t="s">
        <v>785</v>
      </c>
      <c r="J945" s="14" t="s">
        <v>4655</v>
      </c>
      <c r="K945" s="14" t="s">
        <v>4656</v>
      </c>
    </row>
    <row r="946" spans="1:11" x14ac:dyDescent="0.2">
      <c r="A946" s="15">
        <v>945</v>
      </c>
      <c r="B946" s="16">
        <v>5319072</v>
      </c>
      <c r="C946" s="16" t="s">
        <v>4657</v>
      </c>
      <c r="D946" s="16" t="s">
        <v>4658</v>
      </c>
      <c r="E946" s="16" t="s">
        <v>4059</v>
      </c>
      <c r="F946" s="16">
        <v>625.62</v>
      </c>
      <c r="G946" s="16"/>
      <c r="H946" s="16" t="s">
        <v>3888</v>
      </c>
      <c r="I946" s="16" t="s">
        <v>4659</v>
      </c>
      <c r="J946" s="16" t="s">
        <v>4440</v>
      </c>
      <c r="K946" s="16" t="s">
        <v>4441</v>
      </c>
    </row>
    <row r="947" spans="1:11" x14ac:dyDescent="0.2">
      <c r="A947" s="13">
        <v>946</v>
      </c>
      <c r="B947" s="14">
        <v>5298903</v>
      </c>
      <c r="C947" s="14" t="s">
        <v>4660</v>
      </c>
      <c r="D947" s="14" t="s">
        <v>4661</v>
      </c>
      <c r="E947" s="14" t="s">
        <v>4662</v>
      </c>
      <c r="F947" s="14">
        <v>583.41</v>
      </c>
      <c r="G947" s="14"/>
      <c r="H947" s="14" t="s">
        <v>162</v>
      </c>
      <c r="I947" s="14" t="s">
        <v>168</v>
      </c>
      <c r="J947" s="14" t="s">
        <v>1289</v>
      </c>
      <c r="K947" s="14" t="s">
        <v>1290</v>
      </c>
    </row>
    <row r="948" spans="1:11" x14ac:dyDescent="0.2">
      <c r="A948" s="15">
        <v>947</v>
      </c>
      <c r="B948" s="16">
        <v>5320151</v>
      </c>
      <c r="C948" s="16" t="s">
        <v>4663</v>
      </c>
      <c r="D948" s="16" t="s">
        <v>4664</v>
      </c>
      <c r="E948" s="16" t="s">
        <v>1318</v>
      </c>
      <c r="F948" s="16">
        <v>3433.48</v>
      </c>
      <c r="G948" s="16"/>
      <c r="H948" s="16" t="s">
        <v>215</v>
      </c>
      <c r="I948" s="16" t="s">
        <v>234</v>
      </c>
      <c r="J948" s="16" t="s">
        <v>2494</v>
      </c>
      <c r="K948" s="16" t="s">
        <v>2495</v>
      </c>
    </row>
    <row r="949" spans="1:11" x14ac:dyDescent="0.2">
      <c r="A949" s="13">
        <v>948</v>
      </c>
      <c r="B949" s="14">
        <v>5216656</v>
      </c>
      <c r="C949" s="14" t="s">
        <v>4665</v>
      </c>
      <c r="D949" s="14" t="s">
        <v>4666</v>
      </c>
      <c r="E949" s="14" t="s">
        <v>4667</v>
      </c>
      <c r="F949" s="14">
        <v>22.54</v>
      </c>
      <c r="G949" s="14" t="s">
        <v>1018</v>
      </c>
      <c r="H949" s="14" t="s">
        <v>528</v>
      </c>
      <c r="I949" s="14" t="s">
        <v>539</v>
      </c>
      <c r="J949" s="14" t="s">
        <v>1156</v>
      </c>
      <c r="K949" s="14" t="s">
        <v>1157</v>
      </c>
    </row>
    <row r="950" spans="1:11" x14ac:dyDescent="0.2">
      <c r="A950" s="15">
        <v>949</v>
      </c>
      <c r="B950" s="16">
        <v>5085713</v>
      </c>
      <c r="C950" s="16" t="s">
        <v>4668</v>
      </c>
      <c r="D950" s="16" t="s">
        <v>4669</v>
      </c>
      <c r="E950" s="16" t="s">
        <v>4670</v>
      </c>
      <c r="F950" s="16">
        <v>3564.08</v>
      </c>
      <c r="G950" s="16"/>
      <c r="H950" s="16" t="s">
        <v>69</v>
      </c>
      <c r="I950" s="16" t="s">
        <v>644</v>
      </c>
      <c r="J950" s="16" t="s">
        <v>4671</v>
      </c>
      <c r="K950" s="16" t="s">
        <v>4672</v>
      </c>
    </row>
    <row r="951" spans="1:11" x14ac:dyDescent="0.2">
      <c r="A951" s="13">
        <v>950</v>
      </c>
      <c r="B951" s="14">
        <v>5085713</v>
      </c>
      <c r="C951" s="14" t="s">
        <v>4668</v>
      </c>
      <c r="D951" s="14" t="s">
        <v>4673</v>
      </c>
      <c r="E951" s="14" t="s">
        <v>1627</v>
      </c>
      <c r="F951" s="14">
        <v>2844.95</v>
      </c>
      <c r="G951" s="14"/>
      <c r="H951" s="14" t="s">
        <v>69</v>
      </c>
      <c r="I951" s="14" t="s">
        <v>4674</v>
      </c>
      <c r="J951" s="14" t="s">
        <v>1546</v>
      </c>
      <c r="K951" s="14" t="s">
        <v>4675</v>
      </c>
    </row>
    <row r="952" spans="1:11" x14ac:dyDescent="0.2">
      <c r="A952" s="15">
        <v>951</v>
      </c>
      <c r="B952" s="16">
        <v>5281733</v>
      </c>
      <c r="C952" s="16" t="s">
        <v>4676</v>
      </c>
      <c r="D952" s="16" t="s">
        <v>4677</v>
      </c>
      <c r="E952" s="16" t="s">
        <v>4678</v>
      </c>
      <c r="F952" s="16">
        <v>34190.58</v>
      </c>
      <c r="G952" s="16"/>
      <c r="H952" s="16" t="s">
        <v>264</v>
      </c>
      <c r="I952" s="16" t="s">
        <v>4679</v>
      </c>
      <c r="J952" s="16" t="s">
        <v>4680</v>
      </c>
      <c r="K952" s="16" t="s">
        <v>4681</v>
      </c>
    </row>
    <row r="953" spans="1:11" x14ac:dyDescent="0.2">
      <c r="A953" s="13">
        <v>952</v>
      </c>
      <c r="B953" s="14">
        <v>2099551</v>
      </c>
      <c r="C953" s="14" t="s">
        <v>4682</v>
      </c>
      <c r="D953" s="14" t="s">
        <v>4683</v>
      </c>
      <c r="E953" s="14" t="s">
        <v>4684</v>
      </c>
      <c r="F953" s="14">
        <v>28.4</v>
      </c>
      <c r="G953" s="14" t="s">
        <v>970</v>
      </c>
      <c r="H953" s="14" t="s">
        <v>110</v>
      </c>
      <c r="I953" s="14" t="s">
        <v>905</v>
      </c>
      <c r="J953" s="14" t="s">
        <v>4685</v>
      </c>
      <c r="K953" s="14" t="s">
        <v>4686</v>
      </c>
    </row>
    <row r="954" spans="1:11" x14ac:dyDescent="0.2">
      <c r="A954" s="15">
        <v>953</v>
      </c>
      <c r="B954" s="16">
        <v>5149843</v>
      </c>
      <c r="C954" s="16" t="s">
        <v>4687</v>
      </c>
      <c r="D954" s="16" t="s">
        <v>4688</v>
      </c>
      <c r="E954" s="16" t="s">
        <v>4689</v>
      </c>
      <c r="F954" s="16">
        <v>371.82</v>
      </c>
      <c r="G954" s="16" t="s">
        <v>970</v>
      </c>
      <c r="H954" s="16" t="s">
        <v>21</v>
      </c>
      <c r="I954" s="16" t="s">
        <v>49</v>
      </c>
      <c r="J954" s="16" t="s">
        <v>4690</v>
      </c>
      <c r="K954" s="16" t="s">
        <v>4691</v>
      </c>
    </row>
    <row r="955" spans="1:11" x14ac:dyDescent="0.2">
      <c r="A955" s="13">
        <v>954</v>
      </c>
      <c r="B955" s="14">
        <v>5260744</v>
      </c>
      <c r="C955" s="14" t="s">
        <v>4692</v>
      </c>
      <c r="D955" s="14" t="s">
        <v>4693</v>
      </c>
      <c r="E955" s="14" t="s">
        <v>4090</v>
      </c>
      <c r="F955" s="14">
        <v>31.31</v>
      </c>
      <c r="G955" s="14" t="s">
        <v>1018</v>
      </c>
      <c r="H955" s="14" t="s">
        <v>15</v>
      </c>
      <c r="I955" s="14" t="s">
        <v>4694</v>
      </c>
      <c r="J955" s="14" t="s">
        <v>4695</v>
      </c>
      <c r="K955" s="14" t="s">
        <v>4696</v>
      </c>
    </row>
    <row r="956" spans="1:11" x14ac:dyDescent="0.2">
      <c r="A956" s="15">
        <v>955</v>
      </c>
      <c r="B956" s="16">
        <v>5160456</v>
      </c>
      <c r="C956" s="16" t="s">
        <v>4697</v>
      </c>
      <c r="D956" s="16" t="s">
        <v>4698</v>
      </c>
      <c r="E956" s="16" t="s">
        <v>4699</v>
      </c>
      <c r="F956" s="16">
        <v>498.47</v>
      </c>
      <c r="G956" s="16"/>
      <c r="H956" s="16" t="s">
        <v>382</v>
      </c>
      <c r="I956" s="16" t="s">
        <v>2277</v>
      </c>
      <c r="J956" s="16" t="s">
        <v>2688</v>
      </c>
      <c r="K956" s="16" t="s">
        <v>4700</v>
      </c>
    </row>
    <row r="957" spans="1:11" x14ac:dyDescent="0.2">
      <c r="A957" s="13">
        <v>956</v>
      </c>
      <c r="B957" s="14">
        <v>5233321</v>
      </c>
      <c r="C957" s="14" t="s">
        <v>4701</v>
      </c>
      <c r="D957" s="14" t="s">
        <v>4702</v>
      </c>
      <c r="E957" s="14" t="s">
        <v>4703</v>
      </c>
      <c r="F957" s="14">
        <v>1331.82</v>
      </c>
      <c r="G957" s="14"/>
      <c r="H957" s="14" t="s">
        <v>162</v>
      </c>
      <c r="I957" s="14" t="s">
        <v>163</v>
      </c>
      <c r="J957" s="14" t="s">
        <v>4440</v>
      </c>
      <c r="K957" s="14" t="s">
        <v>4441</v>
      </c>
    </row>
    <row r="958" spans="1:11" x14ac:dyDescent="0.2">
      <c r="A958" s="15">
        <v>957</v>
      </c>
      <c r="B958" s="16">
        <v>5310679</v>
      </c>
      <c r="C958" s="16" t="s">
        <v>4704</v>
      </c>
      <c r="D958" s="16" t="s">
        <v>4705</v>
      </c>
      <c r="E958" s="16" t="s">
        <v>4706</v>
      </c>
      <c r="F958" s="16">
        <v>901.39</v>
      </c>
      <c r="G958" s="16"/>
      <c r="H958" s="16" t="s">
        <v>15</v>
      </c>
      <c r="I958" s="16" t="s">
        <v>4707</v>
      </c>
      <c r="J958" s="16" t="s">
        <v>1938</v>
      </c>
      <c r="K958" s="16" t="s">
        <v>1939</v>
      </c>
    </row>
    <row r="959" spans="1:11" x14ac:dyDescent="0.2">
      <c r="A959" s="13">
        <v>958</v>
      </c>
      <c r="B959" s="14">
        <v>5151562</v>
      </c>
      <c r="C959" s="14" t="s">
        <v>4708</v>
      </c>
      <c r="D959" s="14" t="s">
        <v>4709</v>
      </c>
      <c r="E959" s="14" t="s">
        <v>3908</v>
      </c>
      <c r="F959" s="14">
        <v>17162.05</v>
      </c>
      <c r="G959" s="14"/>
      <c r="H959" s="14" t="s">
        <v>560</v>
      </c>
      <c r="I959" s="14" t="s">
        <v>76</v>
      </c>
      <c r="J959" s="14" t="s">
        <v>3832</v>
      </c>
      <c r="K959" s="14" t="s">
        <v>4710</v>
      </c>
    </row>
    <row r="960" spans="1:11" x14ac:dyDescent="0.2">
      <c r="A960" s="15">
        <v>959</v>
      </c>
      <c r="B960" s="16">
        <v>2769697</v>
      </c>
      <c r="C960" s="16" t="s">
        <v>4711</v>
      </c>
      <c r="D960" s="16" t="s">
        <v>4712</v>
      </c>
      <c r="E960" s="16" t="s">
        <v>1230</v>
      </c>
      <c r="F960" s="16">
        <v>48.11</v>
      </c>
      <c r="G960" s="16" t="s">
        <v>1018</v>
      </c>
      <c r="H960" s="16" t="s">
        <v>528</v>
      </c>
      <c r="I960" s="16" t="s">
        <v>764</v>
      </c>
      <c r="J960" s="16" t="s">
        <v>2547</v>
      </c>
      <c r="K960" s="16" t="s">
        <v>4713</v>
      </c>
    </row>
    <row r="961" spans="1:11" x14ac:dyDescent="0.2">
      <c r="A961" s="13">
        <v>960</v>
      </c>
      <c r="B961" s="14">
        <v>2836327</v>
      </c>
      <c r="C961" s="14" t="s">
        <v>4714</v>
      </c>
      <c r="D961" s="14" t="s">
        <v>4715</v>
      </c>
      <c r="E961" s="14" t="s">
        <v>4716</v>
      </c>
      <c r="F961" s="14">
        <v>1317.92</v>
      </c>
      <c r="G961" s="14"/>
      <c r="H961" s="14" t="s">
        <v>215</v>
      </c>
      <c r="I961" s="14" t="s">
        <v>216</v>
      </c>
      <c r="J961" s="14" t="s">
        <v>2383</v>
      </c>
      <c r="K961" s="14" t="s">
        <v>2384</v>
      </c>
    </row>
    <row r="962" spans="1:11" x14ac:dyDescent="0.2">
      <c r="A962" s="15">
        <v>961</v>
      </c>
      <c r="B962" s="16">
        <v>5325706</v>
      </c>
      <c r="C962" s="16" t="s">
        <v>4717</v>
      </c>
      <c r="D962" s="16" t="s">
        <v>4718</v>
      </c>
      <c r="E962" s="16" t="s">
        <v>4719</v>
      </c>
      <c r="F962" s="16">
        <v>10082.14</v>
      </c>
      <c r="G962" s="16"/>
      <c r="H962" s="16" t="s">
        <v>116</v>
      </c>
      <c r="I962" s="16" t="s">
        <v>4720</v>
      </c>
      <c r="J962" s="16" t="s">
        <v>4391</v>
      </c>
      <c r="K962" s="16" t="s">
        <v>4392</v>
      </c>
    </row>
    <row r="963" spans="1:11" x14ac:dyDescent="0.2">
      <c r="A963" s="13">
        <v>962</v>
      </c>
      <c r="B963" s="14">
        <v>5346541</v>
      </c>
      <c r="C963" s="14" t="s">
        <v>4721</v>
      </c>
      <c r="D963" s="14" t="s">
        <v>4722</v>
      </c>
      <c r="E963" s="14" t="s">
        <v>4723</v>
      </c>
      <c r="F963" s="14">
        <v>11760.71</v>
      </c>
      <c r="G963" s="14"/>
      <c r="H963" s="14" t="s">
        <v>382</v>
      </c>
      <c r="I963" s="14" t="s">
        <v>388</v>
      </c>
      <c r="J963" s="14" t="s">
        <v>4391</v>
      </c>
      <c r="K963" s="14" t="s">
        <v>4392</v>
      </c>
    </row>
    <row r="964" spans="1:11" x14ac:dyDescent="0.2">
      <c r="A964" s="15">
        <v>963</v>
      </c>
      <c r="B964" s="16">
        <v>2788101</v>
      </c>
      <c r="C964" s="16" t="s">
        <v>4724</v>
      </c>
      <c r="D964" s="16" t="s">
        <v>4725</v>
      </c>
      <c r="E964" s="16" t="s">
        <v>4699</v>
      </c>
      <c r="F964" s="16">
        <v>276.08</v>
      </c>
      <c r="G964" s="16"/>
      <c r="H964" s="16" t="s">
        <v>382</v>
      </c>
      <c r="I964" s="16" t="s">
        <v>388</v>
      </c>
      <c r="J964" s="16" t="s">
        <v>4726</v>
      </c>
      <c r="K964" s="16" t="s">
        <v>4727</v>
      </c>
    </row>
    <row r="965" spans="1:11" x14ac:dyDescent="0.2">
      <c r="A965" s="13">
        <v>964</v>
      </c>
      <c r="B965" s="14">
        <v>5097517</v>
      </c>
      <c r="C965" s="14" t="s">
        <v>4728</v>
      </c>
      <c r="D965" s="14" t="s">
        <v>4729</v>
      </c>
      <c r="E965" s="14" t="s">
        <v>4730</v>
      </c>
      <c r="F965" s="14">
        <v>24102.46</v>
      </c>
      <c r="G965" s="14"/>
      <c r="H965" s="14" t="s">
        <v>51</v>
      </c>
      <c r="I965" s="14" t="s">
        <v>2640</v>
      </c>
      <c r="J965" s="14" t="s">
        <v>4731</v>
      </c>
      <c r="K965" s="14" t="s">
        <v>4732</v>
      </c>
    </row>
    <row r="966" spans="1:11" x14ac:dyDescent="0.2">
      <c r="A966" s="15">
        <v>965</v>
      </c>
      <c r="B966" s="16">
        <v>5097517</v>
      </c>
      <c r="C966" s="16" t="s">
        <v>4728</v>
      </c>
      <c r="D966" s="16" t="s">
        <v>4733</v>
      </c>
      <c r="E966" s="16" t="s">
        <v>4734</v>
      </c>
      <c r="F966" s="16">
        <v>13272.35</v>
      </c>
      <c r="G966" s="16"/>
      <c r="H966" s="16" t="s">
        <v>51</v>
      </c>
      <c r="I966" s="16" t="s">
        <v>4735</v>
      </c>
      <c r="J966" s="16" t="s">
        <v>3365</v>
      </c>
      <c r="K966" s="16" t="s">
        <v>3366</v>
      </c>
    </row>
    <row r="967" spans="1:11" x14ac:dyDescent="0.2">
      <c r="A967" s="13">
        <v>966</v>
      </c>
      <c r="B967" s="14">
        <v>5097517</v>
      </c>
      <c r="C967" s="14" t="s">
        <v>4728</v>
      </c>
      <c r="D967" s="14" t="s">
        <v>4736</v>
      </c>
      <c r="E967" s="14" t="s">
        <v>4730</v>
      </c>
      <c r="F967" s="14">
        <v>407.55</v>
      </c>
      <c r="G967" s="14" t="s">
        <v>970</v>
      </c>
      <c r="H967" s="14" t="s">
        <v>51</v>
      </c>
      <c r="I967" s="14" t="s">
        <v>2640</v>
      </c>
      <c r="J967" s="14" t="s">
        <v>4737</v>
      </c>
      <c r="K967" s="14" t="s">
        <v>4738</v>
      </c>
    </row>
    <row r="968" spans="1:11" x14ac:dyDescent="0.2">
      <c r="A968" s="15">
        <v>967</v>
      </c>
      <c r="B968" s="16">
        <v>5097517</v>
      </c>
      <c r="C968" s="16" t="s">
        <v>4728</v>
      </c>
      <c r="D968" s="16" t="s">
        <v>4739</v>
      </c>
      <c r="E968" s="16" t="s">
        <v>4730</v>
      </c>
      <c r="F968" s="16">
        <v>5508.07</v>
      </c>
      <c r="G968" s="16"/>
      <c r="H968" s="16" t="s">
        <v>51</v>
      </c>
      <c r="I968" s="16" t="s">
        <v>2640</v>
      </c>
      <c r="J968" s="16" t="s">
        <v>4731</v>
      </c>
      <c r="K968" s="16" t="s">
        <v>4732</v>
      </c>
    </row>
    <row r="969" spans="1:11" x14ac:dyDescent="0.2">
      <c r="A969" s="13">
        <v>968</v>
      </c>
      <c r="B969" s="14">
        <v>5260833</v>
      </c>
      <c r="C969" s="14" t="s">
        <v>4740</v>
      </c>
      <c r="D969" s="14" t="s">
        <v>4741</v>
      </c>
      <c r="E969" s="14" t="s">
        <v>4742</v>
      </c>
      <c r="F969" s="14">
        <v>7725.01</v>
      </c>
      <c r="G969" s="14"/>
      <c r="H969" s="14" t="s">
        <v>511</v>
      </c>
      <c r="I969" s="14" t="s">
        <v>750</v>
      </c>
      <c r="J969" s="14" t="s">
        <v>4743</v>
      </c>
      <c r="K969" s="14" t="s">
        <v>4744</v>
      </c>
    </row>
    <row r="970" spans="1:11" x14ac:dyDescent="0.2">
      <c r="A970" s="15">
        <v>969</v>
      </c>
      <c r="B970" s="16">
        <v>5260833</v>
      </c>
      <c r="C970" s="16" t="s">
        <v>4740</v>
      </c>
      <c r="D970" s="16" t="s">
        <v>4745</v>
      </c>
      <c r="E970" s="16" t="s">
        <v>4050</v>
      </c>
      <c r="F970" s="16">
        <v>250.58</v>
      </c>
      <c r="G970" s="16"/>
      <c r="H970" s="16" t="s">
        <v>622</v>
      </c>
      <c r="I970" s="16" t="s">
        <v>4746</v>
      </c>
      <c r="J970" s="16" t="s">
        <v>3799</v>
      </c>
      <c r="K970" s="16" t="s">
        <v>3800</v>
      </c>
    </row>
    <row r="971" spans="1:11" x14ac:dyDescent="0.2">
      <c r="A971" s="13">
        <v>970</v>
      </c>
      <c r="B971" s="14">
        <v>5260833</v>
      </c>
      <c r="C971" s="14" t="s">
        <v>4740</v>
      </c>
      <c r="D971" s="14" t="s">
        <v>4747</v>
      </c>
      <c r="E971" s="14" t="s">
        <v>4746</v>
      </c>
      <c r="F971" s="14">
        <v>2091.62</v>
      </c>
      <c r="G971" s="14"/>
      <c r="H971" s="14" t="s">
        <v>622</v>
      </c>
      <c r="I971" s="14" t="s">
        <v>4746</v>
      </c>
      <c r="J971" s="14" t="s">
        <v>2575</v>
      </c>
      <c r="K971" s="14" t="s">
        <v>2646</v>
      </c>
    </row>
    <row r="972" spans="1:11" x14ac:dyDescent="0.2">
      <c r="A972" s="15">
        <v>971</v>
      </c>
      <c r="B972" s="16">
        <v>5346886</v>
      </c>
      <c r="C972" s="16" t="s">
        <v>4748</v>
      </c>
      <c r="D972" s="16" t="s">
        <v>4749</v>
      </c>
      <c r="E972" s="16" t="s">
        <v>895</v>
      </c>
      <c r="F972" s="16">
        <v>5552.58</v>
      </c>
      <c r="G972" s="16"/>
      <c r="H972" s="16" t="s">
        <v>560</v>
      </c>
      <c r="I972" s="16" t="s">
        <v>4750</v>
      </c>
      <c r="J972" s="16" t="s">
        <v>2713</v>
      </c>
      <c r="K972" s="16" t="s">
        <v>2714</v>
      </c>
    </row>
    <row r="973" spans="1:11" x14ac:dyDescent="0.2">
      <c r="A973" s="13">
        <v>972</v>
      </c>
      <c r="B973" s="14">
        <v>5346886</v>
      </c>
      <c r="C973" s="14" t="s">
        <v>4748</v>
      </c>
      <c r="D973" s="14" t="s">
        <v>4751</v>
      </c>
      <c r="E973" s="14" t="s">
        <v>3882</v>
      </c>
      <c r="F973" s="14">
        <v>4973.8100000000004</v>
      </c>
      <c r="G973" s="14"/>
      <c r="H973" s="14" t="s">
        <v>560</v>
      </c>
      <c r="I973" s="14" t="s">
        <v>4750</v>
      </c>
      <c r="J973" s="14" t="s">
        <v>4752</v>
      </c>
      <c r="K973" s="14" t="s">
        <v>4753</v>
      </c>
    </row>
    <row r="974" spans="1:11" x14ac:dyDescent="0.2">
      <c r="A974" s="15">
        <v>973</v>
      </c>
      <c r="B974" s="16">
        <v>5235839</v>
      </c>
      <c r="C974" s="16" t="s">
        <v>4754</v>
      </c>
      <c r="D974" s="16" t="s">
        <v>4755</v>
      </c>
      <c r="E974" s="16" t="s">
        <v>4756</v>
      </c>
      <c r="F974" s="16">
        <v>51783.78</v>
      </c>
      <c r="G974" s="16"/>
      <c r="H974" s="16" t="s">
        <v>264</v>
      </c>
      <c r="I974" s="16" t="s">
        <v>268</v>
      </c>
      <c r="J974" s="16" t="s">
        <v>1384</v>
      </c>
      <c r="K974" s="16" t="s">
        <v>4757</v>
      </c>
    </row>
    <row r="975" spans="1:11" x14ac:dyDescent="0.2">
      <c r="A975" s="13">
        <v>974</v>
      </c>
      <c r="B975" s="14">
        <v>5235839</v>
      </c>
      <c r="C975" s="14" t="s">
        <v>4754</v>
      </c>
      <c r="D975" s="14" t="s">
        <v>4758</v>
      </c>
      <c r="E975" s="14" t="s">
        <v>4759</v>
      </c>
      <c r="F975" s="14">
        <v>17102.64</v>
      </c>
      <c r="G975" s="14"/>
      <c r="H975" s="14" t="s">
        <v>264</v>
      </c>
      <c r="I975" s="14" t="s">
        <v>268</v>
      </c>
      <c r="J975" s="14" t="s">
        <v>1384</v>
      </c>
      <c r="K975" s="14" t="s">
        <v>4757</v>
      </c>
    </row>
    <row r="976" spans="1:11" x14ac:dyDescent="0.2">
      <c r="A976" s="15">
        <v>975</v>
      </c>
      <c r="B976" s="16">
        <v>5047307</v>
      </c>
      <c r="C976" s="16" t="s">
        <v>4760</v>
      </c>
      <c r="D976" s="16" t="s">
        <v>4761</v>
      </c>
      <c r="E976" s="16" t="s">
        <v>2442</v>
      </c>
      <c r="F976" s="16">
        <v>14.34</v>
      </c>
      <c r="G976" s="16"/>
      <c r="H976" s="16" t="s">
        <v>528</v>
      </c>
      <c r="I976" s="16" t="s">
        <v>785</v>
      </c>
      <c r="J976" s="16" t="s">
        <v>3657</v>
      </c>
      <c r="K976" s="16" t="s">
        <v>3658</v>
      </c>
    </row>
    <row r="977" spans="1:11" x14ac:dyDescent="0.2">
      <c r="A977" s="13">
        <v>976</v>
      </c>
      <c r="B977" s="14">
        <v>5047307</v>
      </c>
      <c r="C977" s="14" t="s">
        <v>4760</v>
      </c>
      <c r="D977" s="14" t="s">
        <v>4762</v>
      </c>
      <c r="E977" s="14" t="s">
        <v>2442</v>
      </c>
      <c r="F977" s="14">
        <v>37.03</v>
      </c>
      <c r="G977" s="14" t="s">
        <v>1018</v>
      </c>
      <c r="H977" s="14" t="s">
        <v>528</v>
      </c>
      <c r="I977" s="14" t="s">
        <v>785</v>
      </c>
      <c r="J977" s="14" t="s">
        <v>4763</v>
      </c>
      <c r="K977" s="14" t="s">
        <v>4764</v>
      </c>
    </row>
    <row r="978" spans="1:11" x14ac:dyDescent="0.2">
      <c r="A978" s="15">
        <v>977</v>
      </c>
      <c r="B978" s="16">
        <v>5149703</v>
      </c>
      <c r="C978" s="16" t="s">
        <v>4765</v>
      </c>
      <c r="D978" s="16" t="s">
        <v>4766</v>
      </c>
      <c r="E978" s="16" t="s">
        <v>4767</v>
      </c>
      <c r="F978" s="16">
        <v>55.09</v>
      </c>
      <c r="G978" s="16" t="s">
        <v>970</v>
      </c>
      <c r="H978" s="16" t="s">
        <v>382</v>
      </c>
      <c r="I978" s="16" t="s">
        <v>384</v>
      </c>
      <c r="J978" s="16" t="s">
        <v>4768</v>
      </c>
      <c r="K978" s="16" t="s">
        <v>4769</v>
      </c>
    </row>
    <row r="979" spans="1:11" x14ac:dyDescent="0.2">
      <c r="A979" s="13">
        <v>978</v>
      </c>
      <c r="B979" s="14">
        <v>5149703</v>
      </c>
      <c r="C979" s="14" t="s">
        <v>4765</v>
      </c>
      <c r="D979" s="14" t="s">
        <v>4770</v>
      </c>
      <c r="E979" s="14" t="s">
        <v>4771</v>
      </c>
      <c r="F979" s="14">
        <v>2086.89</v>
      </c>
      <c r="G979" s="14"/>
      <c r="H979" s="14" t="s">
        <v>15</v>
      </c>
      <c r="I979" s="14" t="s">
        <v>1763</v>
      </c>
      <c r="J979" s="14" t="s">
        <v>1888</v>
      </c>
      <c r="K979" s="14" t="s">
        <v>1889</v>
      </c>
    </row>
    <row r="980" spans="1:11" x14ac:dyDescent="0.2">
      <c r="A980" s="15">
        <v>979</v>
      </c>
      <c r="B980" s="16">
        <v>5149703</v>
      </c>
      <c r="C980" s="16" t="s">
        <v>4765</v>
      </c>
      <c r="D980" s="16" t="s">
        <v>4772</v>
      </c>
      <c r="E980" s="16" t="s">
        <v>4773</v>
      </c>
      <c r="F980" s="16">
        <v>13243.05</v>
      </c>
      <c r="G980" s="16"/>
      <c r="H980" s="16" t="s">
        <v>215</v>
      </c>
      <c r="I980" s="16" t="s">
        <v>239</v>
      </c>
      <c r="J980" s="16" t="s">
        <v>4774</v>
      </c>
      <c r="K980" s="16" t="s">
        <v>4775</v>
      </c>
    </row>
    <row r="981" spans="1:11" x14ac:dyDescent="0.2">
      <c r="A981" s="13">
        <v>980</v>
      </c>
      <c r="B981" s="14">
        <v>2643227</v>
      </c>
      <c r="C981" s="14" t="s">
        <v>4776</v>
      </c>
      <c r="D981" s="14" t="s">
        <v>4777</v>
      </c>
      <c r="E981" s="14" t="s">
        <v>4778</v>
      </c>
      <c r="F981" s="14">
        <v>51.63</v>
      </c>
      <c r="G981" s="14" t="s">
        <v>987</v>
      </c>
      <c r="H981" s="14" t="s">
        <v>511</v>
      </c>
      <c r="I981" s="14" t="s">
        <v>748</v>
      </c>
      <c r="J981" s="14" t="s">
        <v>2757</v>
      </c>
      <c r="K981" s="14" t="s">
        <v>2758</v>
      </c>
    </row>
    <row r="982" spans="1:11" x14ac:dyDescent="0.2">
      <c r="A982" s="15">
        <v>981</v>
      </c>
      <c r="B982" s="16">
        <v>2878992</v>
      </c>
      <c r="C982" s="16" t="s">
        <v>4779</v>
      </c>
      <c r="D982" s="16" t="s">
        <v>4780</v>
      </c>
      <c r="E982" s="16" t="s">
        <v>4781</v>
      </c>
      <c r="F982" s="16">
        <v>8383</v>
      </c>
      <c r="G982" s="16"/>
      <c r="H982" s="16" t="s">
        <v>560</v>
      </c>
      <c r="I982" s="16" t="s">
        <v>4782</v>
      </c>
      <c r="J982" s="16" t="s">
        <v>4783</v>
      </c>
      <c r="K982" s="16" t="s">
        <v>4784</v>
      </c>
    </row>
    <row r="983" spans="1:11" x14ac:dyDescent="0.2">
      <c r="A983" s="13">
        <v>982</v>
      </c>
      <c r="B983" s="14">
        <v>2878992</v>
      </c>
      <c r="C983" s="14" t="s">
        <v>4779</v>
      </c>
      <c r="D983" s="14" t="s">
        <v>4785</v>
      </c>
      <c r="E983" s="14" t="s">
        <v>4786</v>
      </c>
      <c r="F983" s="14">
        <v>6054.27</v>
      </c>
      <c r="G983" s="14"/>
      <c r="H983" s="14" t="s">
        <v>560</v>
      </c>
      <c r="I983" s="14" t="s">
        <v>4782</v>
      </c>
      <c r="J983" s="14" t="s">
        <v>2959</v>
      </c>
      <c r="K983" s="14" t="s">
        <v>4787</v>
      </c>
    </row>
    <row r="984" spans="1:11" x14ac:dyDescent="0.2">
      <c r="A984" s="15">
        <v>983</v>
      </c>
      <c r="B984" s="16">
        <v>5296307</v>
      </c>
      <c r="C984" s="16" t="s">
        <v>4788</v>
      </c>
      <c r="D984" s="16" t="s">
        <v>4789</v>
      </c>
      <c r="E984" s="16" t="s">
        <v>4684</v>
      </c>
      <c r="F984" s="16">
        <v>7136.36</v>
      </c>
      <c r="G984" s="16"/>
      <c r="H984" s="16" t="s">
        <v>4790</v>
      </c>
      <c r="I984" s="16" t="s">
        <v>4791</v>
      </c>
      <c r="J984" s="16" t="s">
        <v>4792</v>
      </c>
      <c r="K984" s="16" t="s">
        <v>4793</v>
      </c>
    </row>
    <row r="985" spans="1:11" x14ac:dyDescent="0.2">
      <c r="A985" s="13">
        <v>984</v>
      </c>
      <c r="B985" s="14">
        <v>2070022</v>
      </c>
      <c r="C985" s="14" t="s">
        <v>4794</v>
      </c>
      <c r="D985" s="14" t="s">
        <v>4795</v>
      </c>
      <c r="E985" s="14" t="s">
        <v>4796</v>
      </c>
      <c r="F985" s="14">
        <v>5360.99</v>
      </c>
      <c r="G985" s="14" t="s">
        <v>987</v>
      </c>
      <c r="H985" s="14" t="s">
        <v>215</v>
      </c>
      <c r="I985" s="14" t="s">
        <v>4797</v>
      </c>
      <c r="J985" s="14" t="s">
        <v>2443</v>
      </c>
      <c r="K985" s="14" t="s">
        <v>2444</v>
      </c>
    </row>
    <row r="986" spans="1:11" x14ac:dyDescent="0.2">
      <c r="A986" s="15">
        <v>985</v>
      </c>
      <c r="B986" s="16">
        <v>2070022</v>
      </c>
      <c r="C986" s="16" t="s">
        <v>4794</v>
      </c>
      <c r="D986" s="16" t="s">
        <v>4798</v>
      </c>
      <c r="E986" s="16" t="s">
        <v>4799</v>
      </c>
      <c r="F986" s="16">
        <v>4749.3900000000003</v>
      </c>
      <c r="G986" s="16" t="s">
        <v>987</v>
      </c>
      <c r="H986" s="16" t="s">
        <v>215</v>
      </c>
      <c r="I986" s="16" t="s">
        <v>4800</v>
      </c>
      <c r="J986" s="16" t="s">
        <v>4801</v>
      </c>
      <c r="K986" s="16" t="s">
        <v>4802</v>
      </c>
    </row>
    <row r="987" spans="1:11" x14ac:dyDescent="0.2">
      <c r="A987" s="13">
        <v>986</v>
      </c>
      <c r="B987" s="14">
        <v>5197783</v>
      </c>
      <c r="C987" s="14" t="s">
        <v>4803</v>
      </c>
      <c r="D987" s="14" t="s">
        <v>4804</v>
      </c>
      <c r="E987" s="14" t="s">
        <v>4805</v>
      </c>
      <c r="F987" s="14">
        <v>9127.92</v>
      </c>
      <c r="G987" s="14"/>
      <c r="H987" s="14" t="s">
        <v>162</v>
      </c>
      <c r="I987" s="14" t="s">
        <v>420</v>
      </c>
      <c r="J987" s="14" t="s">
        <v>4806</v>
      </c>
      <c r="K987" s="14" t="s">
        <v>4807</v>
      </c>
    </row>
    <row r="988" spans="1:11" x14ac:dyDescent="0.2">
      <c r="A988" s="15">
        <v>987</v>
      </c>
      <c r="B988" s="16">
        <v>5197783</v>
      </c>
      <c r="C988" s="16" t="s">
        <v>4803</v>
      </c>
      <c r="D988" s="16" t="s">
        <v>4808</v>
      </c>
      <c r="E988" s="16" t="s">
        <v>4809</v>
      </c>
      <c r="F988" s="16">
        <v>6992.34</v>
      </c>
      <c r="G988" s="16"/>
      <c r="H988" s="16" t="s">
        <v>362</v>
      </c>
      <c r="I988" s="16" t="s">
        <v>363</v>
      </c>
      <c r="J988" s="16" t="s">
        <v>4810</v>
      </c>
      <c r="K988" s="16" t="s">
        <v>3929</v>
      </c>
    </row>
    <row r="989" spans="1:11" x14ac:dyDescent="0.2">
      <c r="A989" s="13">
        <v>988</v>
      </c>
      <c r="B989" s="14">
        <v>5197783</v>
      </c>
      <c r="C989" s="14" t="s">
        <v>4803</v>
      </c>
      <c r="D989" s="14" t="s">
        <v>4811</v>
      </c>
      <c r="E989" s="14" t="s">
        <v>4812</v>
      </c>
      <c r="F989" s="14">
        <v>3357.28</v>
      </c>
      <c r="G989" s="14"/>
      <c r="H989" s="14" t="s">
        <v>362</v>
      </c>
      <c r="I989" s="14" t="s">
        <v>363</v>
      </c>
      <c r="J989" s="14" t="s">
        <v>4810</v>
      </c>
      <c r="K989" s="14" t="s">
        <v>3929</v>
      </c>
    </row>
    <row r="990" spans="1:11" x14ac:dyDescent="0.2">
      <c r="A990" s="15">
        <v>989</v>
      </c>
      <c r="B990" s="16">
        <v>5197783</v>
      </c>
      <c r="C990" s="16" t="s">
        <v>4803</v>
      </c>
      <c r="D990" s="16" t="s">
        <v>4813</v>
      </c>
      <c r="E990" s="16" t="s">
        <v>4814</v>
      </c>
      <c r="F990" s="16">
        <v>5759.23</v>
      </c>
      <c r="G990" s="16"/>
      <c r="H990" s="16" t="s">
        <v>362</v>
      </c>
      <c r="I990" s="16" t="s">
        <v>432</v>
      </c>
      <c r="J990" s="16" t="s">
        <v>2564</v>
      </c>
      <c r="K990" s="16" t="s">
        <v>2565</v>
      </c>
    </row>
    <row r="991" spans="1:11" x14ac:dyDescent="0.2">
      <c r="A991" s="13">
        <v>990</v>
      </c>
      <c r="B991" s="14">
        <v>5232392</v>
      </c>
      <c r="C991" s="14" t="s">
        <v>4815</v>
      </c>
      <c r="D991" s="14" t="s">
        <v>4816</v>
      </c>
      <c r="E991" s="14" t="s">
        <v>2033</v>
      </c>
      <c r="F991" s="14">
        <v>1483.8</v>
      </c>
      <c r="G991" s="14"/>
      <c r="H991" s="14" t="s">
        <v>264</v>
      </c>
      <c r="I991" s="14" t="s">
        <v>715</v>
      </c>
      <c r="J991" s="14" t="s">
        <v>1938</v>
      </c>
      <c r="K991" s="14" t="s">
        <v>1939</v>
      </c>
    </row>
    <row r="992" spans="1:11" x14ac:dyDescent="0.2">
      <c r="A992" s="15">
        <v>991</v>
      </c>
      <c r="B992" s="16">
        <v>5396786</v>
      </c>
      <c r="C992" s="16" t="s">
        <v>4817</v>
      </c>
      <c r="D992" s="16" t="s">
        <v>4818</v>
      </c>
      <c r="E992" s="16" t="s">
        <v>981</v>
      </c>
      <c r="F992" s="16">
        <v>22.23</v>
      </c>
      <c r="G992" s="16" t="s">
        <v>970</v>
      </c>
      <c r="H992" s="16" t="s">
        <v>697</v>
      </c>
      <c r="I992" s="16" t="s">
        <v>982</v>
      </c>
      <c r="J992" s="16" t="s">
        <v>983</v>
      </c>
      <c r="K992" s="16" t="s">
        <v>984</v>
      </c>
    </row>
    <row r="993" spans="1:11" x14ac:dyDescent="0.2">
      <c r="A993" s="13">
        <v>992</v>
      </c>
      <c r="B993" s="14">
        <v>5396786</v>
      </c>
      <c r="C993" s="14" t="s">
        <v>4817</v>
      </c>
      <c r="D993" s="14" t="s">
        <v>4819</v>
      </c>
      <c r="E993" s="14" t="s">
        <v>981</v>
      </c>
      <c r="F993" s="14">
        <v>9.4499999999999993</v>
      </c>
      <c r="G993" s="14" t="s">
        <v>970</v>
      </c>
      <c r="H993" s="14" t="s">
        <v>697</v>
      </c>
      <c r="I993" s="14" t="s">
        <v>982</v>
      </c>
      <c r="J993" s="14" t="s">
        <v>983</v>
      </c>
      <c r="K993" s="14" t="s">
        <v>984</v>
      </c>
    </row>
    <row r="994" spans="1:11" x14ac:dyDescent="0.2">
      <c r="A994" s="15">
        <v>993</v>
      </c>
      <c r="B994" s="16">
        <v>5193443</v>
      </c>
      <c r="C994" s="16" t="s">
        <v>4820</v>
      </c>
      <c r="D994" s="16" t="s">
        <v>4821</v>
      </c>
      <c r="E994" s="16" t="s">
        <v>4822</v>
      </c>
      <c r="F994" s="16">
        <v>25.79</v>
      </c>
      <c r="G994" s="16"/>
      <c r="H994" s="16" t="s">
        <v>69</v>
      </c>
      <c r="I994" s="16" t="s">
        <v>76</v>
      </c>
      <c r="J994" s="16" t="s">
        <v>4191</v>
      </c>
      <c r="K994" s="16" t="s">
        <v>4192</v>
      </c>
    </row>
    <row r="995" spans="1:11" x14ac:dyDescent="0.2">
      <c r="A995" s="13">
        <v>994</v>
      </c>
      <c r="B995" s="14">
        <v>5220203</v>
      </c>
      <c r="C995" s="14" t="s">
        <v>4823</v>
      </c>
      <c r="D995" s="14" t="s">
        <v>4824</v>
      </c>
      <c r="E995" s="14" t="s">
        <v>4825</v>
      </c>
      <c r="F995" s="14">
        <v>310.48</v>
      </c>
      <c r="G995" s="14"/>
      <c r="H995" s="14" t="s">
        <v>116</v>
      </c>
      <c r="I995" s="14" t="s">
        <v>662</v>
      </c>
      <c r="J995" s="14" t="s">
        <v>1682</v>
      </c>
      <c r="K995" s="14" t="s">
        <v>4826</v>
      </c>
    </row>
    <row r="996" spans="1:11" x14ac:dyDescent="0.2">
      <c r="A996" s="15">
        <v>995</v>
      </c>
      <c r="B996" s="16">
        <v>5220203</v>
      </c>
      <c r="C996" s="16" t="s">
        <v>4823</v>
      </c>
      <c r="D996" s="16" t="s">
        <v>4827</v>
      </c>
      <c r="E996" s="16" t="s">
        <v>4828</v>
      </c>
      <c r="F996" s="16">
        <v>171.73</v>
      </c>
      <c r="G996" s="16" t="s">
        <v>987</v>
      </c>
      <c r="H996" s="16" t="s">
        <v>116</v>
      </c>
      <c r="I996" s="16" t="s">
        <v>662</v>
      </c>
      <c r="J996" s="16" t="s">
        <v>4829</v>
      </c>
      <c r="K996" s="16" t="s">
        <v>4830</v>
      </c>
    </row>
    <row r="997" spans="1:11" x14ac:dyDescent="0.2">
      <c r="A997" s="13">
        <v>996</v>
      </c>
      <c r="B997" s="14">
        <v>5220203</v>
      </c>
      <c r="C997" s="14" t="s">
        <v>4823</v>
      </c>
      <c r="D997" s="14" t="s">
        <v>4831</v>
      </c>
      <c r="E997" s="14" t="s">
        <v>4825</v>
      </c>
      <c r="F997" s="14">
        <v>611.19000000000005</v>
      </c>
      <c r="G997" s="14" t="s">
        <v>987</v>
      </c>
      <c r="H997" s="14" t="s">
        <v>116</v>
      </c>
      <c r="I997" s="14" t="s">
        <v>662</v>
      </c>
      <c r="J997" s="14" t="s">
        <v>4832</v>
      </c>
      <c r="K997" s="14" t="s">
        <v>4833</v>
      </c>
    </row>
    <row r="998" spans="1:11" x14ac:dyDescent="0.2">
      <c r="A998" s="15">
        <v>997</v>
      </c>
      <c r="B998" s="16">
        <v>5220203</v>
      </c>
      <c r="C998" s="16" t="s">
        <v>4823</v>
      </c>
      <c r="D998" s="16" t="s">
        <v>4834</v>
      </c>
      <c r="E998" s="16" t="s">
        <v>4835</v>
      </c>
      <c r="F998" s="16">
        <v>838.53</v>
      </c>
      <c r="G998" s="16" t="s">
        <v>987</v>
      </c>
      <c r="H998" s="16" t="s">
        <v>2422</v>
      </c>
      <c r="I998" s="16" t="s">
        <v>4836</v>
      </c>
      <c r="J998" s="16" t="s">
        <v>4832</v>
      </c>
      <c r="K998" s="16" t="s">
        <v>4833</v>
      </c>
    </row>
    <row r="999" spans="1:11" x14ac:dyDescent="0.2">
      <c r="A999" s="13">
        <v>998</v>
      </c>
      <c r="B999" s="14">
        <v>5263069</v>
      </c>
      <c r="C999" s="14" t="s">
        <v>4837</v>
      </c>
      <c r="D999" s="14" t="s">
        <v>4838</v>
      </c>
      <c r="E999" s="14" t="s">
        <v>746</v>
      </c>
      <c r="F999" s="14">
        <v>376.24</v>
      </c>
      <c r="G999" s="14"/>
      <c r="H999" s="14" t="s">
        <v>407</v>
      </c>
      <c r="I999" s="14" t="s">
        <v>420</v>
      </c>
      <c r="J999" s="14" t="s">
        <v>4839</v>
      </c>
      <c r="K999" s="14" t="s">
        <v>4840</v>
      </c>
    </row>
    <row r="1000" spans="1:11" x14ac:dyDescent="0.2">
      <c r="A1000" s="15">
        <v>999</v>
      </c>
      <c r="B1000" s="16">
        <v>5409683</v>
      </c>
      <c r="C1000" s="16" t="s">
        <v>4841</v>
      </c>
      <c r="D1000" s="16" t="s">
        <v>4842</v>
      </c>
      <c r="E1000" s="16" t="s">
        <v>4843</v>
      </c>
      <c r="F1000" s="16">
        <v>1894.31</v>
      </c>
      <c r="G1000" s="16"/>
      <c r="H1000" s="16" t="s">
        <v>136</v>
      </c>
      <c r="I1000" s="16" t="s">
        <v>1401</v>
      </c>
      <c r="J1000" s="16" t="s">
        <v>3326</v>
      </c>
      <c r="K1000" s="16" t="s">
        <v>3327</v>
      </c>
    </row>
    <row r="1001" spans="1:11" x14ac:dyDescent="0.2">
      <c r="A1001" s="13">
        <v>1000</v>
      </c>
      <c r="B1001" s="14">
        <v>5409683</v>
      </c>
      <c r="C1001" s="14" t="s">
        <v>4841</v>
      </c>
      <c r="D1001" s="14" t="s">
        <v>4844</v>
      </c>
      <c r="E1001" s="14" t="s">
        <v>3731</v>
      </c>
      <c r="F1001" s="14">
        <v>1715.12</v>
      </c>
      <c r="G1001" s="14"/>
      <c r="H1001" s="14" t="s">
        <v>136</v>
      </c>
      <c r="I1001" s="14" t="s">
        <v>1401</v>
      </c>
      <c r="J1001" s="14" t="s">
        <v>4845</v>
      </c>
      <c r="K1001" s="14" t="s">
        <v>4846</v>
      </c>
    </row>
    <row r="1002" spans="1:11" x14ac:dyDescent="0.2">
      <c r="A1002" s="15">
        <v>1001</v>
      </c>
      <c r="B1002" s="16">
        <v>5403766</v>
      </c>
      <c r="C1002" s="16" t="s">
        <v>4847</v>
      </c>
      <c r="D1002" s="16" t="s">
        <v>4848</v>
      </c>
      <c r="E1002" s="16" t="s">
        <v>4849</v>
      </c>
      <c r="F1002" s="16">
        <v>1240.71</v>
      </c>
      <c r="G1002" s="16" t="s">
        <v>1018</v>
      </c>
      <c r="H1002" s="16" t="s">
        <v>116</v>
      </c>
      <c r="I1002" s="16" t="s">
        <v>142</v>
      </c>
      <c r="J1002" s="16" t="s">
        <v>4850</v>
      </c>
      <c r="K1002" s="16" t="s">
        <v>4851</v>
      </c>
    </row>
    <row r="1003" spans="1:11" x14ac:dyDescent="0.2">
      <c r="A1003" s="13">
        <v>1002</v>
      </c>
      <c r="B1003" s="14">
        <v>2810581</v>
      </c>
      <c r="C1003" s="14" t="s">
        <v>4852</v>
      </c>
      <c r="D1003" s="14" t="s">
        <v>4853</v>
      </c>
      <c r="E1003" s="14" t="s">
        <v>4400</v>
      </c>
      <c r="F1003" s="14">
        <v>31.52</v>
      </c>
      <c r="G1003" s="14" t="s">
        <v>1018</v>
      </c>
      <c r="H1003" s="14" t="s">
        <v>528</v>
      </c>
      <c r="I1003" s="14" t="s">
        <v>785</v>
      </c>
      <c r="J1003" s="14" t="s">
        <v>2654</v>
      </c>
      <c r="K1003" s="14" t="s">
        <v>2655</v>
      </c>
    </row>
    <row r="1004" spans="1:11" x14ac:dyDescent="0.2">
      <c r="A1004" s="15">
        <v>1003</v>
      </c>
      <c r="B1004" s="16">
        <v>5341205</v>
      </c>
      <c r="C1004" s="16" t="s">
        <v>4854</v>
      </c>
      <c r="D1004" s="16" t="s">
        <v>4855</v>
      </c>
      <c r="E1004" s="16" t="s">
        <v>4856</v>
      </c>
      <c r="F1004" s="16">
        <v>59.44</v>
      </c>
      <c r="G1004" s="16" t="s">
        <v>1051</v>
      </c>
      <c r="H1004" s="16" t="s">
        <v>565</v>
      </c>
      <c r="I1004" s="16" t="s">
        <v>803</v>
      </c>
      <c r="J1004" s="16" t="s">
        <v>4077</v>
      </c>
      <c r="K1004" s="16" t="s">
        <v>4857</v>
      </c>
    </row>
    <row r="1005" spans="1:11" x14ac:dyDescent="0.2">
      <c r="A1005" s="13">
        <v>1004</v>
      </c>
      <c r="B1005" s="14">
        <v>5364884</v>
      </c>
      <c r="C1005" s="14" t="s">
        <v>4858</v>
      </c>
      <c r="D1005" s="14" t="s">
        <v>4859</v>
      </c>
      <c r="E1005" s="14" t="s">
        <v>4860</v>
      </c>
      <c r="F1005" s="14">
        <v>130.54</v>
      </c>
      <c r="G1005" s="14" t="s">
        <v>970</v>
      </c>
      <c r="H1005" s="14" t="s">
        <v>511</v>
      </c>
      <c r="I1005" s="14" t="s">
        <v>4861</v>
      </c>
      <c r="J1005" s="14" t="s">
        <v>2485</v>
      </c>
      <c r="K1005" s="14" t="s">
        <v>2486</v>
      </c>
    </row>
    <row r="1006" spans="1:11" x14ac:dyDescent="0.2">
      <c r="A1006" s="15">
        <v>1005</v>
      </c>
      <c r="B1006" s="16">
        <v>5364884</v>
      </c>
      <c r="C1006" s="16" t="s">
        <v>4858</v>
      </c>
      <c r="D1006" s="16" t="s">
        <v>4862</v>
      </c>
      <c r="E1006" s="16" t="s">
        <v>4863</v>
      </c>
      <c r="F1006" s="16">
        <v>1667.82</v>
      </c>
      <c r="G1006" s="16"/>
      <c r="H1006" s="16" t="s">
        <v>511</v>
      </c>
      <c r="I1006" s="16" t="s">
        <v>4861</v>
      </c>
      <c r="J1006" s="16" t="s">
        <v>4865</v>
      </c>
      <c r="K1006" s="16" t="s">
        <v>4866</v>
      </c>
    </row>
    <row r="1007" spans="1:11" x14ac:dyDescent="0.2">
      <c r="A1007" s="13">
        <v>1006</v>
      </c>
      <c r="B1007" s="14">
        <v>5364884</v>
      </c>
      <c r="C1007" s="14" t="s">
        <v>4858</v>
      </c>
      <c r="D1007" s="14" t="s">
        <v>4864</v>
      </c>
      <c r="E1007" s="14" t="s">
        <v>4863</v>
      </c>
      <c r="F1007" s="14">
        <v>3204.98</v>
      </c>
      <c r="G1007" s="14"/>
      <c r="H1007" s="14" t="s">
        <v>511</v>
      </c>
      <c r="I1007" s="14" t="s">
        <v>4861</v>
      </c>
      <c r="J1007" s="14" t="s">
        <v>4865</v>
      </c>
      <c r="K1007" s="14" t="s">
        <v>4866</v>
      </c>
    </row>
    <row r="1008" spans="1:11" x14ac:dyDescent="0.2">
      <c r="A1008" s="15">
        <v>1007</v>
      </c>
      <c r="B1008" s="16">
        <v>5098033</v>
      </c>
      <c r="C1008" s="16" t="s">
        <v>890</v>
      </c>
      <c r="D1008" s="16" t="s">
        <v>4867</v>
      </c>
      <c r="E1008" s="16" t="s">
        <v>4059</v>
      </c>
      <c r="F1008" s="16">
        <v>2816.69</v>
      </c>
      <c r="G1008" s="16"/>
      <c r="H1008" s="16" t="s">
        <v>215</v>
      </c>
      <c r="I1008" s="16" t="s">
        <v>682</v>
      </c>
      <c r="J1008" s="16" t="s">
        <v>3007</v>
      </c>
      <c r="K1008" s="16" t="s">
        <v>3008</v>
      </c>
    </row>
    <row r="1009" spans="1:11" x14ac:dyDescent="0.2">
      <c r="A1009" s="13">
        <v>1008</v>
      </c>
      <c r="B1009" s="14">
        <v>5098033</v>
      </c>
      <c r="C1009" s="14" t="s">
        <v>890</v>
      </c>
      <c r="D1009" s="14" t="s">
        <v>4868</v>
      </c>
      <c r="E1009" s="14" t="s">
        <v>4059</v>
      </c>
      <c r="F1009" s="14">
        <v>146.72999999999999</v>
      </c>
      <c r="G1009" s="14" t="s">
        <v>1051</v>
      </c>
      <c r="H1009" s="14" t="s">
        <v>215</v>
      </c>
      <c r="I1009" s="14" t="s">
        <v>682</v>
      </c>
      <c r="J1009" s="14" t="s">
        <v>4869</v>
      </c>
      <c r="K1009" s="14" t="s">
        <v>4870</v>
      </c>
    </row>
    <row r="1010" spans="1:11" x14ac:dyDescent="0.2">
      <c r="A1010" s="15">
        <v>1009</v>
      </c>
      <c r="B1010" s="16">
        <v>2075768</v>
      </c>
      <c r="C1010" s="16" t="s">
        <v>4871</v>
      </c>
      <c r="D1010" s="16" t="s">
        <v>4872</v>
      </c>
      <c r="E1010" s="16" t="s">
        <v>1341</v>
      </c>
      <c r="F1010" s="16">
        <v>36.42</v>
      </c>
      <c r="G1010" s="16"/>
      <c r="H1010" s="16" t="s">
        <v>407</v>
      </c>
      <c r="I1010" s="16" t="s">
        <v>746</v>
      </c>
      <c r="J1010" s="16" t="s">
        <v>2054</v>
      </c>
      <c r="K1010" s="16" t="s">
        <v>2055</v>
      </c>
    </row>
    <row r="1011" spans="1:11" x14ac:dyDescent="0.2">
      <c r="A1011" s="13">
        <v>1010</v>
      </c>
      <c r="B1011" s="14">
        <v>5203252</v>
      </c>
      <c r="C1011" s="14" t="s">
        <v>4873</v>
      </c>
      <c r="D1011" s="14" t="s">
        <v>4874</v>
      </c>
      <c r="E1011" s="14" t="s">
        <v>4875</v>
      </c>
      <c r="F1011" s="14">
        <v>43389.9</v>
      </c>
      <c r="G1011" s="14"/>
      <c r="H1011" s="14" t="s">
        <v>264</v>
      </c>
      <c r="I1011" s="14" t="s">
        <v>4876</v>
      </c>
      <c r="J1011" s="14" t="s">
        <v>1152</v>
      </c>
      <c r="K1011" s="14" t="s">
        <v>3480</v>
      </c>
    </row>
    <row r="1012" spans="1:11" x14ac:dyDescent="0.2">
      <c r="A1012" s="15">
        <v>1011</v>
      </c>
      <c r="B1012" s="16">
        <v>5309069</v>
      </c>
      <c r="C1012" s="16" t="s">
        <v>4877</v>
      </c>
      <c r="D1012" s="16" t="s">
        <v>4878</v>
      </c>
      <c r="E1012" s="16" t="s">
        <v>2048</v>
      </c>
      <c r="F1012" s="16">
        <v>34.979999999999997</v>
      </c>
      <c r="G1012" s="16" t="s">
        <v>1051</v>
      </c>
      <c r="H1012" s="16" t="s">
        <v>116</v>
      </c>
      <c r="I1012" s="16" t="s">
        <v>667</v>
      </c>
      <c r="J1012" s="16" t="s">
        <v>3165</v>
      </c>
      <c r="K1012" s="16" t="s">
        <v>3166</v>
      </c>
    </row>
    <row r="1013" spans="1:11" x14ac:dyDescent="0.2">
      <c r="A1013" s="13">
        <v>1012</v>
      </c>
      <c r="B1013" s="14">
        <v>5173213</v>
      </c>
      <c r="C1013" s="14" t="s">
        <v>4879</v>
      </c>
      <c r="D1013" s="14" t="s">
        <v>4880</v>
      </c>
      <c r="E1013" s="14" t="s">
        <v>3086</v>
      </c>
      <c r="F1013" s="14">
        <v>51.47</v>
      </c>
      <c r="G1013" s="14" t="s">
        <v>2075</v>
      </c>
      <c r="H1013" s="14" t="s">
        <v>528</v>
      </c>
      <c r="I1013" s="14" t="s">
        <v>539</v>
      </c>
      <c r="J1013" s="14" t="s">
        <v>2364</v>
      </c>
      <c r="K1013" s="14" t="s">
        <v>2365</v>
      </c>
    </row>
    <row r="1014" spans="1:11" x14ac:dyDescent="0.2">
      <c r="A1014" s="15">
        <v>1013</v>
      </c>
      <c r="B1014" s="16">
        <v>5288894</v>
      </c>
      <c r="C1014" s="16" t="s">
        <v>4881</v>
      </c>
      <c r="D1014" s="16" t="s">
        <v>4882</v>
      </c>
      <c r="E1014" s="16" t="s">
        <v>4883</v>
      </c>
      <c r="F1014" s="16">
        <v>1223.98</v>
      </c>
      <c r="G1014" s="16"/>
      <c r="H1014" s="16" t="s">
        <v>264</v>
      </c>
      <c r="I1014" s="16" t="s">
        <v>708</v>
      </c>
      <c r="J1014" s="16" t="s">
        <v>4884</v>
      </c>
      <c r="K1014" s="16" t="s">
        <v>4885</v>
      </c>
    </row>
    <row r="1015" spans="1:11" x14ac:dyDescent="0.2">
      <c r="A1015" s="13">
        <v>1014</v>
      </c>
      <c r="B1015" s="14">
        <v>5288894</v>
      </c>
      <c r="C1015" s="14" t="s">
        <v>4881</v>
      </c>
      <c r="D1015" s="14" t="s">
        <v>4886</v>
      </c>
      <c r="E1015" s="14" t="s">
        <v>4883</v>
      </c>
      <c r="F1015" s="14">
        <v>164.44</v>
      </c>
      <c r="G1015" s="14"/>
      <c r="H1015" s="14" t="s">
        <v>264</v>
      </c>
      <c r="I1015" s="14" t="s">
        <v>708</v>
      </c>
      <c r="J1015" s="14" t="s">
        <v>4884</v>
      </c>
      <c r="K1015" s="14" t="s">
        <v>4885</v>
      </c>
    </row>
    <row r="1016" spans="1:11" x14ac:dyDescent="0.2">
      <c r="A1016" s="15">
        <v>1015</v>
      </c>
      <c r="B1016" s="16">
        <v>3307808</v>
      </c>
      <c r="C1016" s="16" t="s">
        <v>4887</v>
      </c>
      <c r="D1016" s="16" t="s">
        <v>4888</v>
      </c>
      <c r="E1016" s="16" t="s">
        <v>2330</v>
      </c>
      <c r="F1016" s="16">
        <v>160.06</v>
      </c>
      <c r="G1016" s="16"/>
      <c r="H1016" s="16" t="s">
        <v>116</v>
      </c>
      <c r="I1016" s="16" t="s">
        <v>662</v>
      </c>
      <c r="J1016" s="16" t="s">
        <v>3114</v>
      </c>
      <c r="K1016" s="16" t="s">
        <v>3115</v>
      </c>
    </row>
    <row r="1017" spans="1:11" x14ac:dyDescent="0.2">
      <c r="A1017" s="13">
        <v>1016</v>
      </c>
      <c r="B1017" s="14">
        <v>5276233</v>
      </c>
      <c r="C1017" s="14" t="s">
        <v>4889</v>
      </c>
      <c r="D1017" s="14" t="s">
        <v>4890</v>
      </c>
      <c r="E1017" s="14" t="s">
        <v>4891</v>
      </c>
      <c r="F1017" s="14">
        <v>55912.12</v>
      </c>
      <c r="G1017" s="14"/>
      <c r="H1017" s="14" t="s">
        <v>116</v>
      </c>
      <c r="I1017" s="14" t="s">
        <v>2209</v>
      </c>
      <c r="J1017" s="14" t="s">
        <v>4892</v>
      </c>
      <c r="K1017" s="14" t="s">
        <v>4893</v>
      </c>
    </row>
    <row r="1018" spans="1:11" x14ac:dyDescent="0.2">
      <c r="A1018" s="15">
        <v>1017</v>
      </c>
      <c r="B1018" s="16">
        <v>5051665</v>
      </c>
      <c r="C1018" s="16" t="s">
        <v>4894</v>
      </c>
      <c r="D1018" s="16" t="s">
        <v>4895</v>
      </c>
      <c r="E1018" s="16" t="s">
        <v>4896</v>
      </c>
      <c r="F1018" s="16">
        <v>2080.36</v>
      </c>
      <c r="G1018" s="16"/>
      <c r="H1018" s="16" t="s">
        <v>15</v>
      </c>
      <c r="I1018" s="16" t="s">
        <v>4897</v>
      </c>
      <c r="J1018" s="16" t="s">
        <v>2097</v>
      </c>
      <c r="K1018" s="16" t="s">
        <v>4898</v>
      </c>
    </row>
    <row r="1019" spans="1:11" x14ac:dyDescent="0.2">
      <c r="A1019" s="13">
        <v>1018</v>
      </c>
      <c r="B1019" s="14">
        <v>5051665</v>
      </c>
      <c r="C1019" s="14" t="s">
        <v>4894</v>
      </c>
      <c r="D1019" s="14" t="s">
        <v>4899</v>
      </c>
      <c r="E1019" s="14" t="s">
        <v>4900</v>
      </c>
      <c r="F1019" s="14">
        <v>3220.1</v>
      </c>
      <c r="G1019" s="14"/>
      <c r="H1019" s="14" t="s">
        <v>116</v>
      </c>
      <c r="I1019" s="14" t="s">
        <v>667</v>
      </c>
      <c r="J1019" s="14" t="s">
        <v>2693</v>
      </c>
      <c r="K1019" s="14" t="s">
        <v>3323</v>
      </c>
    </row>
    <row r="1020" spans="1:11" x14ac:dyDescent="0.2">
      <c r="A1020" s="15">
        <v>1019</v>
      </c>
      <c r="B1020" s="16">
        <v>5051665</v>
      </c>
      <c r="C1020" s="16" t="s">
        <v>4894</v>
      </c>
      <c r="D1020" s="16" t="s">
        <v>4901</v>
      </c>
      <c r="E1020" s="16" t="s">
        <v>4902</v>
      </c>
      <c r="F1020" s="16">
        <v>7437.21</v>
      </c>
      <c r="G1020" s="16"/>
      <c r="H1020" s="16" t="s">
        <v>69</v>
      </c>
      <c r="I1020" s="16" t="s">
        <v>4903</v>
      </c>
      <c r="J1020" s="16" t="s">
        <v>3710</v>
      </c>
      <c r="K1020" s="16" t="s">
        <v>3711</v>
      </c>
    </row>
    <row r="1021" spans="1:11" x14ac:dyDescent="0.2">
      <c r="A1021" s="13">
        <v>1020</v>
      </c>
      <c r="B1021" s="14">
        <v>5051665</v>
      </c>
      <c r="C1021" s="14" t="s">
        <v>4894</v>
      </c>
      <c r="D1021" s="14" t="s">
        <v>4904</v>
      </c>
      <c r="E1021" s="14" t="s">
        <v>2971</v>
      </c>
      <c r="F1021" s="14">
        <v>740.2</v>
      </c>
      <c r="G1021" s="14"/>
      <c r="H1021" s="14" t="s">
        <v>116</v>
      </c>
      <c r="I1021" s="14" t="s">
        <v>140</v>
      </c>
      <c r="J1021" s="14" t="s">
        <v>3710</v>
      </c>
      <c r="K1021" s="14" t="s">
        <v>3711</v>
      </c>
    </row>
    <row r="1022" spans="1:11" x14ac:dyDescent="0.2">
      <c r="A1022" s="15">
        <v>1021</v>
      </c>
      <c r="B1022" s="16">
        <v>5051665</v>
      </c>
      <c r="C1022" s="16" t="s">
        <v>4894</v>
      </c>
      <c r="D1022" s="16" t="s">
        <v>4905</v>
      </c>
      <c r="E1022" s="16" t="s">
        <v>4906</v>
      </c>
      <c r="F1022" s="16">
        <v>1002.82</v>
      </c>
      <c r="G1022" s="16"/>
      <c r="H1022" s="16" t="s">
        <v>15</v>
      </c>
      <c r="I1022" s="16" t="s">
        <v>4907</v>
      </c>
      <c r="J1022" s="16" t="s">
        <v>4191</v>
      </c>
      <c r="K1022" s="16" t="s">
        <v>4192</v>
      </c>
    </row>
    <row r="1023" spans="1:11" x14ac:dyDescent="0.2">
      <c r="A1023" s="13">
        <v>1022</v>
      </c>
      <c r="B1023" s="14">
        <v>5198003</v>
      </c>
      <c r="C1023" s="14" t="s">
        <v>4908</v>
      </c>
      <c r="D1023" s="14" t="s">
        <v>4909</v>
      </c>
      <c r="E1023" s="14" t="s">
        <v>4910</v>
      </c>
      <c r="F1023" s="14">
        <v>507.13</v>
      </c>
      <c r="G1023" s="14"/>
      <c r="H1023" s="14" t="s">
        <v>264</v>
      </c>
      <c r="I1023" s="14" t="s">
        <v>335</v>
      </c>
      <c r="J1023" s="14" t="s">
        <v>4911</v>
      </c>
      <c r="K1023" s="14" t="s">
        <v>2841</v>
      </c>
    </row>
    <row r="1024" spans="1:11" x14ac:dyDescent="0.2">
      <c r="A1024" s="15">
        <v>1023</v>
      </c>
      <c r="B1024" s="16">
        <v>5202868</v>
      </c>
      <c r="C1024" s="16" t="s">
        <v>849</v>
      </c>
      <c r="D1024" s="16" t="s">
        <v>4912</v>
      </c>
      <c r="E1024" s="16" t="s">
        <v>4913</v>
      </c>
      <c r="F1024" s="16">
        <v>132905.73000000001</v>
      </c>
      <c r="G1024" s="16"/>
      <c r="H1024" s="16" t="s">
        <v>116</v>
      </c>
      <c r="I1024" s="16" t="s">
        <v>147</v>
      </c>
      <c r="J1024" s="16" t="s">
        <v>2693</v>
      </c>
      <c r="K1024" s="16" t="s">
        <v>3323</v>
      </c>
    </row>
    <row r="1025" spans="1:11" x14ac:dyDescent="0.2">
      <c r="A1025" s="13">
        <v>1024</v>
      </c>
      <c r="B1025" s="14">
        <v>2787687</v>
      </c>
      <c r="C1025" s="14" t="s">
        <v>4914</v>
      </c>
      <c r="D1025" s="14" t="s">
        <v>4915</v>
      </c>
      <c r="E1025" s="14" t="s">
        <v>4916</v>
      </c>
      <c r="F1025" s="14">
        <v>29.55</v>
      </c>
      <c r="G1025" s="14"/>
      <c r="H1025" s="14" t="s">
        <v>528</v>
      </c>
      <c r="I1025" s="14" t="s">
        <v>785</v>
      </c>
      <c r="J1025" s="14" t="s">
        <v>4917</v>
      </c>
      <c r="K1025" s="14" t="s">
        <v>4918</v>
      </c>
    </row>
    <row r="1026" spans="1:11" x14ac:dyDescent="0.2">
      <c r="A1026" s="15">
        <v>1025</v>
      </c>
      <c r="B1026" s="16">
        <v>2640635</v>
      </c>
      <c r="C1026" s="16" t="s">
        <v>4919</v>
      </c>
      <c r="D1026" s="16" t="s">
        <v>4920</v>
      </c>
      <c r="E1026" s="16" t="s">
        <v>4921</v>
      </c>
      <c r="F1026" s="16">
        <v>52.66</v>
      </c>
      <c r="G1026" s="16" t="s">
        <v>970</v>
      </c>
      <c r="H1026" s="16" t="s">
        <v>110</v>
      </c>
      <c r="I1026" s="16" t="s">
        <v>1087</v>
      </c>
      <c r="J1026" s="16" t="s">
        <v>1847</v>
      </c>
      <c r="K1026" s="16" t="s">
        <v>1848</v>
      </c>
    </row>
    <row r="1027" spans="1:11" x14ac:dyDescent="0.2">
      <c r="A1027" s="13">
        <v>1026</v>
      </c>
      <c r="B1027" s="14">
        <v>2777436</v>
      </c>
      <c r="C1027" s="14" t="s">
        <v>4922</v>
      </c>
      <c r="D1027" s="14" t="s">
        <v>4923</v>
      </c>
      <c r="E1027" s="14" t="s">
        <v>4924</v>
      </c>
      <c r="F1027" s="14">
        <v>12004.69</v>
      </c>
      <c r="G1027" s="14"/>
      <c r="H1027" s="14" t="s">
        <v>264</v>
      </c>
      <c r="I1027" s="14" t="s">
        <v>272</v>
      </c>
      <c r="J1027" s="14" t="s">
        <v>4925</v>
      </c>
      <c r="K1027" s="14" t="s">
        <v>4926</v>
      </c>
    </row>
    <row r="1028" spans="1:11" x14ac:dyDescent="0.2">
      <c r="A1028" s="15">
        <v>1027</v>
      </c>
      <c r="B1028" s="16">
        <v>2860708</v>
      </c>
      <c r="C1028" s="16" t="s">
        <v>4927</v>
      </c>
      <c r="D1028" s="16" t="s">
        <v>4928</v>
      </c>
      <c r="E1028" s="16" t="s">
        <v>4929</v>
      </c>
      <c r="F1028" s="16">
        <v>1452.43</v>
      </c>
      <c r="G1028" s="16" t="s">
        <v>970</v>
      </c>
      <c r="H1028" s="16" t="s">
        <v>215</v>
      </c>
      <c r="I1028" s="16" t="s">
        <v>4930</v>
      </c>
      <c r="J1028" s="16" t="s">
        <v>1958</v>
      </c>
      <c r="K1028" s="16" t="s">
        <v>1959</v>
      </c>
    </row>
    <row r="1029" spans="1:11" x14ac:dyDescent="0.2">
      <c r="A1029" s="13">
        <v>1028</v>
      </c>
      <c r="B1029" s="14">
        <v>5460093</v>
      </c>
      <c r="C1029" s="14" t="s">
        <v>4931</v>
      </c>
      <c r="D1029" s="14" t="s">
        <v>4932</v>
      </c>
      <c r="E1029" s="14" t="s">
        <v>4933</v>
      </c>
      <c r="F1029" s="14">
        <v>105325.6</v>
      </c>
      <c r="G1029" s="14"/>
      <c r="H1029" s="14" t="s">
        <v>264</v>
      </c>
      <c r="I1029" s="14" t="s">
        <v>4934</v>
      </c>
      <c r="J1029" s="14" t="s">
        <v>3796</v>
      </c>
      <c r="K1029" s="14" t="s">
        <v>3797</v>
      </c>
    </row>
    <row r="1030" spans="1:11" x14ac:dyDescent="0.2">
      <c r="A1030" s="15">
        <v>1029</v>
      </c>
      <c r="B1030" s="16">
        <v>5170672</v>
      </c>
      <c r="C1030" s="16" t="s">
        <v>430</v>
      </c>
      <c r="D1030" s="16" t="s">
        <v>4935</v>
      </c>
      <c r="E1030" s="16" t="s">
        <v>4936</v>
      </c>
      <c r="F1030" s="16">
        <v>81.84</v>
      </c>
      <c r="G1030" s="16" t="s">
        <v>987</v>
      </c>
      <c r="H1030" s="16" t="s">
        <v>407</v>
      </c>
      <c r="I1030" s="16" t="s">
        <v>227</v>
      </c>
      <c r="J1030" s="16" t="s">
        <v>1171</v>
      </c>
      <c r="K1030" s="16" t="s">
        <v>1172</v>
      </c>
    </row>
    <row r="1031" spans="1:11" x14ac:dyDescent="0.2">
      <c r="A1031" s="13">
        <v>1030</v>
      </c>
      <c r="B1031" s="14">
        <v>5170672</v>
      </c>
      <c r="C1031" s="14" t="s">
        <v>430</v>
      </c>
      <c r="D1031" s="14" t="s">
        <v>4938</v>
      </c>
      <c r="E1031" s="14" t="s">
        <v>4939</v>
      </c>
      <c r="F1031" s="14">
        <v>202.46</v>
      </c>
      <c r="G1031" s="14" t="s">
        <v>987</v>
      </c>
      <c r="H1031" s="14" t="s">
        <v>407</v>
      </c>
      <c r="I1031" s="14" t="s">
        <v>227</v>
      </c>
      <c r="J1031" s="14" t="s">
        <v>1171</v>
      </c>
      <c r="K1031" s="14" t="s">
        <v>1172</v>
      </c>
    </row>
    <row r="1032" spans="1:11" x14ac:dyDescent="0.2">
      <c r="A1032" s="15">
        <v>1031</v>
      </c>
      <c r="B1032" s="16">
        <v>5170672</v>
      </c>
      <c r="C1032" s="16" t="s">
        <v>430</v>
      </c>
      <c r="D1032" s="16" t="s">
        <v>4940</v>
      </c>
      <c r="E1032" s="16" t="s">
        <v>4941</v>
      </c>
      <c r="F1032" s="16">
        <v>35.31</v>
      </c>
      <c r="G1032" s="16" t="s">
        <v>987</v>
      </c>
      <c r="H1032" s="16" t="s">
        <v>51</v>
      </c>
      <c r="I1032" s="16" t="s">
        <v>640</v>
      </c>
      <c r="J1032" s="16" t="s">
        <v>4942</v>
      </c>
      <c r="K1032" s="16" t="s">
        <v>4943</v>
      </c>
    </row>
    <row r="1033" spans="1:11" x14ac:dyDescent="0.2">
      <c r="A1033" s="13">
        <v>1032</v>
      </c>
      <c r="B1033" s="14">
        <v>5170672</v>
      </c>
      <c r="C1033" s="14" t="s">
        <v>430</v>
      </c>
      <c r="D1033" s="14" t="s">
        <v>4944</v>
      </c>
      <c r="E1033" s="14" t="s">
        <v>4945</v>
      </c>
      <c r="F1033" s="14">
        <v>486.77</v>
      </c>
      <c r="G1033" s="14"/>
      <c r="H1033" s="14" t="s">
        <v>407</v>
      </c>
      <c r="I1033" s="14" t="s">
        <v>2895</v>
      </c>
      <c r="J1033" s="14" t="s">
        <v>4946</v>
      </c>
      <c r="K1033" s="14" t="s">
        <v>4947</v>
      </c>
    </row>
    <row r="1034" spans="1:11" x14ac:dyDescent="0.2">
      <c r="A1034" s="15">
        <v>1033</v>
      </c>
      <c r="B1034" s="16">
        <v>5170672</v>
      </c>
      <c r="C1034" s="16" t="s">
        <v>430</v>
      </c>
      <c r="D1034" s="16" t="s">
        <v>4948</v>
      </c>
      <c r="E1034" s="16" t="s">
        <v>4949</v>
      </c>
      <c r="F1034" s="16">
        <v>19875.919999999998</v>
      </c>
      <c r="G1034" s="16"/>
      <c r="H1034" s="16" t="s">
        <v>116</v>
      </c>
      <c r="I1034" s="16" t="s">
        <v>117</v>
      </c>
      <c r="J1034" s="16" t="s">
        <v>3785</v>
      </c>
      <c r="K1034" s="16" t="s">
        <v>4158</v>
      </c>
    </row>
    <row r="1035" spans="1:11" x14ac:dyDescent="0.2">
      <c r="A1035" s="13">
        <v>1034</v>
      </c>
      <c r="B1035" s="14">
        <v>5170672</v>
      </c>
      <c r="C1035" s="14" t="s">
        <v>430</v>
      </c>
      <c r="D1035" s="14" t="s">
        <v>4950</v>
      </c>
      <c r="E1035" s="14" t="s">
        <v>4951</v>
      </c>
      <c r="F1035" s="14">
        <v>58737.19</v>
      </c>
      <c r="G1035" s="14"/>
      <c r="H1035" s="14" t="s">
        <v>264</v>
      </c>
      <c r="I1035" s="14" t="s">
        <v>278</v>
      </c>
      <c r="J1035" s="14" t="s">
        <v>4166</v>
      </c>
      <c r="K1035" s="14" t="s">
        <v>3715</v>
      </c>
    </row>
    <row r="1036" spans="1:11" x14ac:dyDescent="0.2">
      <c r="A1036" s="15">
        <v>1035</v>
      </c>
      <c r="B1036" s="16">
        <v>5170672</v>
      </c>
      <c r="C1036" s="16" t="s">
        <v>430</v>
      </c>
      <c r="D1036" s="16" t="s">
        <v>4952</v>
      </c>
      <c r="E1036" s="16" t="s">
        <v>4953</v>
      </c>
      <c r="F1036" s="16">
        <v>72382.73</v>
      </c>
      <c r="G1036" s="16"/>
      <c r="H1036" s="16" t="s">
        <v>264</v>
      </c>
      <c r="I1036" s="16" t="s">
        <v>272</v>
      </c>
      <c r="J1036" s="16" t="s">
        <v>2272</v>
      </c>
      <c r="K1036" s="16" t="s">
        <v>2273</v>
      </c>
    </row>
    <row r="1037" spans="1:11" x14ac:dyDescent="0.2">
      <c r="A1037" s="13">
        <v>1036</v>
      </c>
      <c r="B1037" s="14">
        <v>5170672</v>
      </c>
      <c r="C1037" s="14" t="s">
        <v>430</v>
      </c>
      <c r="D1037" s="14" t="s">
        <v>4954</v>
      </c>
      <c r="E1037" s="14" t="s">
        <v>4955</v>
      </c>
      <c r="F1037" s="14">
        <v>22071.01</v>
      </c>
      <c r="G1037" s="14"/>
      <c r="H1037" s="14" t="s">
        <v>264</v>
      </c>
      <c r="I1037" s="14" t="s">
        <v>708</v>
      </c>
      <c r="J1037" s="14" t="s">
        <v>4528</v>
      </c>
      <c r="K1037" s="14" t="s">
        <v>2769</v>
      </c>
    </row>
    <row r="1038" spans="1:11" x14ac:dyDescent="0.2">
      <c r="A1038" s="15">
        <v>1037</v>
      </c>
      <c r="B1038" s="16">
        <v>5170672</v>
      </c>
      <c r="C1038" s="16" t="s">
        <v>430</v>
      </c>
      <c r="D1038" s="16" t="s">
        <v>4956</v>
      </c>
      <c r="E1038" s="16" t="s">
        <v>4957</v>
      </c>
      <c r="F1038" s="16">
        <v>8310.7000000000007</v>
      </c>
      <c r="G1038" s="16"/>
      <c r="H1038" s="16" t="s">
        <v>116</v>
      </c>
      <c r="I1038" s="16" t="s">
        <v>117</v>
      </c>
      <c r="J1038" s="16" t="s">
        <v>4958</v>
      </c>
      <c r="K1038" s="16" t="s">
        <v>4959</v>
      </c>
    </row>
    <row r="1039" spans="1:11" x14ac:dyDescent="0.2">
      <c r="A1039" s="13">
        <v>1038</v>
      </c>
      <c r="B1039" s="14">
        <v>5170672</v>
      </c>
      <c r="C1039" s="14" t="s">
        <v>430</v>
      </c>
      <c r="D1039" s="14" t="s">
        <v>4960</v>
      </c>
      <c r="E1039" s="14" t="s">
        <v>4131</v>
      </c>
      <c r="F1039" s="14">
        <v>26720.18</v>
      </c>
      <c r="G1039" s="14"/>
      <c r="H1039" s="14" t="s">
        <v>264</v>
      </c>
      <c r="I1039" s="14" t="s">
        <v>272</v>
      </c>
      <c r="J1039" s="14" t="s">
        <v>1730</v>
      </c>
      <c r="K1039" s="14" t="s">
        <v>2747</v>
      </c>
    </row>
    <row r="1040" spans="1:11" x14ac:dyDescent="0.2">
      <c r="A1040" s="15">
        <v>1039</v>
      </c>
      <c r="B1040" s="16">
        <v>5170672</v>
      </c>
      <c r="C1040" s="16" t="s">
        <v>430</v>
      </c>
      <c r="D1040" s="16" t="s">
        <v>4961</v>
      </c>
      <c r="E1040" s="16" t="s">
        <v>1159</v>
      </c>
      <c r="F1040" s="16">
        <v>15381.25</v>
      </c>
      <c r="G1040" s="16"/>
      <c r="H1040" s="16" t="s">
        <v>264</v>
      </c>
      <c r="I1040" s="16" t="s">
        <v>708</v>
      </c>
      <c r="J1040" s="16" t="s">
        <v>2693</v>
      </c>
      <c r="K1040" s="16" t="s">
        <v>3323</v>
      </c>
    </row>
    <row r="1041" spans="1:11" x14ac:dyDescent="0.2">
      <c r="A1041" s="13">
        <v>1040</v>
      </c>
      <c r="B1041" s="14">
        <v>5170672</v>
      </c>
      <c r="C1041" s="14" t="s">
        <v>430</v>
      </c>
      <c r="D1041" s="14" t="s">
        <v>4962</v>
      </c>
      <c r="E1041" s="14" t="s">
        <v>4955</v>
      </c>
      <c r="F1041" s="14">
        <v>1085.2</v>
      </c>
      <c r="G1041" s="14" t="s">
        <v>987</v>
      </c>
      <c r="H1041" s="14" t="s">
        <v>264</v>
      </c>
      <c r="I1041" s="14" t="s">
        <v>708</v>
      </c>
      <c r="J1041" s="14" t="s">
        <v>4963</v>
      </c>
      <c r="K1041" s="14" t="s">
        <v>4964</v>
      </c>
    </row>
    <row r="1042" spans="1:11" x14ac:dyDescent="0.2">
      <c r="A1042" s="15">
        <v>1041</v>
      </c>
      <c r="B1042" s="16">
        <v>5170672</v>
      </c>
      <c r="C1042" s="16" t="s">
        <v>430</v>
      </c>
      <c r="D1042" s="16" t="s">
        <v>4965</v>
      </c>
      <c r="E1042" s="16" t="s">
        <v>4966</v>
      </c>
      <c r="F1042" s="16">
        <v>132.81</v>
      </c>
      <c r="G1042" s="16" t="s">
        <v>987</v>
      </c>
      <c r="H1042" s="16" t="s">
        <v>116</v>
      </c>
      <c r="I1042" s="16" t="s">
        <v>662</v>
      </c>
      <c r="J1042" s="16" t="s">
        <v>4967</v>
      </c>
      <c r="K1042" s="16" t="s">
        <v>4968</v>
      </c>
    </row>
    <row r="1043" spans="1:11" x14ac:dyDescent="0.2">
      <c r="A1043" s="13">
        <v>1042</v>
      </c>
      <c r="B1043" s="14">
        <v>5134617</v>
      </c>
      <c r="C1043" s="14" t="s">
        <v>4969</v>
      </c>
      <c r="D1043" s="14" t="s">
        <v>4970</v>
      </c>
      <c r="E1043" s="14" t="s">
        <v>4971</v>
      </c>
      <c r="F1043" s="14">
        <v>157.99</v>
      </c>
      <c r="G1043" s="14"/>
      <c r="H1043" s="14" t="s">
        <v>215</v>
      </c>
      <c r="I1043" s="14" t="s">
        <v>1436</v>
      </c>
      <c r="J1043" s="14" t="s">
        <v>3365</v>
      </c>
      <c r="K1043" s="14" t="s">
        <v>3366</v>
      </c>
    </row>
    <row r="1044" spans="1:11" x14ac:dyDescent="0.2">
      <c r="A1044" s="15">
        <v>1043</v>
      </c>
      <c r="B1044" s="16">
        <v>5459362</v>
      </c>
      <c r="C1044" s="16" t="s">
        <v>4972</v>
      </c>
      <c r="D1044" s="16" t="s">
        <v>4973</v>
      </c>
      <c r="E1044" s="16" t="s">
        <v>4974</v>
      </c>
      <c r="F1044" s="16">
        <v>582.27</v>
      </c>
      <c r="G1044" s="16"/>
      <c r="H1044" s="16" t="s">
        <v>116</v>
      </c>
      <c r="I1044" s="16" t="s">
        <v>142</v>
      </c>
      <c r="J1044" s="16" t="s">
        <v>1645</v>
      </c>
      <c r="K1044" s="16" t="s">
        <v>1646</v>
      </c>
    </row>
    <row r="1045" spans="1:11" x14ac:dyDescent="0.2">
      <c r="A1045" s="13">
        <v>1044</v>
      </c>
      <c r="B1045" s="14">
        <v>5459362</v>
      </c>
      <c r="C1045" s="14" t="s">
        <v>4972</v>
      </c>
      <c r="D1045" s="14" t="s">
        <v>4975</v>
      </c>
      <c r="E1045" s="14" t="s">
        <v>2033</v>
      </c>
      <c r="F1045" s="14">
        <v>967.6</v>
      </c>
      <c r="G1045" s="14"/>
      <c r="H1045" s="14" t="s">
        <v>116</v>
      </c>
      <c r="I1045" s="14" t="s">
        <v>142</v>
      </c>
      <c r="J1045" s="14" t="s">
        <v>4976</v>
      </c>
      <c r="K1045" s="14" t="s">
        <v>4977</v>
      </c>
    </row>
    <row r="1046" spans="1:11" x14ac:dyDescent="0.2">
      <c r="A1046" s="15">
        <v>1045</v>
      </c>
      <c r="B1046" s="16">
        <v>5200334</v>
      </c>
      <c r="C1046" s="16" t="s">
        <v>4978</v>
      </c>
      <c r="D1046" s="16" t="s">
        <v>4979</v>
      </c>
      <c r="E1046" s="16" t="s">
        <v>4980</v>
      </c>
      <c r="F1046" s="16">
        <v>18608.05</v>
      </c>
      <c r="G1046" s="16"/>
      <c r="H1046" s="16" t="s">
        <v>116</v>
      </c>
      <c r="I1046" s="16" t="s">
        <v>444</v>
      </c>
      <c r="J1046" s="16" t="s">
        <v>3636</v>
      </c>
      <c r="K1046" s="16" t="s">
        <v>4144</v>
      </c>
    </row>
    <row r="1047" spans="1:11" x14ac:dyDescent="0.2">
      <c r="A1047" s="13">
        <v>1046</v>
      </c>
      <c r="B1047" s="14">
        <v>5200334</v>
      </c>
      <c r="C1047" s="14" t="s">
        <v>4978</v>
      </c>
      <c r="D1047" s="14" t="s">
        <v>4981</v>
      </c>
      <c r="E1047" s="14" t="s">
        <v>72</v>
      </c>
      <c r="F1047" s="14">
        <v>9479.26</v>
      </c>
      <c r="G1047" s="14"/>
      <c r="H1047" s="14" t="s">
        <v>69</v>
      </c>
      <c r="I1047" s="14" t="s">
        <v>444</v>
      </c>
      <c r="J1047" s="14" t="s">
        <v>4845</v>
      </c>
      <c r="K1047" s="14" t="s">
        <v>4846</v>
      </c>
    </row>
    <row r="1048" spans="1:11" x14ac:dyDescent="0.2">
      <c r="A1048" s="15">
        <v>1047</v>
      </c>
      <c r="B1048" s="16">
        <v>5200334</v>
      </c>
      <c r="C1048" s="16" t="s">
        <v>4978</v>
      </c>
      <c r="D1048" s="16" t="s">
        <v>4982</v>
      </c>
      <c r="E1048" s="16" t="s">
        <v>4983</v>
      </c>
      <c r="F1048" s="16">
        <v>8992.01</v>
      </c>
      <c r="G1048" s="16"/>
      <c r="H1048" s="16" t="s">
        <v>69</v>
      </c>
      <c r="I1048" s="16" t="s">
        <v>444</v>
      </c>
      <c r="J1048" s="16" t="s">
        <v>4845</v>
      </c>
      <c r="K1048" s="16" t="s">
        <v>4846</v>
      </c>
    </row>
    <row r="1049" spans="1:11" x14ac:dyDescent="0.2">
      <c r="A1049" s="13">
        <v>1048</v>
      </c>
      <c r="B1049" s="14">
        <v>5200334</v>
      </c>
      <c r="C1049" s="14" t="s">
        <v>4978</v>
      </c>
      <c r="D1049" s="14" t="s">
        <v>4984</v>
      </c>
      <c r="E1049" s="14" t="s">
        <v>4985</v>
      </c>
      <c r="F1049" s="14">
        <v>14718.13</v>
      </c>
      <c r="G1049" s="14"/>
      <c r="H1049" s="14" t="s">
        <v>69</v>
      </c>
      <c r="I1049" s="14" t="s">
        <v>644</v>
      </c>
      <c r="J1049" s="14" t="s">
        <v>4845</v>
      </c>
      <c r="K1049" s="14" t="s">
        <v>4846</v>
      </c>
    </row>
    <row r="1050" spans="1:11" x14ac:dyDescent="0.2">
      <c r="A1050" s="15">
        <v>1049</v>
      </c>
      <c r="B1050" s="16">
        <v>5429013</v>
      </c>
      <c r="C1050" s="16" t="s">
        <v>4986</v>
      </c>
      <c r="D1050" s="16" t="s">
        <v>4987</v>
      </c>
      <c r="E1050" s="16" t="s">
        <v>4988</v>
      </c>
      <c r="F1050" s="16">
        <v>527.42999999999995</v>
      </c>
      <c r="G1050" s="16" t="s">
        <v>1943</v>
      </c>
      <c r="H1050" s="16" t="s">
        <v>622</v>
      </c>
      <c r="I1050" s="16" t="s">
        <v>624</v>
      </c>
      <c r="J1050" s="16" t="s">
        <v>4989</v>
      </c>
      <c r="K1050" s="16" t="s">
        <v>4990</v>
      </c>
    </row>
    <row r="1051" spans="1:11" x14ac:dyDescent="0.2">
      <c r="A1051" s="13">
        <v>1050</v>
      </c>
      <c r="B1051" s="14">
        <v>5359252</v>
      </c>
      <c r="C1051" s="14" t="s">
        <v>4991</v>
      </c>
      <c r="D1051" s="14" t="s">
        <v>4992</v>
      </c>
      <c r="E1051" s="14" t="s">
        <v>4993</v>
      </c>
      <c r="F1051" s="14">
        <v>8843.76</v>
      </c>
      <c r="G1051" s="14"/>
      <c r="H1051" s="14" t="s">
        <v>116</v>
      </c>
      <c r="I1051" s="14" t="s">
        <v>4720</v>
      </c>
      <c r="J1051" s="14" t="s">
        <v>3636</v>
      </c>
      <c r="K1051" s="14" t="s">
        <v>4144</v>
      </c>
    </row>
    <row r="1052" spans="1:11" x14ac:dyDescent="0.2">
      <c r="A1052" s="15">
        <v>1051</v>
      </c>
      <c r="B1052" s="16">
        <v>5365112</v>
      </c>
      <c r="C1052" s="16" t="s">
        <v>4994</v>
      </c>
      <c r="D1052" s="16" t="s">
        <v>4995</v>
      </c>
      <c r="E1052" s="16" t="s">
        <v>2836</v>
      </c>
      <c r="F1052" s="16">
        <v>2360.11</v>
      </c>
      <c r="G1052" s="16"/>
      <c r="H1052" s="16" t="s">
        <v>136</v>
      </c>
      <c r="I1052" s="16" t="s">
        <v>4996</v>
      </c>
      <c r="J1052" s="16" t="s">
        <v>1717</v>
      </c>
      <c r="K1052" s="16" t="s">
        <v>1718</v>
      </c>
    </row>
    <row r="1053" spans="1:11" x14ac:dyDescent="0.2">
      <c r="A1053" s="13">
        <v>1052</v>
      </c>
      <c r="B1053" s="14">
        <v>5292026</v>
      </c>
      <c r="C1053" s="14" t="s">
        <v>4997</v>
      </c>
      <c r="D1053" s="14" t="s">
        <v>4998</v>
      </c>
      <c r="E1053" s="14" t="s">
        <v>4999</v>
      </c>
      <c r="F1053" s="14">
        <v>85.27</v>
      </c>
      <c r="G1053" s="14" t="s">
        <v>1796</v>
      </c>
      <c r="H1053" s="14" t="s">
        <v>215</v>
      </c>
      <c r="I1053" s="14" t="s">
        <v>257</v>
      </c>
      <c r="J1053" s="14" t="s">
        <v>5000</v>
      </c>
      <c r="K1053" s="14" t="s">
        <v>5001</v>
      </c>
    </row>
    <row r="1054" spans="1:11" x14ac:dyDescent="0.2">
      <c r="A1054" s="15">
        <v>1053</v>
      </c>
      <c r="B1054" s="16">
        <v>5292026</v>
      </c>
      <c r="C1054" s="16" t="s">
        <v>4997</v>
      </c>
      <c r="D1054" s="16" t="s">
        <v>5002</v>
      </c>
      <c r="E1054" s="16" t="s">
        <v>5003</v>
      </c>
      <c r="F1054" s="16">
        <v>56.09</v>
      </c>
      <c r="G1054" s="16" t="s">
        <v>4324</v>
      </c>
      <c r="H1054" s="16" t="s">
        <v>116</v>
      </c>
      <c r="I1054" s="16" t="s">
        <v>140</v>
      </c>
      <c r="J1054" s="16" t="s">
        <v>1810</v>
      </c>
      <c r="K1054" s="16" t="s">
        <v>1811</v>
      </c>
    </row>
    <row r="1055" spans="1:11" x14ac:dyDescent="0.2">
      <c r="A1055" s="13">
        <v>1054</v>
      </c>
      <c r="B1055" s="14">
        <v>5292026</v>
      </c>
      <c r="C1055" s="14" t="s">
        <v>4997</v>
      </c>
      <c r="D1055" s="14" t="s">
        <v>5004</v>
      </c>
      <c r="E1055" s="14" t="s">
        <v>5005</v>
      </c>
      <c r="F1055" s="14">
        <v>70.959999999999994</v>
      </c>
      <c r="G1055" s="14" t="s">
        <v>1796</v>
      </c>
      <c r="H1055" s="14" t="s">
        <v>215</v>
      </c>
      <c r="I1055" s="14" t="s">
        <v>257</v>
      </c>
      <c r="J1055" s="14" t="s">
        <v>5000</v>
      </c>
      <c r="K1055" s="14" t="s">
        <v>5001</v>
      </c>
    </row>
    <row r="1056" spans="1:11" x14ac:dyDescent="0.2">
      <c r="A1056" s="15">
        <v>1055</v>
      </c>
      <c r="B1056" s="16">
        <v>5209196</v>
      </c>
      <c r="C1056" s="16" t="s">
        <v>5006</v>
      </c>
      <c r="D1056" s="16" t="s">
        <v>5007</v>
      </c>
      <c r="E1056" s="16" t="s">
        <v>5008</v>
      </c>
      <c r="F1056" s="16">
        <v>4215.37</v>
      </c>
      <c r="G1056" s="16"/>
      <c r="H1056" s="16" t="s">
        <v>215</v>
      </c>
      <c r="I1056" s="16" t="s">
        <v>234</v>
      </c>
      <c r="J1056" s="16" t="s">
        <v>5009</v>
      </c>
      <c r="K1056" s="16" t="s">
        <v>5010</v>
      </c>
    </row>
    <row r="1057" spans="1:11" x14ac:dyDescent="0.2">
      <c r="A1057" s="13">
        <v>1056</v>
      </c>
      <c r="B1057" s="14">
        <v>5314577</v>
      </c>
      <c r="C1057" s="14" t="s">
        <v>5011</v>
      </c>
      <c r="D1057" s="14" t="s">
        <v>5012</v>
      </c>
      <c r="E1057" s="14" t="s">
        <v>5013</v>
      </c>
      <c r="F1057" s="14">
        <v>69233.03</v>
      </c>
      <c r="G1057" s="14" t="s">
        <v>987</v>
      </c>
      <c r="H1057" s="14" t="s">
        <v>264</v>
      </c>
      <c r="I1057" s="14" t="s">
        <v>339</v>
      </c>
      <c r="J1057" s="14" t="s">
        <v>3613</v>
      </c>
      <c r="K1057" s="14" t="s">
        <v>3614</v>
      </c>
    </row>
    <row r="1058" spans="1:11" x14ac:dyDescent="0.2">
      <c r="A1058" s="15">
        <v>1057</v>
      </c>
      <c r="B1058" s="16">
        <v>5320933</v>
      </c>
      <c r="C1058" s="16" t="s">
        <v>5014</v>
      </c>
      <c r="D1058" s="16" t="s">
        <v>5015</v>
      </c>
      <c r="E1058" s="16" t="s">
        <v>5016</v>
      </c>
      <c r="F1058" s="16">
        <v>132.99</v>
      </c>
      <c r="G1058" s="16" t="s">
        <v>987</v>
      </c>
      <c r="H1058" s="16" t="s">
        <v>407</v>
      </c>
      <c r="I1058" s="16" t="s">
        <v>746</v>
      </c>
      <c r="J1058" s="16" t="s">
        <v>1612</v>
      </c>
      <c r="K1058" s="16" t="s">
        <v>1613</v>
      </c>
    </row>
    <row r="1059" spans="1:11" x14ac:dyDescent="0.2">
      <c r="A1059" s="13">
        <v>1058</v>
      </c>
      <c r="B1059" s="14">
        <v>5271126</v>
      </c>
      <c r="C1059" s="14" t="s">
        <v>5017</v>
      </c>
      <c r="D1059" s="14" t="s">
        <v>5018</v>
      </c>
      <c r="E1059" s="14" t="s">
        <v>5019</v>
      </c>
      <c r="F1059" s="14">
        <v>9.0299999999999994</v>
      </c>
      <c r="G1059" s="14" t="s">
        <v>970</v>
      </c>
      <c r="H1059" s="14" t="s">
        <v>382</v>
      </c>
      <c r="I1059" s="14" t="s">
        <v>388</v>
      </c>
      <c r="J1059" s="14" t="s">
        <v>5020</v>
      </c>
      <c r="K1059" s="14" t="s">
        <v>5021</v>
      </c>
    </row>
    <row r="1060" spans="1:11" x14ac:dyDescent="0.2">
      <c r="A1060" s="15">
        <v>1059</v>
      </c>
      <c r="B1060" s="16">
        <v>5320798</v>
      </c>
      <c r="C1060" s="16" t="s">
        <v>5022</v>
      </c>
      <c r="D1060" s="16" t="s">
        <v>5023</v>
      </c>
      <c r="E1060" s="16" t="s">
        <v>5024</v>
      </c>
      <c r="F1060" s="16">
        <v>380.32</v>
      </c>
      <c r="G1060" s="16" t="s">
        <v>970</v>
      </c>
      <c r="H1060" s="16" t="s">
        <v>162</v>
      </c>
      <c r="I1060" s="16" t="s">
        <v>168</v>
      </c>
      <c r="J1060" s="16" t="s">
        <v>5025</v>
      </c>
      <c r="K1060" s="16" t="s">
        <v>5026</v>
      </c>
    </row>
    <row r="1061" spans="1:11" x14ac:dyDescent="0.2">
      <c r="A1061" s="13">
        <v>1060</v>
      </c>
      <c r="B1061" s="14">
        <v>2735342</v>
      </c>
      <c r="C1061" s="14" t="s">
        <v>5027</v>
      </c>
      <c r="D1061" s="14" t="s">
        <v>5028</v>
      </c>
      <c r="E1061" s="14" t="s">
        <v>2313</v>
      </c>
      <c r="F1061" s="14">
        <v>2679.7</v>
      </c>
      <c r="G1061" s="14"/>
      <c r="H1061" s="14" t="s">
        <v>162</v>
      </c>
      <c r="I1061" s="14" t="s">
        <v>207</v>
      </c>
      <c r="J1061" s="14" t="s">
        <v>5029</v>
      </c>
      <c r="K1061" s="14" t="s">
        <v>5030</v>
      </c>
    </row>
    <row r="1062" spans="1:11" x14ac:dyDescent="0.2">
      <c r="A1062" s="15">
        <v>1061</v>
      </c>
      <c r="B1062" s="16">
        <v>5045525</v>
      </c>
      <c r="C1062" s="16" t="s">
        <v>5031</v>
      </c>
      <c r="D1062" s="16" t="s">
        <v>5032</v>
      </c>
      <c r="E1062" s="16" t="s">
        <v>748</v>
      </c>
      <c r="F1062" s="16">
        <v>151.82</v>
      </c>
      <c r="G1062" s="16"/>
      <c r="H1062" s="16" t="s">
        <v>528</v>
      </c>
      <c r="I1062" s="16" t="s">
        <v>539</v>
      </c>
      <c r="J1062" s="16" t="s">
        <v>2605</v>
      </c>
      <c r="K1062" s="16" t="s">
        <v>2606</v>
      </c>
    </row>
    <row r="1063" spans="1:11" x14ac:dyDescent="0.2">
      <c r="A1063" s="13">
        <v>1062</v>
      </c>
      <c r="B1063" s="14">
        <v>5294126</v>
      </c>
      <c r="C1063" s="14" t="s">
        <v>5033</v>
      </c>
      <c r="D1063" s="14" t="s">
        <v>5034</v>
      </c>
      <c r="E1063" s="14" t="s">
        <v>5035</v>
      </c>
      <c r="F1063" s="14">
        <v>1342.39</v>
      </c>
      <c r="G1063" s="14"/>
      <c r="H1063" s="14" t="s">
        <v>1870</v>
      </c>
      <c r="I1063" s="14" t="s">
        <v>5036</v>
      </c>
      <c r="J1063" s="14" t="s">
        <v>4263</v>
      </c>
      <c r="K1063" s="14" t="s">
        <v>4264</v>
      </c>
    </row>
    <row r="1064" spans="1:11" x14ac:dyDescent="0.2">
      <c r="A1064" s="15">
        <v>1063</v>
      </c>
      <c r="B1064" s="16">
        <v>2662507</v>
      </c>
      <c r="C1064" s="16" t="s">
        <v>5037</v>
      </c>
      <c r="D1064" s="16" t="s">
        <v>5038</v>
      </c>
      <c r="E1064" s="16" t="s">
        <v>3348</v>
      </c>
      <c r="F1064" s="16">
        <v>214.28</v>
      </c>
      <c r="G1064" s="16" t="s">
        <v>1018</v>
      </c>
      <c r="H1064" s="16" t="s">
        <v>528</v>
      </c>
      <c r="I1064" s="16" t="s">
        <v>785</v>
      </c>
      <c r="J1064" s="16" t="s">
        <v>5039</v>
      </c>
      <c r="K1064" s="16" t="s">
        <v>5040</v>
      </c>
    </row>
    <row r="1065" spans="1:11" x14ac:dyDescent="0.2">
      <c r="A1065" s="13">
        <v>1064</v>
      </c>
      <c r="B1065" s="14">
        <v>5287014</v>
      </c>
      <c r="C1065" s="14" t="s">
        <v>5041</v>
      </c>
      <c r="D1065" s="14" t="s">
        <v>5042</v>
      </c>
      <c r="E1065" s="14" t="s">
        <v>444</v>
      </c>
      <c r="F1065" s="14">
        <v>8164.01</v>
      </c>
      <c r="G1065" s="14"/>
      <c r="H1065" s="14" t="s">
        <v>1870</v>
      </c>
      <c r="I1065" s="14" t="s">
        <v>5043</v>
      </c>
      <c r="J1065" s="14" t="s">
        <v>5044</v>
      </c>
      <c r="K1065" s="14" t="s">
        <v>5045</v>
      </c>
    </row>
    <row r="1066" spans="1:11" x14ac:dyDescent="0.2">
      <c r="A1066" s="15">
        <v>1065</v>
      </c>
      <c r="B1066" s="16">
        <v>5335132</v>
      </c>
      <c r="C1066" s="16" t="s">
        <v>5046</v>
      </c>
      <c r="D1066" s="16" t="s">
        <v>5047</v>
      </c>
      <c r="E1066" s="16" t="s">
        <v>4776</v>
      </c>
      <c r="F1066" s="16">
        <v>72.89</v>
      </c>
      <c r="G1066" s="16" t="s">
        <v>987</v>
      </c>
      <c r="H1066" s="16" t="s">
        <v>511</v>
      </c>
      <c r="I1066" s="16" t="s">
        <v>748</v>
      </c>
      <c r="J1066" s="16" t="s">
        <v>5048</v>
      </c>
      <c r="K1066" s="16" t="s">
        <v>5049</v>
      </c>
    </row>
    <row r="1067" spans="1:11" x14ac:dyDescent="0.2">
      <c r="A1067" s="13">
        <v>1066</v>
      </c>
      <c r="B1067" s="14">
        <v>2701561</v>
      </c>
      <c r="C1067" s="14" t="s">
        <v>5050</v>
      </c>
      <c r="D1067" s="14" t="s">
        <v>5051</v>
      </c>
      <c r="E1067" s="14" t="s">
        <v>5052</v>
      </c>
      <c r="F1067" s="14">
        <v>35.76</v>
      </c>
      <c r="G1067" s="14" t="s">
        <v>970</v>
      </c>
      <c r="H1067" s="14" t="s">
        <v>565</v>
      </c>
      <c r="I1067" s="14" t="s">
        <v>578</v>
      </c>
      <c r="J1067" s="14" t="s">
        <v>5053</v>
      </c>
      <c r="K1067" s="14" t="s">
        <v>5054</v>
      </c>
    </row>
    <row r="1068" spans="1:11" x14ac:dyDescent="0.2">
      <c r="A1068" s="15">
        <v>1067</v>
      </c>
      <c r="B1068" s="16">
        <v>5288126</v>
      </c>
      <c r="C1068" s="16" t="s">
        <v>5055</v>
      </c>
      <c r="D1068" s="16" t="s">
        <v>5056</v>
      </c>
      <c r="E1068" s="16" t="s">
        <v>5057</v>
      </c>
      <c r="F1068" s="16">
        <v>82.87</v>
      </c>
      <c r="G1068" s="16" t="s">
        <v>1051</v>
      </c>
      <c r="H1068" s="16" t="s">
        <v>116</v>
      </c>
      <c r="I1068" s="16" t="s">
        <v>145</v>
      </c>
      <c r="J1068" s="16" t="s">
        <v>5058</v>
      </c>
      <c r="K1068" s="16" t="s">
        <v>5059</v>
      </c>
    </row>
    <row r="1069" spans="1:11" x14ac:dyDescent="0.2">
      <c r="A1069" s="13">
        <v>1068</v>
      </c>
      <c r="B1069" s="14">
        <v>5289424</v>
      </c>
      <c r="C1069" s="14" t="s">
        <v>5060</v>
      </c>
      <c r="D1069" s="14" t="s">
        <v>5061</v>
      </c>
      <c r="E1069" s="14" t="s">
        <v>5062</v>
      </c>
      <c r="F1069" s="14">
        <v>443.06</v>
      </c>
      <c r="G1069" s="14"/>
      <c r="H1069" s="14" t="s">
        <v>407</v>
      </c>
      <c r="I1069" s="14" t="s">
        <v>2915</v>
      </c>
      <c r="J1069" s="14" t="s">
        <v>2751</v>
      </c>
      <c r="K1069" s="14" t="s">
        <v>5063</v>
      </c>
    </row>
    <row r="1070" spans="1:11" x14ac:dyDescent="0.2">
      <c r="A1070" s="15">
        <v>1069</v>
      </c>
      <c r="B1070" s="16">
        <v>5229049</v>
      </c>
      <c r="C1070" s="16" t="s">
        <v>5064</v>
      </c>
      <c r="D1070" s="16" t="s">
        <v>5065</v>
      </c>
      <c r="E1070" s="16" t="s">
        <v>2867</v>
      </c>
      <c r="F1070" s="16">
        <v>56.96</v>
      </c>
      <c r="G1070" s="16" t="s">
        <v>970</v>
      </c>
      <c r="H1070" s="16" t="s">
        <v>407</v>
      </c>
      <c r="I1070" s="16" t="s">
        <v>408</v>
      </c>
      <c r="J1070" s="16" t="s">
        <v>5066</v>
      </c>
      <c r="K1070" s="16" t="s">
        <v>5067</v>
      </c>
    </row>
    <row r="1071" spans="1:11" x14ac:dyDescent="0.2">
      <c r="A1071" s="13">
        <v>1070</v>
      </c>
      <c r="B1071" s="14">
        <v>5229049</v>
      </c>
      <c r="C1071" s="14" t="s">
        <v>5064</v>
      </c>
      <c r="D1071" s="14" t="s">
        <v>5068</v>
      </c>
      <c r="E1071" s="14" t="s">
        <v>1318</v>
      </c>
      <c r="F1071" s="14">
        <v>2186.8000000000002</v>
      </c>
      <c r="G1071" s="14"/>
      <c r="H1071" s="14" t="s">
        <v>407</v>
      </c>
      <c r="I1071" s="14" t="s">
        <v>408</v>
      </c>
      <c r="J1071" s="14" t="s">
        <v>2268</v>
      </c>
      <c r="K1071" s="14" t="s">
        <v>2269</v>
      </c>
    </row>
    <row r="1072" spans="1:11" x14ac:dyDescent="0.2">
      <c r="A1072" s="15">
        <v>1071</v>
      </c>
      <c r="B1072" s="16">
        <v>5060869</v>
      </c>
      <c r="C1072" s="16" t="s">
        <v>5069</v>
      </c>
      <c r="D1072" s="16" t="s">
        <v>5070</v>
      </c>
      <c r="E1072" s="16" t="s">
        <v>5071</v>
      </c>
      <c r="F1072" s="16">
        <v>2571.61</v>
      </c>
      <c r="G1072" s="16"/>
      <c r="H1072" s="16" t="s">
        <v>116</v>
      </c>
      <c r="I1072" s="16" t="s">
        <v>2008</v>
      </c>
      <c r="J1072" s="16" t="s">
        <v>5072</v>
      </c>
      <c r="K1072" s="16" t="s">
        <v>5073</v>
      </c>
    </row>
    <row r="1073" spans="1:11" x14ac:dyDescent="0.2">
      <c r="A1073" s="13">
        <v>1072</v>
      </c>
      <c r="B1073" s="14">
        <v>5244552</v>
      </c>
      <c r="C1073" s="14" t="s">
        <v>5074</v>
      </c>
      <c r="D1073" s="14" t="s">
        <v>5075</v>
      </c>
      <c r="E1073" s="14" t="s">
        <v>5076</v>
      </c>
      <c r="F1073" s="14">
        <v>392.33</v>
      </c>
      <c r="G1073" s="14"/>
      <c r="H1073" s="14" t="s">
        <v>382</v>
      </c>
      <c r="I1073" s="14" t="s">
        <v>2756</v>
      </c>
      <c r="J1073" s="14" t="s">
        <v>2029</v>
      </c>
      <c r="K1073" s="14" t="s">
        <v>4153</v>
      </c>
    </row>
    <row r="1074" spans="1:11" x14ac:dyDescent="0.2">
      <c r="A1074" s="15">
        <v>1073</v>
      </c>
      <c r="B1074" s="16">
        <v>5244552</v>
      </c>
      <c r="C1074" s="16" t="s">
        <v>5074</v>
      </c>
      <c r="D1074" s="16" t="s">
        <v>5077</v>
      </c>
      <c r="E1074" s="16" t="s">
        <v>5078</v>
      </c>
      <c r="F1074" s="16">
        <v>960.35</v>
      </c>
      <c r="G1074" s="16"/>
      <c r="H1074" s="16" t="s">
        <v>382</v>
      </c>
      <c r="I1074" s="16" t="s">
        <v>2756</v>
      </c>
      <c r="J1074" s="16" t="s">
        <v>2029</v>
      </c>
      <c r="K1074" s="16" t="s">
        <v>4153</v>
      </c>
    </row>
    <row r="1075" spans="1:11" x14ac:dyDescent="0.2">
      <c r="A1075" s="13">
        <v>1074</v>
      </c>
      <c r="B1075" s="14">
        <v>5244552</v>
      </c>
      <c r="C1075" s="14" t="s">
        <v>5074</v>
      </c>
      <c r="D1075" s="14" t="s">
        <v>5079</v>
      </c>
      <c r="E1075" s="14" t="s">
        <v>5080</v>
      </c>
      <c r="F1075" s="14">
        <v>63.16</v>
      </c>
      <c r="G1075" s="14" t="s">
        <v>970</v>
      </c>
      <c r="H1075" s="14" t="s">
        <v>382</v>
      </c>
      <c r="I1075" s="14" t="s">
        <v>2756</v>
      </c>
      <c r="J1075" s="14" t="s">
        <v>2029</v>
      </c>
      <c r="K1075" s="14" t="s">
        <v>2030</v>
      </c>
    </row>
    <row r="1076" spans="1:11" x14ac:dyDescent="0.2">
      <c r="A1076" s="15">
        <v>1075</v>
      </c>
      <c r="B1076" s="16">
        <v>5351308</v>
      </c>
      <c r="C1076" s="16" t="s">
        <v>5081</v>
      </c>
      <c r="D1076" s="16" t="s">
        <v>5082</v>
      </c>
      <c r="E1076" s="16" t="s">
        <v>222</v>
      </c>
      <c r="F1076" s="16">
        <v>1548.32</v>
      </c>
      <c r="G1076" s="16"/>
      <c r="H1076" s="16" t="s">
        <v>215</v>
      </c>
      <c r="I1076" s="16" t="s">
        <v>685</v>
      </c>
      <c r="J1076" s="16" t="s">
        <v>5009</v>
      </c>
      <c r="K1076" s="16" t="s">
        <v>5010</v>
      </c>
    </row>
    <row r="1077" spans="1:11" x14ac:dyDescent="0.2">
      <c r="A1077" s="13">
        <v>1076</v>
      </c>
      <c r="B1077" s="14">
        <v>5369703</v>
      </c>
      <c r="C1077" s="14" t="s">
        <v>5084</v>
      </c>
      <c r="D1077" s="14" t="s">
        <v>5085</v>
      </c>
      <c r="E1077" s="14" t="s">
        <v>5086</v>
      </c>
      <c r="F1077" s="14">
        <v>740.96</v>
      </c>
      <c r="G1077" s="14" t="s">
        <v>970</v>
      </c>
      <c r="H1077" s="14" t="s">
        <v>162</v>
      </c>
      <c r="I1077" s="14" t="s">
        <v>191</v>
      </c>
      <c r="J1077" s="14" t="s">
        <v>1958</v>
      </c>
      <c r="K1077" s="14" t="s">
        <v>1959</v>
      </c>
    </row>
    <row r="1078" spans="1:11" x14ac:dyDescent="0.2">
      <c r="A1078" s="15">
        <v>1077</v>
      </c>
      <c r="B1078" s="16">
        <v>5353319</v>
      </c>
      <c r="C1078" s="16" t="s">
        <v>5087</v>
      </c>
      <c r="D1078" s="16" t="s">
        <v>5088</v>
      </c>
      <c r="E1078" s="16" t="s">
        <v>5089</v>
      </c>
      <c r="F1078" s="16">
        <v>398.86</v>
      </c>
      <c r="G1078" s="16"/>
      <c r="H1078" s="16" t="s">
        <v>69</v>
      </c>
      <c r="I1078" s="16" t="s">
        <v>444</v>
      </c>
      <c r="J1078" s="16" t="s">
        <v>2424</v>
      </c>
      <c r="K1078" s="16" t="s">
        <v>5090</v>
      </c>
    </row>
    <row r="1079" spans="1:11" x14ac:dyDescent="0.2">
      <c r="A1079" s="13">
        <v>1078</v>
      </c>
      <c r="B1079" s="14">
        <v>5353319</v>
      </c>
      <c r="C1079" s="14" t="s">
        <v>5087</v>
      </c>
      <c r="D1079" s="14" t="s">
        <v>5091</v>
      </c>
      <c r="E1079" s="14" t="s">
        <v>5092</v>
      </c>
      <c r="F1079" s="14">
        <v>2701.09</v>
      </c>
      <c r="G1079" s="14"/>
      <c r="H1079" s="14" t="s">
        <v>69</v>
      </c>
      <c r="I1079" s="14" t="s">
        <v>444</v>
      </c>
      <c r="J1079" s="14" t="s">
        <v>5093</v>
      </c>
      <c r="K1079" s="14" t="s">
        <v>1330</v>
      </c>
    </row>
    <row r="1080" spans="1:11" x14ac:dyDescent="0.2">
      <c r="A1080" s="15">
        <v>1079</v>
      </c>
      <c r="B1080" s="16">
        <v>5357748</v>
      </c>
      <c r="C1080" s="16" t="s">
        <v>5094</v>
      </c>
      <c r="D1080" s="16" t="s">
        <v>5095</v>
      </c>
      <c r="E1080" s="16" t="s">
        <v>5096</v>
      </c>
      <c r="F1080" s="16">
        <v>4330.78</v>
      </c>
      <c r="G1080" s="16"/>
      <c r="H1080" s="16" t="s">
        <v>116</v>
      </c>
      <c r="I1080" s="16" t="s">
        <v>142</v>
      </c>
      <c r="J1080" s="16" t="s">
        <v>3928</v>
      </c>
      <c r="K1080" s="16" t="s">
        <v>3929</v>
      </c>
    </row>
    <row r="1081" spans="1:11" x14ac:dyDescent="0.2">
      <c r="A1081" s="13">
        <v>1080</v>
      </c>
      <c r="B1081" s="14">
        <v>5357748</v>
      </c>
      <c r="C1081" s="14" t="s">
        <v>5094</v>
      </c>
      <c r="D1081" s="14" t="s">
        <v>5097</v>
      </c>
      <c r="E1081" s="14" t="s">
        <v>5098</v>
      </c>
      <c r="F1081" s="14">
        <v>5206.6899999999996</v>
      </c>
      <c r="G1081" s="14"/>
      <c r="H1081" s="14" t="s">
        <v>116</v>
      </c>
      <c r="I1081" s="14" t="s">
        <v>142</v>
      </c>
      <c r="J1081" s="14" t="s">
        <v>3928</v>
      </c>
      <c r="K1081" s="14" t="s">
        <v>3929</v>
      </c>
    </row>
    <row r="1082" spans="1:11" x14ac:dyDescent="0.2">
      <c r="A1082" s="15">
        <v>1081</v>
      </c>
      <c r="B1082" s="16">
        <v>5133408</v>
      </c>
      <c r="C1082" s="16" t="s">
        <v>5099</v>
      </c>
      <c r="D1082" s="16" t="s">
        <v>5100</v>
      </c>
      <c r="E1082" s="16" t="s">
        <v>5101</v>
      </c>
      <c r="F1082" s="16">
        <v>26.88</v>
      </c>
      <c r="G1082" s="16" t="s">
        <v>1051</v>
      </c>
      <c r="H1082" s="16" t="s">
        <v>565</v>
      </c>
      <c r="I1082" s="16" t="s">
        <v>2814</v>
      </c>
      <c r="J1082" s="16" t="s">
        <v>2945</v>
      </c>
      <c r="K1082" s="16" t="s">
        <v>5102</v>
      </c>
    </row>
    <row r="1083" spans="1:11" x14ac:dyDescent="0.2">
      <c r="A1083" s="13">
        <v>1082</v>
      </c>
      <c r="B1083" s="14">
        <v>5362407</v>
      </c>
      <c r="C1083" s="14" t="s">
        <v>5103</v>
      </c>
      <c r="D1083" s="14" t="s">
        <v>5104</v>
      </c>
      <c r="E1083" s="14" t="s">
        <v>5105</v>
      </c>
      <c r="F1083" s="14">
        <v>46716.47</v>
      </c>
      <c r="G1083" s="14"/>
      <c r="H1083" s="14" t="s">
        <v>116</v>
      </c>
      <c r="I1083" s="14" t="s">
        <v>5106</v>
      </c>
      <c r="J1083" s="14" t="s">
        <v>5107</v>
      </c>
      <c r="K1083" s="14" t="s">
        <v>5108</v>
      </c>
    </row>
    <row r="1084" spans="1:11" x14ac:dyDescent="0.2">
      <c r="A1084" s="15">
        <v>1083</v>
      </c>
      <c r="B1084" s="16">
        <v>5391105</v>
      </c>
      <c r="C1084" s="16" t="s">
        <v>5109</v>
      </c>
      <c r="D1084" s="16" t="s">
        <v>5110</v>
      </c>
      <c r="E1084" s="16" t="s">
        <v>5111</v>
      </c>
      <c r="F1084" s="16">
        <v>1470.54</v>
      </c>
      <c r="G1084" s="16"/>
      <c r="H1084" s="16" t="s">
        <v>622</v>
      </c>
      <c r="I1084" s="16" t="s">
        <v>1997</v>
      </c>
      <c r="J1084" s="16" t="s">
        <v>3868</v>
      </c>
      <c r="K1084" s="16" t="s">
        <v>3869</v>
      </c>
    </row>
    <row r="1085" spans="1:11" x14ac:dyDescent="0.2">
      <c r="A1085" s="13">
        <v>1084</v>
      </c>
      <c r="B1085" s="14">
        <v>5390966</v>
      </c>
      <c r="C1085" s="14" t="s">
        <v>5112</v>
      </c>
      <c r="D1085" s="14" t="s">
        <v>5113</v>
      </c>
      <c r="E1085" s="14" t="s">
        <v>4921</v>
      </c>
      <c r="F1085" s="14">
        <v>37.75</v>
      </c>
      <c r="G1085" s="14"/>
      <c r="H1085" s="14" t="s">
        <v>110</v>
      </c>
      <c r="I1085" s="14" t="s">
        <v>1087</v>
      </c>
      <c r="J1085" s="14" t="s">
        <v>5115</v>
      </c>
      <c r="K1085" s="14" t="s">
        <v>5116</v>
      </c>
    </row>
    <row r="1086" spans="1:11" x14ac:dyDescent="0.2">
      <c r="A1086" s="15">
        <v>1085</v>
      </c>
      <c r="B1086" s="16">
        <v>5407575</v>
      </c>
      <c r="C1086" s="16" t="s">
        <v>5117</v>
      </c>
      <c r="D1086" s="16" t="s">
        <v>5118</v>
      </c>
      <c r="E1086" s="16" t="s">
        <v>1405</v>
      </c>
      <c r="F1086" s="16">
        <v>43794.62</v>
      </c>
      <c r="G1086" s="16"/>
      <c r="H1086" s="16" t="s">
        <v>264</v>
      </c>
      <c r="I1086" s="16" t="s">
        <v>289</v>
      </c>
      <c r="J1086" s="16" t="s">
        <v>1464</v>
      </c>
      <c r="K1086" s="16" t="s">
        <v>2348</v>
      </c>
    </row>
    <row r="1087" spans="1:11" x14ac:dyDescent="0.2">
      <c r="A1087" s="13">
        <v>1086</v>
      </c>
      <c r="B1087" s="14">
        <v>5209307</v>
      </c>
      <c r="C1087" s="14" t="s">
        <v>5119</v>
      </c>
      <c r="D1087" s="14" t="s">
        <v>5120</v>
      </c>
      <c r="E1087" s="14" t="s">
        <v>5121</v>
      </c>
      <c r="F1087" s="14">
        <v>1167.23</v>
      </c>
      <c r="G1087" s="14"/>
      <c r="H1087" s="14" t="s">
        <v>560</v>
      </c>
      <c r="I1087" s="14" t="s">
        <v>642</v>
      </c>
      <c r="J1087" s="14" t="s">
        <v>2580</v>
      </c>
      <c r="K1087" s="14" t="s">
        <v>2581</v>
      </c>
    </row>
    <row r="1088" spans="1:11" x14ac:dyDescent="0.2">
      <c r="A1088" s="15">
        <v>1087</v>
      </c>
      <c r="B1088" s="16">
        <v>5320089</v>
      </c>
      <c r="C1088" s="16" t="s">
        <v>5122</v>
      </c>
      <c r="D1088" s="16" t="s">
        <v>5123</v>
      </c>
      <c r="E1088" s="16" t="s">
        <v>5124</v>
      </c>
      <c r="F1088" s="16">
        <v>36223.379999999997</v>
      </c>
      <c r="G1088" s="16"/>
      <c r="H1088" s="16" t="s">
        <v>162</v>
      </c>
      <c r="I1088" s="16" t="s">
        <v>191</v>
      </c>
      <c r="J1088" s="16" t="s">
        <v>5125</v>
      </c>
      <c r="K1088" s="16" t="s">
        <v>5126</v>
      </c>
    </row>
    <row r="1089" spans="1:11" x14ac:dyDescent="0.2">
      <c r="A1089" s="13">
        <v>1088</v>
      </c>
      <c r="B1089" s="14">
        <v>5339138</v>
      </c>
      <c r="C1089" s="14" t="s">
        <v>5127</v>
      </c>
      <c r="D1089" s="14" t="s">
        <v>5128</v>
      </c>
      <c r="E1089" s="14" t="s">
        <v>5129</v>
      </c>
      <c r="F1089" s="14">
        <v>18645.43</v>
      </c>
      <c r="G1089" s="14"/>
      <c r="H1089" s="14" t="s">
        <v>162</v>
      </c>
      <c r="I1089" s="14" t="s">
        <v>4094</v>
      </c>
      <c r="J1089" s="14" t="s">
        <v>5130</v>
      </c>
      <c r="K1089" s="14" t="s">
        <v>5131</v>
      </c>
    </row>
    <row r="1090" spans="1:11" x14ac:dyDescent="0.2">
      <c r="A1090" s="15">
        <v>1089</v>
      </c>
      <c r="B1090" s="16">
        <v>5185874</v>
      </c>
      <c r="C1090" s="16" t="s">
        <v>5132</v>
      </c>
      <c r="D1090" s="16" t="s">
        <v>5133</v>
      </c>
      <c r="E1090" s="16" t="s">
        <v>5134</v>
      </c>
      <c r="F1090" s="16">
        <v>14.44</v>
      </c>
      <c r="G1090" s="16" t="s">
        <v>970</v>
      </c>
      <c r="H1090" s="16" t="s">
        <v>511</v>
      </c>
      <c r="I1090" s="16" t="s">
        <v>5136</v>
      </c>
      <c r="J1090" s="16" t="s">
        <v>5137</v>
      </c>
      <c r="K1090" s="16" t="s">
        <v>5138</v>
      </c>
    </row>
    <row r="1091" spans="1:11" x14ac:dyDescent="0.2">
      <c r="A1091" s="13">
        <v>1090</v>
      </c>
      <c r="B1091" s="14">
        <v>5185874</v>
      </c>
      <c r="C1091" s="14" t="s">
        <v>5132</v>
      </c>
      <c r="D1091" s="14" t="s">
        <v>5135</v>
      </c>
      <c r="E1091" s="14" t="s">
        <v>5134</v>
      </c>
      <c r="F1091" s="14">
        <v>70.25</v>
      </c>
      <c r="G1091" s="14" t="s">
        <v>970</v>
      </c>
      <c r="H1091" s="14" t="s">
        <v>511</v>
      </c>
      <c r="I1091" s="14" t="s">
        <v>5136</v>
      </c>
      <c r="J1091" s="14" t="s">
        <v>5137</v>
      </c>
      <c r="K1091" s="14" t="s">
        <v>5138</v>
      </c>
    </row>
    <row r="1092" spans="1:11" x14ac:dyDescent="0.2">
      <c r="A1092" s="15">
        <v>1091</v>
      </c>
      <c r="B1092" s="16">
        <v>5274761</v>
      </c>
      <c r="C1092" s="16" t="s">
        <v>5139</v>
      </c>
      <c r="D1092" s="16" t="s">
        <v>5140</v>
      </c>
      <c r="E1092" s="16" t="s">
        <v>5141</v>
      </c>
      <c r="F1092" s="16">
        <v>25.56</v>
      </c>
      <c r="G1092" s="16" t="s">
        <v>1018</v>
      </c>
      <c r="H1092" s="16" t="s">
        <v>382</v>
      </c>
      <c r="I1092" s="16" t="s">
        <v>742</v>
      </c>
      <c r="J1092" s="16" t="s">
        <v>5142</v>
      </c>
      <c r="K1092" s="16" t="s">
        <v>5143</v>
      </c>
    </row>
    <row r="1093" spans="1:11" x14ac:dyDescent="0.2">
      <c r="A1093" s="13">
        <v>1092</v>
      </c>
      <c r="B1093" s="14">
        <v>2057417</v>
      </c>
      <c r="C1093" s="14" t="s">
        <v>5144</v>
      </c>
      <c r="D1093" s="14" t="s">
        <v>5145</v>
      </c>
      <c r="E1093" s="14" t="s">
        <v>1734</v>
      </c>
      <c r="F1093" s="14">
        <v>48.49</v>
      </c>
      <c r="G1093" s="14" t="s">
        <v>1051</v>
      </c>
      <c r="H1093" s="14" t="s">
        <v>116</v>
      </c>
      <c r="I1093" s="14" t="s">
        <v>142</v>
      </c>
      <c r="J1093" s="14" t="s">
        <v>5146</v>
      </c>
      <c r="K1093" s="14" t="s">
        <v>5147</v>
      </c>
    </row>
    <row r="1094" spans="1:11" x14ac:dyDescent="0.2">
      <c r="A1094" s="15">
        <v>1093</v>
      </c>
      <c r="B1094" s="16">
        <v>5072743</v>
      </c>
      <c r="C1094" s="16" t="s">
        <v>5148</v>
      </c>
      <c r="D1094" s="16" t="s">
        <v>5149</v>
      </c>
      <c r="E1094" s="16" t="s">
        <v>5150</v>
      </c>
      <c r="F1094" s="16">
        <v>24.13</v>
      </c>
      <c r="G1094" s="16" t="s">
        <v>1018</v>
      </c>
      <c r="H1094" s="16" t="s">
        <v>528</v>
      </c>
      <c r="I1094" s="16" t="s">
        <v>539</v>
      </c>
      <c r="J1094" s="16" t="s">
        <v>2886</v>
      </c>
      <c r="K1094" s="16" t="s">
        <v>2887</v>
      </c>
    </row>
    <row r="1095" spans="1:11" x14ac:dyDescent="0.2">
      <c r="A1095" s="13">
        <v>1094</v>
      </c>
      <c r="B1095" s="14">
        <v>2886197</v>
      </c>
      <c r="C1095" s="14" t="s">
        <v>5151</v>
      </c>
      <c r="D1095" s="14" t="s">
        <v>5152</v>
      </c>
      <c r="E1095" s="14" t="s">
        <v>5153</v>
      </c>
      <c r="F1095" s="14">
        <v>313.18</v>
      </c>
      <c r="G1095" s="14" t="s">
        <v>5154</v>
      </c>
      <c r="H1095" s="14" t="s">
        <v>264</v>
      </c>
      <c r="I1095" s="14" t="s">
        <v>278</v>
      </c>
      <c r="J1095" s="14" t="s">
        <v>5155</v>
      </c>
      <c r="K1095" s="14" t="s">
        <v>5156</v>
      </c>
    </row>
    <row r="1096" spans="1:11" x14ac:dyDescent="0.2">
      <c r="A1096" s="15">
        <v>1095</v>
      </c>
      <c r="B1096" s="16">
        <v>2886197</v>
      </c>
      <c r="C1096" s="16" t="s">
        <v>5151</v>
      </c>
      <c r="D1096" s="16" t="s">
        <v>5157</v>
      </c>
      <c r="E1096" s="16" t="s">
        <v>5158</v>
      </c>
      <c r="F1096" s="16">
        <v>1252.99</v>
      </c>
      <c r="G1096" s="16"/>
      <c r="H1096" s="16" t="s">
        <v>264</v>
      </c>
      <c r="I1096" s="16" t="s">
        <v>278</v>
      </c>
      <c r="J1096" s="16" t="s">
        <v>1730</v>
      </c>
      <c r="K1096" s="16" t="s">
        <v>2747</v>
      </c>
    </row>
    <row r="1097" spans="1:11" x14ac:dyDescent="0.2">
      <c r="A1097" s="13">
        <v>1096</v>
      </c>
      <c r="B1097" s="14">
        <v>2797836</v>
      </c>
      <c r="C1097" s="14" t="s">
        <v>5159</v>
      </c>
      <c r="D1097" s="14" t="s">
        <v>5160</v>
      </c>
      <c r="E1097" s="14" t="s">
        <v>5161</v>
      </c>
      <c r="F1097" s="14">
        <v>47.62</v>
      </c>
      <c r="G1097" s="14" t="s">
        <v>1018</v>
      </c>
      <c r="H1097" s="14" t="s">
        <v>382</v>
      </c>
      <c r="I1097" s="14" t="s">
        <v>1569</v>
      </c>
      <c r="J1097" s="14" t="s">
        <v>5162</v>
      </c>
      <c r="K1097" s="14" t="s">
        <v>5163</v>
      </c>
    </row>
    <row r="1098" spans="1:11" x14ac:dyDescent="0.2">
      <c r="A1098" s="15">
        <v>1097</v>
      </c>
      <c r="B1098" s="16">
        <v>4187083</v>
      </c>
      <c r="C1098" s="16" t="s">
        <v>877</v>
      </c>
      <c r="D1098" s="16" t="s">
        <v>5164</v>
      </c>
      <c r="E1098" s="16" t="s">
        <v>5165</v>
      </c>
      <c r="F1098" s="16">
        <v>24.74</v>
      </c>
      <c r="G1098" s="16" t="s">
        <v>1051</v>
      </c>
      <c r="H1098" s="16" t="s">
        <v>565</v>
      </c>
      <c r="I1098" s="16" t="s">
        <v>165</v>
      </c>
      <c r="J1098" s="16" t="s">
        <v>5166</v>
      </c>
      <c r="K1098" s="16" t="s">
        <v>5167</v>
      </c>
    </row>
    <row r="1099" spans="1:11" x14ac:dyDescent="0.2">
      <c r="A1099" s="13">
        <v>1098</v>
      </c>
      <c r="B1099" s="14">
        <v>2695421</v>
      </c>
      <c r="C1099" s="14" t="s">
        <v>5168</v>
      </c>
      <c r="D1099" s="14" t="s">
        <v>5169</v>
      </c>
      <c r="E1099" s="14" t="s">
        <v>5170</v>
      </c>
      <c r="F1099" s="14">
        <v>154.24</v>
      </c>
      <c r="G1099" s="14" t="s">
        <v>970</v>
      </c>
      <c r="H1099" s="14" t="s">
        <v>382</v>
      </c>
      <c r="I1099" s="14" t="s">
        <v>741</v>
      </c>
      <c r="J1099" s="14" t="s">
        <v>1184</v>
      </c>
      <c r="K1099" s="14" t="s">
        <v>1185</v>
      </c>
    </row>
    <row r="1100" spans="1:11" x14ac:dyDescent="0.2">
      <c r="A1100" s="15">
        <v>1099</v>
      </c>
      <c r="B1100" s="16">
        <v>5202744</v>
      </c>
      <c r="C1100" s="16" t="s">
        <v>5171</v>
      </c>
      <c r="D1100" s="16" t="s">
        <v>5172</v>
      </c>
      <c r="E1100" s="16" t="s">
        <v>5173</v>
      </c>
      <c r="F1100" s="16">
        <v>10597.84</v>
      </c>
      <c r="G1100" s="16"/>
      <c r="H1100" s="16" t="s">
        <v>264</v>
      </c>
      <c r="I1100" s="16" t="s">
        <v>4679</v>
      </c>
      <c r="J1100" s="16" t="s">
        <v>5174</v>
      </c>
      <c r="K1100" s="16" t="s">
        <v>5175</v>
      </c>
    </row>
    <row r="1101" spans="1:11" x14ac:dyDescent="0.2">
      <c r="A1101" s="13">
        <v>1100</v>
      </c>
      <c r="B1101" s="14">
        <v>2837919</v>
      </c>
      <c r="C1101" s="14" t="s">
        <v>5176</v>
      </c>
      <c r="D1101" s="14" t="s">
        <v>5177</v>
      </c>
      <c r="E1101" s="14" t="s">
        <v>5178</v>
      </c>
      <c r="F1101" s="14">
        <v>5812.87</v>
      </c>
      <c r="G1101" s="14"/>
      <c r="H1101" s="14" t="s">
        <v>69</v>
      </c>
      <c r="I1101" s="14" t="s">
        <v>3565</v>
      </c>
      <c r="J1101" s="14" t="s">
        <v>4646</v>
      </c>
      <c r="K1101" s="14" t="s">
        <v>4647</v>
      </c>
    </row>
    <row r="1102" spans="1:11" x14ac:dyDescent="0.2">
      <c r="A1102" s="15">
        <v>1101</v>
      </c>
      <c r="B1102" s="16">
        <v>2837919</v>
      </c>
      <c r="C1102" s="16" t="s">
        <v>5176</v>
      </c>
      <c r="D1102" s="16" t="s">
        <v>5179</v>
      </c>
      <c r="E1102" s="16" t="s">
        <v>5180</v>
      </c>
      <c r="F1102" s="16">
        <v>2191.84</v>
      </c>
      <c r="G1102" s="16"/>
      <c r="H1102" s="16" t="s">
        <v>69</v>
      </c>
      <c r="I1102" s="16" t="s">
        <v>74</v>
      </c>
      <c r="J1102" s="16" t="s">
        <v>4646</v>
      </c>
      <c r="K1102" s="16" t="s">
        <v>4647</v>
      </c>
    </row>
    <row r="1103" spans="1:11" x14ac:dyDescent="0.2">
      <c r="A1103" s="13">
        <v>1102</v>
      </c>
      <c r="B1103" s="14">
        <v>5281946</v>
      </c>
      <c r="C1103" s="14" t="s">
        <v>5181</v>
      </c>
      <c r="D1103" s="14" t="s">
        <v>5182</v>
      </c>
      <c r="E1103" s="14" t="s">
        <v>5183</v>
      </c>
      <c r="F1103" s="14">
        <v>10035.030000000001</v>
      </c>
      <c r="G1103" s="14"/>
      <c r="H1103" s="14" t="s">
        <v>215</v>
      </c>
      <c r="I1103" s="14" t="s">
        <v>216</v>
      </c>
      <c r="J1103" s="14" t="s">
        <v>3928</v>
      </c>
      <c r="K1103" s="14" t="s">
        <v>3929</v>
      </c>
    </row>
    <row r="1104" spans="1:11" x14ac:dyDescent="0.2">
      <c r="A1104" s="15">
        <v>1103</v>
      </c>
      <c r="B1104" s="16">
        <v>5439701</v>
      </c>
      <c r="C1104" s="16" t="s">
        <v>5184</v>
      </c>
      <c r="D1104" s="16" t="s">
        <v>5185</v>
      </c>
      <c r="E1104" s="16" t="s">
        <v>1005</v>
      </c>
      <c r="F1104" s="16">
        <v>2703.86</v>
      </c>
      <c r="G1104" s="16"/>
      <c r="H1104" s="16" t="s">
        <v>136</v>
      </c>
      <c r="I1104" s="16" t="s">
        <v>800</v>
      </c>
      <c r="J1104" s="16" t="s">
        <v>3431</v>
      </c>
      <c r="K1104" s="16" t="s">
        <v>4572</v>
      </c>
    </row>
    <row r="1105" spans="1:11" x14ac:dyDescent="0.2">
      <c r="A1105" s="13">
        <v>1104</v>
      </c>
      <c r="B1105" s="14">
        <v>5039932</v>
      </c>
      <c r="C1105" s="14" t="s">
        <v>5187</v>
      </c>
      <c r="D1105" s="14" t="s">
        <v>5188</v>
      </c>
      <c r="E1105" s="14" t="s">
        <v>5189</v>
      </c>
      <c r="F1105" s="14">
        <v>65.05</v>
      </c>
      <c r="G1105" s="14" t="s">
        <v>1051</v>
      </c>
      <c r="H1105" s="14" t="s">
        <v>565</v>
      </c>
      <c r="I1105" s="14" t="s">
        <v>803</v>
      </c>
      <c r="J1105" s="14" t="s">
        <v>3641</v>
      </c>
      <c r="K1105" s="14" t="s">
        <v>5190</v>
      </c>
    </row>
    <row r="1106" spans="1:11" x14ac:dyDescent="0.2">
      <c r="A1106" s="15">
        <v>1105</v>
      </c>
      <c r="B1106" s="16">
        <v>5364116</v>
      </c>
      <c r="C1106" s="16" t="s">
        <v>5191</v>
      </c>
      <c r="D1106" s="16" t="s">
        <v>5192</v>
      </c>
      <c r="E1106" s="16" t="s">
        <v>2267</v>
      </c>
      <c r="F1106" s="16">
        <v>204.66</v>
      </c>
      <c r="G1106" s="16"/>
      <c r="H1106" s="16" t="s">
        <v>382</v>
      </c>
      <c r="I1106" s="16" t="s">
        <v>384</v>
      </c>
      <c r="J1106" s="16" t="s">
        <v>2268</v>
      </c>
      <c r="K1106" s="16" t="s">
        <v>2269</v>
      </c>
    </row>
    <row r="1107" spans="1:11" x14ac:dyDescent="0.2">
      <c r="A1107" s="13">
        <v>1106</v>
      </c>
      <c r="B1107" s="14">
        <v>2811138</v>
      </c>
      <c r="C1107" s="14" t="s">
        <v>5193</v>
      </c>
      <c r="D1107" s="14" t="s">
        <v>5194</v>
      </c>
      <c r="E1107" s="14" t="s">
        <v>5195</v>
      </c>
      <c r="F1107" s="14">
        <v>39.229999999999997</v>
      </c>
      <c r="G1107" s="14" t="s">
        <v>987</v>
      </c>
      <c r="H1107" s="14" t="s">
        <v>407</v>
      </c>
      <c r="I1107" s="14" t="s">
        <v>746</v>
      </c>
      <c r="J1107" s="14" t="s">
        <v>5196</v>
      </c>
      <c r="K1107" s="14" t="s">
        <v>5197</v>
      </c>
    </row>
    <row r="1108" spans="1:11" x14ac:dyDescent="0.2">
      <c r="A1108" s="15">
        <v>1107</v>
      </c>
      <c r="B1108" s="16">
        <v>5426952</v>
      </c>
      <c r="C1108" s="16" t="s">
        <v>5198</v>
      </c>
      <c r="D1108" s="16" t="s">
        <v>5199</v>
      </c>
      <c r="E1108" s="16" t="s">
        <v>5200</v>
      </c>
      <c r="F1108" s="16">
        <v>857.49</v>
      </c>
      <c r="G1108" s="16"/>
      <c r="H1108" s="16" t="s">
        <v>69</v>
      </c>
      <c r="I1108" s="16" t="s">
        <v>76</v>
      </c>
      <c r="J1108" s="16" t="s">
        <v>5202</v>
      </c>
      <c r="K1108" s="16" t="s">
        <v>1285</v>
      </c>
    </row>
    <row r="1109" spans="1:11" x14ac:dyDescent="0.2">
      <c r="A1109" s="13">
        <v>1108</v>
      </c>
      <c r="B1109" s="14">
        <v>5119375</v>
      </c>
      <c r="C1109" s="14" t="s">
        <v>5203</v>
      </c>
      <c r="D1109" s="14" t="s">
        <v>5204</v>
      </c>
      <c r="E1109" s="14" t="s">
        <v>5205</v>
      </c>
      <c r="F1109" s="14">
        <v>3419.39</v>
      </c>
      <c r="G1109" s="14"/>
      <c r="H1109" s="14" t="s">
        <v>1870</v>
      </c>
      <c r="I1109" s="14" t="s">
        <v>5206</v>
      </c>
      <c r="J1109" s="14" t="s">
        <v>3041</v>
      </c>
      <c r="K1109" s="14" t="s">
        <v>3042</v>
      </c>
    </row>
    <row r="1110" spans="1:11" x14ac:dyDescent="0.2">
      <c r="A1110" s="15">
        <v>1109</v>
      </c>
      <c r="B1110" s="16">
        <v>5261104</v>
      </c>
      <c r="C1110" s="16" t="s">
        <v>5207</v>
      </c>
      <c r="D1110" s="16" t="s">
        <v>5208</v>
      </c>
      <c r="E1110" s="16" t="s">
        <v>444</v>
      </c>
      <c r="F1110" s="16">
        <v>21995.21</v>
      </c>
      <c r="G1110" s="16"/>
      <c r="H1110" s="16" t="s">
        <v>116</v>
      </c>
      <c r="I1110" s="16" t="s">
        <v>3183</v>
      </c>
      <c r="J1110" s="16" t="s">
        <v>1984</v>
      </c>
      <c r="K1110" s="16" t="s">
        <v>2717</v>
      </c>
    </row>
    <row r="1111" spans="1:11" x14ac:dyDescent="0.2">
      <c r="A1111" s="13">
        <v>1110</v>
      </c>
      <c r="B1111" s="14">
        <v>5267552</v>
      </c>
      <c r="C1111" s="14" t="s">
        <v>5209</v>
      </c>
      <c r="D1111" s="14" t="s">
        <v>5210</v>
      </c>
      <c r="E1111" s="14" t="s">
        <v>5211</v>
      </c>
      <c r="F1111" s="14">
        <v>8390.19</v>
      </c>
      <c r="G1111" s="14"/>
      <c r="H1111" s="14" t="s">
        <v>69</v>
      </c>
      <c r="I1111" s="14" t="s">
        <v>444</v>
      </c>
      <c r="J1111" s="14" t="s">
        <v>5212</v>
      </c>
      <c r="K1111" s="14" t="s">
        <v>5213</v>
      </c>
    </row>
    <row r="1112" spans="1:11" x14ac:dyDescent="0.2">
      <c r="A1112" s="15">
        <v>1111</v>
      </c>
      <c r="B1112" s="16">
        <v>5063906</v>
      </c>
      <c r="C1112" s="16" t="s">
        <v>5214</v>
      </c>
      <c r="D1112" s="16" t="s">
        <v>5215</v>
      </c>
      <c r="E1112" s="16" t="s">
        <v>5216</v>
      </c>
      <c r="F1112" s="16">
        <v>1066.8900000000001</v>
      </c>
      <c r="G1112" s="16"/>
      <c r="H1112" s="16" t="s">
        <v>215</v>
      </c>
      <c r="I1112" s="16" t="s">
        <v>257</v>
      </c>
      <c r="J1112" s="16" t="s">
        <v>5217</v>
      </c>
      <c r="K1112" s="16" t="s">
        <v>5218</v>
      </c>
    </row>
    <row r="1113" spans="1:11" x14ac:dyDescent="0.2">
      <c r="A1113" s="13">
        <v>1112</v>
      </c>
      <c r="B1113" s="14">
        <v>5063906</v>
      </c>
      <c r="C1113" s="14" t="s">
        <v>5214</v>
      </c>
      <c r="D1113" s="14" t="s">
        <v>5219</v>
      </c>
      <c r="E1113" s="14" t="s">
        <v>5220</v>
      </c>
      <c r="F1113" s="14">
        <v>631.89</v>
      </c>
      <c r="G1113" s="14"/>
      <c r="H1113" s="14" t="s">
        <v>362</v>
      </c>
      <c r="I1113" s="14" t="s">
        <v>5221</v>
      </c>
      <c r="J1113" s="14" t="s">
        <v>5222</v>
      </c>
      <c r="K1113" s="14" t="s">
        <v>5223</v>
      </c>
    </row>
    <row r="1114" spans="1:11" x14ac:dyDescent="0.2">
      <c r="A1114" s="15">
        <v>1113</v>
      </c>
      <c r="B1114" s="16">
        <v>5415322</v>
      </c>
      <c r="C1114" s="16" t="s">
        <v>5224</v>
      </c>
      <c r="D1114" s="16" t="s">
        <v>5225</v>
      </c>
      <c r="E1114" s="16" t="s">
        <v>5226</v>
      </c>
      <c r="F1114" s="16">
        <v>24441.01</v>
      </c>
      <c r="G1114" s="16"/>
      <c r="H1114" s="16" t="s">
        <v>116</v>
      </c>
      <c r="I1114" s="16" t="s">
        <v>147</v>
      </c>
      <c r="J1114" s="16" t="s">
        <v>2343</v>
      </c>
      <c r="K1114" s="16" t="s">
        <v>2344</v>
      </c>
    </row>
    <row r="1115" spans="1:11" x14ac:dyDescent="0.2">
      <c r="A1115" s="13">
        <v>1114</v>
      </c>
      <c r="B1115" s="14">
        <v>5320607</v>
      </c>
      <c r="C1115" s="14" t="s">
        <v>5227</v>
      </c>
      <c r="D1115" s="14" t="s">
        <v>5228</v>
      </c>
      <c r="E1115" s="14" t="s">
        <v>5229</v>
      </c>
      <c r="F1115" s="14">
        <v>4217.3900000000003</v>
      </c>
      <c r="G1115" s="14"/>
      <c r="H1115" s="14" t="s">
        <v>1870</v>
      </c>
      <c r="I1115" s="14" t="s">
        <v>3065</v>
      </c>
      <c r="J1115" s="14" t="s">
        <v>5230</v>
      </c>
      <c r="K1115" s="14" t="s">
        <v>5231</v>
      </c>
    </row>
    <row r="1116" spans="1:11" x14ac:dyDescent="0.2">
      <c r="A1116" s="15">
        <v>1115</v>
      </c>
      <c r="B1116" s="16">
        <v>5412323</v>
      </c>
      <c r="C1116" s="16" t="s">
        <v>5232</v>
      </c>
      <c r="D1116" s="16" t="s">
        <v>5233</v>
      </c>
      <c r="E1116" s="16" t="s">
        <v>5234</v>
      </c>
      <c r="F1116" s="16">
        <v>40.520000000000003</v>
      </c>
      <c r="G1116" s="16" t="s">
        <v>1051</v>
      </c>
      <c r="H1116" s="16" t="s">
        <v>116</v>
      </c>
      <c r="I1116" s="16" t="s">
        <v>145</v>
      </c>
      <c r="J1116" s="16" t="s">
        <v>1615</v>
      </c>
      <c r="K1116" s="16" t="s">
        <v>1616</v>
      </c>
    </row>
    <row r="1117" spans="1:11" x14ac:dyDescent="0.2">
      <c r="A1117" s="13">
        <v>1116</v>
      </c>
      <c r="B1117" s="14">
        <v>2824302</v>
      </c>
      <c r="C1117" s="14" t="s">
        <v>5235</v>
      </c>
      <c r="D1117" s="14" t="s">
        <v>5236</v>
      </c>
      <c r="E1117" s="14" t="s">
        <v>5237</v>
      </c>
      <c r="F1117" s="14">
        <v>81.489999999999995</v>
      </c>
      <c r="G1117" s="14" t="s">
        <v>987</v>
      </c>
      <c r="H1117" s="14" t="s">
        <v>565</v>
      </c>
      <c r="I1117" s="14" t="s">
        <v>5238</v>
      </c>
      <c r="J1117" s="14" t="s">
        <v>5239</v>
      </c>
      <c r="K1117" s="14" t="s">
        <v>5240</v>
      </c>
    </row>
    <row r="1118" spans="1:11" x14ac:dyDescent="0.2">
      <c r="A1118" s="15">
        <v>1117</v>
      </c>
      <c r="B1118" s="16">
        <v>5333865</v>
      </c>
      <c r="C1118" s="16" t="s">
        <v>5241</v>
      </c>
      <c r="D1118" s="16" t="s">
        <v>5242</v>
      </c>
      <c r="E1118" s="16" t="s">
        <v>5243</v>
      </c>
      <c r="F1118" s="16">
        <v>7748.03</v>
      </c>
      <c r="G1118" s="16"/>
      <c r="H1118" s="16" t="s">
        <v>407</v>
      </c>
      <c r="I1118" s="16" t="s">
        <v>5244</v>
      </c>
      <c r="J1118" s="16" t="s">
        <v>5245</v>
      </c>
      <c r="K1118" s="16" t="s">
        <v>4176</v>
      </c>
    </row>
    <row r="1119" spans="1:11" x14ac:dyDescent="0.2">
      <c r="A1119" s="13">
        <v>1118</v>
      </c>
      <c r="B1119" s="14">
        <v>5434254</v>
      </c>
      <c r="C1119" s="14" t="s">
        <v>5246</v>
      </c>
      <c r="D1119" s="14" t="s">
        <v>5247</v>
      </c>
      <c r="E1119" s="14" t="s">
        <v>5248</v>
      </c>
      <c r="F1119" s="14">
        <v>505.6</v>
      </c>
      <c r="G1119" s="14"/>
      <c r="H1119" s="14" t="s">
        <v>382</v>
      </c>
      <c r="I1119" s="14" t="s">
        <v>741</v>
      </c>
      <c r="J1119" s="14" t="s">
        <v>5249</v>
      </c>
      <c r="K1119" s="14" t="s">
        <v>5250</v>
      </c>
    </row>
    <row r="1120" spans="1:11" x14ac:dyDescent="0.2">
      <c r="A1120" s="15">
        <v>1119</v>
      </c>
      <c r="B1120" s="16">
        <v>5434254</v>
      </c>
      <c r="C1120" s="16" t="s">
        <v>5246</v>
      </c>
      <c r="D1120" s="16" t="s">
        <v>5251</v>
      </c>
      <c r="E1120" s="16" t="s">
        <v>5252</v>
      </c>
      <c r="F1120" s="16">
        <v>874.55</v>
      </c>
      <c r="G1120" s="16"/>
      <c r="H1120" s="16" t="s">
        <v>21</v>
      </c>
      <c r="I1120" s="16" t="s">
        <v>22</v>
      </c>
      <c r="J1120" s="16" t="s">
        <v>2494</v>
      </c>
      <c r="K1120" s="16" t="s">
        <v>2495</v>
      </c>
    </row>
    <row r="1121" spans="1:11" x14ac:dyDescent="0.2">
      <c r="A1121" s="13">
        <v>1120</v>
      </c>
      <c r="B1121" s="14">
        <v>5434254</v>
      </c>
      <c r="C1121" s="14" t="s">
        <v>5246</v>
      </c>
      <c r="D1121" s="14" t="s">
        <v>5253</v>
      </c>
      <c r="E1121" s="14" t="s">
        <v>5254</v>
      </c>
      <c r="F1121" s="14">
        <v>1493.41</v>
      </c>
      <c r="G1121" s="14"/>
      <c r="H1121" s="14" t="s">
        <v>382</v>
      </c>
      <c r="I1121" s="14" t="s">
        <v>3766</v>
      </c>
      <c r="J1121" s="14" t="s">
        <v>5255</v>
      </c>
      <c r="K1121" s="14" t="s">
        <v>5256</v>
      </c>
    </row>
    <row r="1122" spans="1:11" x14ac:dyDescent="0.2">
      <c r="A1122" s="15">
        <v>1121</v>
      </c>
      <c r="B1122" s="16">
        <v>5434254</v>
      </c>
      <c r="C1122" s="16" t="s">
        <v>5246</v>
      </c>
      <c r="D1122" s="16" t="s">
        <v>5257</v>
      </c>
      <c r="E1122" s="16" t="s">
        <v>5258</v>
      </c>
      <c r="F1122" s="16">
        <v>1320.39</v>
      </c>
      <c r="G1122" s="16"/>
      <c r="H1122" s="16" t="s">
        <v>21</v>
      </c>
      <c r="I1122" s="16" t="s">
        <v>22</v>
      </c>
      <c r="J1122" s="16" t="s">
        <v>2494</v>
      </c>
      <c r="K1122" s="16" t="s">
        <v>2495</v>
      </c>
    </row>
    <row r="1123" spans="1:11" x14ac:dyDescent="0.2">
      <c r="A1123" s="13">
        <v>1122</v>
      </c>
      <c r="B1123" s="14">
        <v>2114232</v>
      </c>
      <c r="C1123" s="14" t="s">
        <v>5259</v>
      </c>
      <c r="D1123" s="14" t="s">
        <v>5260</v>
      </c>
      <c r="E1123" s="14" t="s">
        <v>5261</v>
      </c>
      <c r="F1123" s="14">
        <v>2340.7800000000002</v>
      </c>
      <c r="G1123" s="14"/>
      <c r="H1123" s="14" t="s">
        <v>215</v>
      </c>
      <c r="I1123" s="14" t="s">
        <v>259</v>
      </c>
      <c r="J1123" s="14" t="s">
        <v>3483</v>
      </c>
      <c r="K1123" s="14" t="s">
        <v>3484</v>
      </c>
    </row>
    <row r="1124" spans="1:11" x14ac:dyDescent="0.2">
      <c r="A1124" s="15">
        <v>1123</v>
      </c>
      <c r="B1124" s="16">
        <v>2697947</v>
      </c>
      <c r="C1124" s="16" t="s">
        <v>5262</v>
      </c>
      <c r="D1124" s="16" t="s">
        <v>5263</v>
      </c>
      <c r="E1124" s="16" t="s">
        <v>2033</v>
      </c>
      <c r="F1124" s="16">
        <v>70.47</v>
      </c>
      <c r="G1124" s="16" t="s">
        <v>987</v>
      </c>
      <c r="H1124" s="16" t="s">
        <v>264</v>
      </c>
      <c r="I1124" s="16" t="s">
        <v>268</v>
      </c>
      <c r="J1124" s="16" t="s">
        <v>2339</v>
      </c>
      <c r="K1124" s="16" t="s">
        <v>5264</v>
      </c>
    </row>
    <row r="1125" spans="1:11" x14ac:dyDescent="0.2">
      <c r="A1125" s="13">
        <v>1124</v>
      </c>
      <c r="B1125" s="14">
        <v>5070805</v>
      </c>
      <c r="C1125" s="14" t="s">
        <v>5265</v>
      </c>
      <c r="D1125" s="14" t="s">
        <v>5266</v>
      </c>
      <c r="E1125" s="14" t="s">
        <v>1937</v>
      </c>
      <c r="F1125" s="14">
        <v>2198.1</v>
      </c>
      <c r="G1125" s="14"/>
      <c r="H1125" s="14" t="s">
        <v>264</v>
      </c>
      <c r="I1125" s="14" t="s">
        <v>715</v>
      </c>
      <c r="J1125" s="14" t="s">
        <v>5267</v>
      </c>
      <c r="K1125" s="14" t="s">
        <v>5268</v>
      </c>
    </row>
    <row r="1126" spans="1:11" x14ac:dyDescent="0.2">
      <c r="A1126" s="15">
        <v>1125</v>
      </c>
      <c r="B1126" s="16">
        <v>5070805</v>
      </c>
      <c r="C1126" s="16" t="s">
        <v>5265</v>
      </c>
      <c r="D1126" s="16" t="s">
        <v>5269</v>
      </c>
      <c r="E1126" s="16" t="s">
        <v>5270</v>
      </c>
      <c r="F1126" s="16">
        <v>1587.49</v>
      </c>
      <c r="G1126" s="16"/>
      <c r="H1126" s="16" t="s">
        <v>264</v>
      </c>
      <c r="I1126" s="16" t="s">
        <v>320</v>
      </c>
      <c r="J1126" s="16" t="s">
        <v>1952</v>
      </c>
      <c r="K1126" s="16" t="s">
        <v>1953</v>
      </c>
    </row>
    <row r="1127" spans="1:11" x14ac:dyDescent="0.2">
      <c r="A1127" s="13">
        <v>1126</v>
      </c>
      <c r="B1127" s="14">
        <v>5070805</v>
      </c>
      <c r="C1127" s="14" t="s">
        <v>5265</v>
      </c>
      <c r="D1127" s="14" t="s">
        <v>5271</v>
      </c>
      <c r="E1127" s="14" t="s">
        <v>1116</v>
      </c>
      <c r="F1127" s="14">
        <v>3375.03</v>
      </c>
      <c r="G1127" s="14"/>
      <c r="H1127" s="14" t="s">
        <v>264</v>
      </c>
      <c r="I1127" s="14" t="s">
        <v>1505</v>
      </c>
      <c r="J1127" s="14" t="s">
        <v>4182</v>
      </c>
      <c r="K1127" s="14" t="s">
        <v>4183</v>
      </c>
    </row>
    <row r="1128" spans="1:11" x14ac:dyDescent="0.2">
      <c r="A1128" s="15">
        <v>1127</v>
      </c>
      <c r="B1128" s="16">
        <v>5070805</v>
      </c>
      <c r="C1128" s="16" t="s">
        <v>5265</v>
      </c>
      <c r="D1128" s="16" t="s">
        <v>5272</v>
      </c>
      <c r="E1128" s="16" t="s">
        <v>5273</v>
      </c>
      <c r="F1128" s="16">
        <v>6711.84</v>
      </c>
      <c r="G1128" s="16"/>
      <c r="H1128" s="16" t="s">
        <v>264</v>
      </c>
      <c r="I1128" s="16" t="s">
        <v>268</v>
      </c>
      <c r="J1128" s="16" t="s">
        <v>4182</v>
      </c>
      <c r="K1128" s="16" t="s">
        <v>4183</v>
      </c>
    </row>
    <row r="1129" spans="1:11" x14ac:dyDescent="0.2">
      <c r="A1129" s="13">
        <v>1128</v>
      </c>
      <c r="B1129" s="14">
        <v>5266084</v>
      </c>
      <c r="C1129" s="14" t="s">
        <v>5274</v>
      </c>
      <c r="D1129" s="14" t="s">
        <v>5275</v>
      </c>
      <c r="E1129" s="14" t="s">
        <v>5276</v>
      </c>
      <c r="F1129" s="14">
        <v>75.05</v>
      </c>
      <c r="G1129" s="14" t="s">
        <v>2762</v>
      </c>
      <c r="H1129" s="14" t="s">
        <v>622</v>
      </c>
      <c r="I1129" s="14" t="s">
        <v>624</v>
      </c>
      <c r="J1129" s="14" t="s">
        <v>4020</v>
      </c>
      <c r="K1129" s="14" t="s">
        <v>4021</v>
      </c>
    </row>
    <row r="1130" spans="1:11" x14ac:dyDescent="0.2">
      <c r="A1130" s="15">
        <v>1129</v>
      </c>
      <c r="B1130" s="16">
        <v>5266084</v>
      </c>
      <c r="C1130" s="16" t="s">
        <v>5274</v>
      </c>
      <c r="D1130" s="16" t="s">
        <v>5277</v>
      </c>
      <c r="E1130" s="16" t="s">
        <v>5278</v>
      </c>
      <c r="F1130" s="16">
        <v>97.25</v>
      </c>
      <c r="G1130" s="16" t="s">
        <v>2762</v>
      </c>
      <c r="H1130" s="16" t="s">
        <v>622</v>
      </c>
      <c r="I1130" s="16" t="s">
        <v>624</v>
      </c>
      <c r="J1130" s="16" t="s">
        <v>4020</v>
      </c>
      <c r="K1130" s="16" t="s">
        <v>4021</v>
      </c>
    </row>
    <row r="1131" spans="1:11" x14ac:dyDescent="0.2">
      <c r="A1131" s="13">
        <v>1130</v>
      </c>
      <c r="B1131" s="14">
        <v>5315514</v>
      </c>
      <c r="C1131" s="14" t="s">
        <v>5279</v>
      </c>
      <c r="D1131" s="14" t="s">
        <v>5280</v>
      </c>
      <c r="E1131" s="14" t="s">
        <v>5281</v>
      </c>
      <c r="F1131" s="14">
        <v>4691.0600000000004</v>
      </c>
      <c r="G1131" s="14"/>
      <c r="H1131" s="14" t="s">
        <v>407</v>
      </c>
      <c r="I1131" s="14" t="s">
        <v>2915</v>
      </c>
      <c r="J1131" s="14" t="s">
        <v>3714</v>
      </c>
      <c r="K1131" s="14" t="s">
        <v>3715</v>
      </c>
    </row>
    <row r="1132" spans="1:11" x14ac:dyDescent="0.2">
      <c r="A1132" s="15">
        <v>1131</v>
      </c>
      <c r="B1132" s="16">
        <v>5053803</v>
      </c>
      <c r="C1132" s="16" t="s">
        <v>5282</v>
      </c>
      <c r="D1132" s="16" t="s">
        <v>5283</v>
      </c>
      <c r="E1132" s="16" t="s">
        <v>5284</v>
      </c>
      <c r="F1132" s="16">
        <v>4341.49</v>
      </c>
      <c r="G1132" s="16"/>
      <c r="H1132" s="16" t="s">
        <v>162</v>
      </c>
      <c r="I1132" s="16" t="s">
        <v>1558</v>
      </c>
      <c r="J1132" s="16" t="s">
        <v>3398</v>
      </c>
      <c r="K1132" s="16" t="s">
        <v>3399</v>
      </c>
    </row>
    <row r="1133" spans="1:11" x14ac:dyDescent="0.2">
      <c r="A1133" s="13">
        <v>1132</v>
      </c>
      <c r="B1133" s="14">
        <v>5326834</v>
      </c>
      <c r="C1133" s="14" t="s">
        <v>5285</v>
      </c>
      <c r="D1133" s="14" t="s">
        <v>5286</v>
      </c>
      <c r="E1133" s="14" t="s">
        <v>5287</v>
      </c>
      <c r="F1133" s="14">
        <v>920.41</v>
      </c>
      <c r="G1133" s="14"/>
      <c r="H1133" s="14" t="s">
        <v>382</v>
      </c>
      <c r="I1133" s="14" t="s">
        <v>2756</v>
      </c>
      <c r="J1133" s="14" t="s">
        <v>4845</v>
      </c>
      <c r="K1133" s="14" t="s">
        <v>4846</v>
      </c>
    </row>
    <row r="1134" spans="1:11" x14ac:dyDescent="0.2">
      <c r="A1134" s="15">
        <v>1133</v>
      </c>
      <c r="B1134" s="16">
        <v>2875926</v>
      </c>
      <c r="C1134" s="16" t="s">
        <v>5288</v>
      </c>
      <c r="D1134" s="16" t="s">
        <v>5289</v>
      </c>
      <c r="E1134" s="16" t="s">
        <v>5290</v>
      </c>
      <c r="F1134" s="16">
        <v>8085.92</v>
      </c>
      <c r="G1134" s="16"/>
      <c r="H1134" s="16" t="s">
        <v>1870</v>
      </c>
      <c r="I1134" s="16" t="s">
        <v>5206</v>
      </c>
      <c r="J1134" s="16" t="s">
        <v>4416</v>
      </c>
      <c r="K1134" s="16" t="s">
        <v>4417</v>
      </c>
    </row>
    <row r="1135" spans="1:11" x14ac:dyDescent="0.2">
      <c r="A1135" s="13">
        <v>1134</v>
      </c>
      <c r="B1135" s="14">
        <v>5297052</v>
      </c>
      <c r="C1135" s="14" t="s">
        <v>5291</v>
      </c>
      <c r="D1135" s="14" t="s">
        <v>5292</v>
      </c>
      <c r="E1135" s="14" t="s">
        <v>5293</v>
      </c>
      <c r="F1135" s="14">
        <v>2483.06</v>
      </c>
      <c r="G1135" s="14"/>
      <c r="H1135" s="14" t="s">
        <v>21</v>
      </c>
      <c r="I1135" s="14" t="s">
        <v>5294</v>
      </c>
      <c r="J1135" s="14" t="s">
        <v>5295</v>
      </c>
      <c r="K1135" s="14" t="s">
        <v>5296</v>
      </c>
    </row>
    <row r="1136" spans="1:11" x14ac:dyDescent="0.2">
      <c r="A1136" s="15">
        <v>1135</v>
      </c>
      <c r="B1136" s="16">
        <v>5297052</v>
      </c>
      <c r="C1136" s="16" t="s">
        <v>5291</v>
      </c>
      <c r="D1136" s="16" t="s">
        <v>5297</v>
      </c>
      <c r="E1136" s="16" t="s">
        <v>5298</v>
      </c>
      <c r="F1136" s="16">
        <v>75635.91</v>
      </c>
      <c r="G1136" s="16"/>
      <c r="H1136" s="16" t="s">
        <v>21</v>
      </c>
      <c r="I1136" s="16" t="s">
        <v>5294</v>
      </c>
      <c r="J1136" s="16" t="s">
        <v>3936</v>
      </c>
      <c r="K1136" s="16" t="s">
        <v>2769</v>
      </c>
    </row>
    <row r="1137" spans="1:11" x14ac:dyDescent="0.2">
      <c r="A1137" s="13">
        <v>1136</v>
      </c>
      <c r="B1137" s="14">
        <v>5233232</v>
      </c>
      <c r="C1137" s="14" t="s">
        <v>5299</v>
      </c>
      <c r="D1137" s="14" t="s">
        <v>5300</v>
      </c>
      <c r="E1137" s="14" t="s">
        <v>5301</v>
      </c>
      <c r="F1137" s="14">
        <v>350.71</v>
      </c>
      <c r="G1137" s="14" t="s">
        <v>970</v>
      </c>
      <c r="H1137" s="14" t="s">
        <v>407</v>
      </c>
      <c r="I1137" s="14" t="s">
        <v>746</v>
      </c>
      <c r="J1137" s="14" t="s">
        <v>1730</v>
      </c>
      <c r="K1137" s="14" t="s">
        <v>1731</v>
      </c>
    </row>
    <row r="1138" spans="1:11" x14ac:dyDescent="0.2">
      <c r="A1138" s="15">
        <v>1137</v>
      </c>
      <c r="B1138" s="16">
        <v>5350557</v>
      </c>
      <c r="C1138" s="16" t="s">
        <v>5302</v>
      </c>
      <c r="D1138" s="16" t="s">
        <v>5303</v>
      </c>
      <c r="E1138" s="16" t="s">
        <v>3051</v>
      </c>
      <c r="F1138" s="16">
        <v>5110.79</v>
      </c>
      <c r="G1138" s="16"/>
      <c r="H1138" s="16" t="s">
        <v>69</v>
      </c>
      <c r="I1138" s="16" t="s">
        <v>444</v>
      </c>
      <c r="J1138" s="16" t="s">
        <v>1533</v>
      </c>
      <c r="K1138" s="16" t="s">
        <v>5304</v>
      </c>
    </row>
    <row r="1139" spans="1:11" x14ac:dyDescent="0.2">
      <c r="A1139" s="13">
        <v>1138</v>
      </c>
      <c r="B1139" s="14">
        <v>5266386</v>
      </c>
      <c r="C1139" s="14" t="s">
        <v>5305</v>
      </c>
      <c r="D1139" s="14" t="s">
        <v>5306</v>
      </c>
      <c r="E1139" s="14" t="s">
        <v>5307</v>
      </c>
      <c r="F1139" s="14">
        <v>25.11</v>
      </c>
      <c r="G1139" s="14" t="s">
        <v>970</v>
      </c>
      <c r="H1139" s="14" t="s">
        <v>407</v>
      </c>
      <c r="I1139" s="14" t="s">
        <v>408</v>
      </c>
      <c r="J1139" s="14" t="s">
        <v>5308</v>
      </c>
      <c r="K1139" s="14" t="s">
        <v>5309</v>
      </c>
    </row>
    <row r="1140" spans="1:11" x14ac:dyDescent="0.2">
      <c r="A1140" s="15">
        <v>1139</v>
      </c>
      <c r="B1140" s="16">
        <v>2657457</v>
      </c>
      <c r="C1140" s="16" t="s">
        <v>5310</v>
      </c>
      <c r="D1140" s="16" t="s">
        <v>5311</v>
      </c>
      <c r="E1140" s="16" t="s">
        <v>5312</v>
      </c>
      <c r="F1140" s="16">
        <v>4533.32</v>
      </c>
      <c r="G1140" s="16" t="s">
        <v>1895</v>
      </c>
      <c r="H1140" s="16" t="s">
        <v>264</v>
      </c>
      <c r="I1140" s="16" t="s">
        <v>320</v>
      </c>
      <c r="J1140" s="16" t="s">
        <v>5313</v>
      </c>
      <c r="K1140" s="16" t="s">
        <v>5314</v>
      </c>
    </row>
    <row r="1141" spans="1:11" x14ac:dyDescent="0.2">
      <c r="A1141" s="13">
        <v>1140</v>
      </c>
      <c r="B1141" s="14">
        <v>2657457</v>
      </c>
      <c r="C1141" s="14" t="s">
        <v>5310</v>
      </c>
      <c r="D1141" s="14" t="s">
        <v>5315</v>
      </c>
      <c r="E1141" s="14" t="s">
        <v>5316</v>
      </c>
      <c r="F1141" s="14">
        <v>1762.7</v>
      </c>
      <c r="G1141" s="14" t="s">
        <v>1895</v>
      </c>
      <c r="H1141" s="14" t="s">
        <v>264</v>
      </c>
      <c r="I1141" s="14" t="s">
        <v>320</v>
      </c>
      <c r="J1141" s="14" t="s">
        <v>5313</v>
      </c>
      <c r="K1141" s="14" t="s">
        <v>1181</v>
      </c>
    </row>
    <row r="1142" spans="1:11" x14ac:dyDescent="0.2">
      <c r="A1142" s="15">
        <v>1141</v>
      </c>
      <c r="B1142" s="16">
        <v>2657457</v>
      </c>
      <c r="C1142" s="16" t="s">
        <v>5310</v>
      </c>
      <c r="D1142" s="16" t="s">
        <v>5317</v>
      </c>
      <c r="E1142" s="16" t="s">
        <v>5318</v>
      </c>
      <c r="F1142" s="16">
        <v>8489.92</v>
      </c>
      <c r="G1142" s="16" t="s">
        <v>1895</v>
      </c>
      <c r="H1142" s="16" t="s">
        <v>264</v>
      </c>
      <c r="I1142" s="16" t="s">
        <v>320</v>
      </c>
      <c r="J1142" s="16" t="s">
        <v>5313</v>
      </c>
      <c r="K1142" s="16" t="s">
        <v>1181</v>
      </c>
    </row>
    <row r="1143" spans="1:11" x14ac:dyDescent="0.2">
      <c r="A1143" s="13">
        <v>1142</v>
      </c>
      <c r="B1143" s="14">
        <v>5359015</v>
      </c>
      <c r="C1143" s="14" t="s">
        <v>866</v>
      </c>
      <c r="D1143" s="14" t="s">
        <v>5319</v>
      </c>
      <c r="E1143" s="14" t="s">
        <v>5320</v>
      </c>
      <c r="F1143" s="14">
        <v>409.01</v>
      </c>
      <c r="G1143" s="14" t="s">
        <v>2762</v>
      </c>
      <c r="H1143" s="14" t="s">
        <v>697</v>
      </c>
      <c r="I1143" s="14" t="s">
        <v>4059</v>
      </c>
      <c r="J1143" s="14" t="s">
        <v>5321</v>
      </c>
      <c r="K1143" s="14" t="s">
        <v>5322</v>
      </c>
    </row>
    <row r="1144" spans="1:11" x14ac:dyDescent="0.2">
      <c r="A1144" s="15">
        <v>1143</v>
      </c>
      <c r="B1144" s="16">
        <v>5361982</v>
      </c>
      <c r="C1144" s="16" t="s">
        <v>5323</v>
      </c>
      <c r="D1144" s="16" t="s">
        <v>5324</v>
      </c>
      <c r="E1144" s="16" t="s">
        <v>5325</v>
      </c>
      <c r="F1144" s="16">
        <v>4161.54</v>
      </c>
      <c r="G1144" s="16"/>
      <c r="H1144" s="16" t="s">
        <v>264</v>
      </c>
      <c r="I1144" s="16" t="s">
        <v>4876</v>
      </c>
      <c r="J1144" s="16" t="s">
        <v>3103</v>
      </c>
      <c r="K1144" s="16" t="s">
        <v>3104</v>
      </c>
    </row>
    <row r="1145" spans="1:11" x14ac:dyDescent="0.2">
      <c r="A1145" s="13">
        <v>1144</v>
      </c>
      <c r="B1145" s="14">
        <v>5106656</v>
      </c>
      <c r="C1145" s="14" t="s">
        <v>5326</v>
      </c>
      <c r="D1145" s="14" t="s">
        <v>5327</v>
      </c>
      <c r="E1145" s="14" t="s">
        <v>1951</v>
      </c>
      <c r="F1145" s="14">
        <v>15557.39</v>
      </c>
      <c r="G1145" s="14"/>
      <c r="H1145" s="14" t="s">
        <v>362</v>
      </c>
      <c r="I1145" s="14" t="s">
        <v>362</v>
      </c>
      <c r="J1145" s="14" t="s">
        <v>5328</v>
      </c>
      <c r="K1145" s="14" t="s">
        <v>5329</v>
      </c>
    </row>
    <row r="1146" spans="1:11" x14ac:dyDescent="0.2">
      <c r="A1146" s="15">
        <v>1145</v>
      </c>
      <c r="B1146" s="16">
        <v>5376467</v>
      </c>
      <c r="C1146" s="16" t="s">
        <v>5330</v>
      </c>
      <c r="D1146" s="16" t="s">
        <v>5331</v>
      </c>
      <c r="E1146" s="16" t="s">
        <v>5332</v>
      </c>
      <c r="F1146" s="16">
        <v>29548.85</v>
      </c>
      <c r="G1146" s="16"/>
      <c r="H1146" s="16" t="s">
        <v>215</v>
      </c>
      <c r="I1146" s="16" t="s">
        <v>5333</v>
      </c>
      <c r="J1146" s="16" t="s">
        <v>1955</v>
      </c>
      <c r="K1146" s="16" t="s">
        <v>3990</v>
      </c>
    </row>
    <row r="1147" spans="1:11" x14ac:dyDescent="0.2">
      <c r="A1147" s="13">
        <v>1146</v>
      </c>
      <c r="B1147" s="14">
        <v>5376467</v>
      </c>
      <c r="C1147" s="14" t="s">
        <v>5330</v>
      </c>
      <c r="D1147" s="14" t="s">
        <v>5334</v>
      </c>
      <c r="E1147" s="14" t="s">
        <v>5332</v>
      </c>
      <c r="F1147" s="14">
        <v>28165.4</v>
      </c>
      <c r="G1147" s="14"/>
      <c r="H1147" s="14" t="s">
        <v>215</v>
      </c>
      <c r="I1147" s="14" t="s">
        <v>5335</v>
      </c>
      <c r="J1147" s="14" t="s">
        <v>1955</v>
      </c>
      <c r="K1147" s="14" t="s">
        <v>3990</v>
      </c>
    </row>
    <row r="1148" spans="1:11" x14ac:dyDescent="0.2">
      <c r="A1148" s="15">
        <v>1147</v>
      </c>
      <c r="B1148" s="16">
        <v>5376467</v>
      </c>
      <c r="C1148" s="16" t="s">
        <v>5330</v>
      </c>
      <c r="D1148" s="16" t="s">
        <v>5336</v>
      </c>
      <c r="E1148" s="16" t="s">
        <v>5337</v>
      </c>
      <c r="F1148" s="16">
        <v>1637.63</v>
      </c>
      <c r="G1148" s="16" t="s">
        <v>987</v>
      </c>
      <c r="H1148" s="16" t="s">
        <v>215</v>
      </c>
      <c r="I1148" s="16" t="s">
        <v>5335</v>
      </c>
      <c r="J1148" s="16" t="s">
        <v>5338</v>
      </c>
      <c r="K1148" s="16" t="s">
        <v>5339</v>
      </c>
    </row>
    <row r="1149" spans="1:11" x14ac:dyDescent="0.2">
      <c r="A1149" s="13">
        <v>1148</v>
      </c>
      <c r="B1149" s="14">
        <v>5412013</v>
      </c>
      <c r="C1149" s="14" t="s">
        <v>5340</v>
      </c>
      <c r="D1149" s="14" t="s">
        <v>5341</v>
      </c>
      <c r="E1149" s="14" t="s">
        <v>5342</v>
      </c>
      <c r="F1149" s="14">
        <v>14159.67</v>
      </c>
      <c r="G1149" s="14"/>
      <c r="H1149" s="14" t="s">
        <v>264</v>
      </c>
      <c r="I1149" s="14" t="s">
        <v>1505</v>
      </c>
      <c r="J1149" s="14" t="s">
        <v>5343</v>
      </c>
      <c r="K1149" s="14" t="s">
        <v>5344</v>
      </c>
    </row>
    <row r="1150" spans="1:11" x14ac:dyDescent="0.2">
      <c r="A1150" s="15">
        <v>1149</v>
      </c>
      <c r="B1150" s="16">
        <v>5232538</v>
      </c>
      <c r="C1150" s="16" t="s">
        <v>5345</v>
      </c>
      <c r="D1150" s="16" t="s">
        <v>5346</v>
      </c>
      <c r="E1150" s="16" t="s">
        <v>5347</v>
      </c>
      <c r="F1150" s="16">
        <v>4590.3900000000003</v>
      </c>
      <c r="G1150" s="16"/>
      <c r="H1150" s="16" t="s">
        <v>116</v>
      </c>
      <c r="I1150" s="16" t="s">
        <v>5348</v>
      </c>
      <c r="J1150" s="16" t="s">
        <v>4416</v>
      </c>
      <c r="K1150" s="16" t="s">
        <v>4417</v>
      </c>
    </row>
    <row r="1151" spans="1:11" x14ac:dyDescent="0.2">
      <c r="A1151" s="13">
        <v>1150</v>
      </c>
      <c r="B1151" s="14">
        <v>5232538</v>
      </c>
      <c r="C1151" s="14" t="s">
        <v>5345</v>
      </c>
      <c r="D1151" s="14" t="s">
        <v>5349</v>
      </c>
      <c r="E1151" s="14" t="s">
        <v>5350</v>
      </c>
      <c r="F1151" s="14">
        <v>5715.28</v>
      </c>
      <c r="G1151" s="14"/>
      <c r="H1151" s="14" t="s">
        <v>15</v>
      </c>
      <c r="I1151" s="14" t="s">
        <v>3046</v>
      </c>
      <c r="J1151" s="14" t="s">
        <v>3832</v>
      </c>
      <c r="K1151" s="14" t="s">
        <v>4710</v>
      </c>
    </row>
    <row r="1152" spans="1:11" x14ac:dyDescent="0.2">
      <c r="A1152" s="15">
        <v>1151</v>
      </c>
      <c r="B1152" s="16">
        <v>5305179</v>
      </c>
      <c r="C1152" s="16" t="s">
        <v>5351</v>
      </c>
      <c r="D1152" s="16" t="s">
        <v>5352</v>
      </c>
      <c r="E1152" s="16" t="s">
        <v>5353</v>
      </c>
      <c r="F1152" s="16">
        <v>24069.95</v>
      </c>
      <c r="G1152" s="16"/>
      <c r="H1152" s="16" t="s">
        <v>264</v>
      </c>
      <c r="I1152" s="16" t="s">
        <v>335</v>
      </c>
      <c r="J1152" s="16" t="s">
        <v>5354</v>
      </c>
      <c r="K1152" s="16" t="s">
        <v>5355</v>
      </c>
    </row>
    <row r="1153" spans="1:11" x14ac:dyDescent="0.2">
      <c r="A1153" s="13">
        <v>1152</v>
      </c>
      <c r="B1153" s="14">
        <v>5405335</v>
      </c>
      <c r="C1153" s="14" t="s">
        <v>5356</v>
      </c>
      <c r="D1153" s="14" t="s">
        <v>5357</v>
      </c>
      <c r="E1153" s="14" t="s">
        <v>5358</v>
      </c>
      <c r="F1153" s="14">
        <v>1764.2</v>
      </c>
      <c r="G1153" s="14"/>
      <c r="H1153" s="14" t="s">
        <v>215</v>
      </c>
      <c r="I1153" s="14" t="s">
        <v>257</v>
      </c>
      <c r="J1153" s="14" t="s">
        <v>5359</v>
      </c>
      <c r="K1153" s="14" t="s">
        <v>5360</v>
      </c>
    </row>
    <row r="1154" spans="1:11" x14ac:dyDescent="0.2">
      <c r="A1154" s="15">
        <v>1153</v>
      </c>
      <c r="B1154" s="16">
        <v>5405335</v>
      </c>
      <c r="C1154" s="16" t="s">
        <v>5356</v>
      </c>
      <c r="D1154" s="16" t="s">
        <v>5361</v>
      </c>
      <c r="E1154" s="16" t="s">
        <v>5358</v>
      </c>
      <c r="F1154" s="16">
        <v>276.39</v>
      </c>
      <c r="G1154" s="16"/>
      <c r="H1154" s="16" t="s">
        <v>215</v>
      </c>
      <c r="I1154" s="16" t="s">
        <v>257</v>
      </c>
      <c r="J1154" s="16" t="s">
        <v>1938</v>
      </c>
      <c r="K1154" s="16" t="s">
        <v>1939</v>
      </c>
    </row>
    <row r="1155" spans="1:11" x14ac:dyDescent="0.2">
      <c r="A1155" s="13">
        <v>1154</v>
      </c>
      <c r="B1155" s="14">
        <v>5405335</v>
      </c>
      <c r="C1155" s="14" t="s">
        <v>5356</v>
      </c>
      <c r="D1155" s="14" t="s">
        <v>5362</v>
      </c>
      <c r="E1155" s="14" t="s">
        <v>5358</v>
      </c>
      <c r="F1155" s="14">
        <v>148.91</v>
      </c>
      <c r="G1155" s="14" t="s">
        <v>1796</v>
      </c>
      <c r="H1155" s="14" t="s">
        <v>215</v>
      </c>
      <c r="I1155" s="14" t="s">
        <v>257</v>
      </c>
      <c r="J1155" s="14" t="s">
        <v>5363</v>
      </c>
      <c r="K1155" s="14" t="s">
        <v>5364</v>
      </c>
    </row>
    <row r="1156" spans="1:11" x14ac:dyDescent="0.2">
      <c r="A1156" s="15">
        <v>1155</v>
      </c>
      <c r="B1156" s="16">
        <v>5405335</v>
      </c>
      <c r="C1156" s="16" t="s">
        <v>5356</v>
      </c>
      <c r="D1156" s="16" t="s">
        <v>5365</v>
      </c>
      <c r="E1156" s="16" t="s">
        <v>5358</v>
      </c>
      <c r="F1156" s="16">
        <v>622.21</v>
      </c>
      <c r="G1156" s="16" t="s">
        <v>1796</v>
      </c>
      <c r="H1156" s="16" t="s">
        <v>215</v>
      </c>
      <c r="I1156" s="16" t="s">
        <v>257</v>
      </c>
      <c r="J1156" s="16" t="s">
        <v>5363</v>
      </c>
      <c r="K1156" s="16" t="s">
        <v>5364</v>
      </c>
    </row>
    <row r="1157" spans="1:11" x14ac:dyDescent="0.2">
      <c r="A1157" s="13">
        <v>1156</v>
      </c>
      <c r="B1157" s="14">
        <v>5215129</v>
      </c>
      <c r="C1157" s="14" t="s">
        <v>5366</v>
      </c>
      <c r="D1157" s="14" t="s">
        <v>5367</v>
      </c>
      <c r="E1157" s="14" t="s">
        <v>5368</v>
      </c>
      <c r="F1157" s="14">
        <v>5530.45</v>
      </c>
      <c r="G1157" s="14"/>
      <c r="H1157" s="14" t="s">
        <v>215</v>
      </c>
      <c r="I1157" s="14" t="s">
        <v>253</v>
      </c>
      <c r="J1157" s="14" t="s">
        <v>5009</v>
      </c>
      <c r="K1157" s="14" t="s">
        <v>5010</v>
      </c>
    </row>
    <row r="1158" spans="1:11" x14ac:dyDescent="0.2">
      <c r="A1158" s="15">
        <v>1157</v>
      </c>
      <c r="B1158" s="16">
        <v>5010314</v>
      </c>
      <c r="C1158" s="16" t="s">
        <v>872</v>
      </c>
      <c r="D1158" s="16" t="s">
        <v>5370</v>
      </c>
      <c r="E1158" s="16" t="s">
        <v>3738</v>
      </c>
      <c r="F1158" s="16">
        <v>226.71</v>
      </c>
      <c r="G1158" s="16" t="s">
        <v>970</v>
      </c>
      <c r="H1158" s="16" t="s">
        <v>407</v>
      </c>
      <c r="I1158" s="16" t="s">
        <v>408</v>
      </c>
      <c r="J1158" s="16" t="s">
        <v>3475</v>
      </c>
      <c r="K1158" s="16" t="s">
        <v>5371</v>
      </c>
    </row>
    <row r="1159" spans="1:11" x14ac:dyDescent="0.2">
      <c r="A1159" s="13">
        <v>1158</v>
      </c>
      <c r="B1159" s="14">
        <v>5208513</v>
      </c>
      <c r="C1159" s="14" t="s">
        <v>5372</v>
      </c>
      <c r="D1159" s="14" t="s">
        <v>5373</v>
      </c>
      <c r="E1159" s="14" t="s">
        <v>5374</v>
      </c>
      <c r="F1159" s="14">
        <v>3213.91</v>
      </c>
      <c r="G1159" s="14"/>
      <c r="H1159" s="14" t="s">
        <v>565</v>
      </c>
      <c r="I1159" s="14" t="s">
        <v>5375</v>
      </c>
      <c r="J1159" s="14" t="s">
        <v>2580</v>
      </c>
      <c r="K1159" s="14" t="s">
        <v>2581</v>
      </c>
    </row>
    <row r="1160" spans="1:11" x14ac:dyDescent="0.2">
      <c r="A1160" s="15">
        <v>1159</v>
      </c>
      <c r="B1160" s="16">
        <v>2550245</v>
      </c>
      <c r="C1160" s="16" t="s">
        <v>857</v>
      </c>
      <c r="D1160" s="16" t="s">
        <v>5376</v>
      </c>
      <c r="E1160" s="16" t="s">
        <v>5377</v>
      </c>
      <c r="F1160" s="16">
        <v>86.57</v>
      </c>
      <c r="G1160" s="16" t="s">
        <v>970</v>
      </c>
      <c r="H1160" s="16" t="s">
        <v>21</v>
      </c>
      <c r="I1160" s="16" t="s">
        <v>49</v>
      </c>
      <c r="J1160" s="16" t="s">
        <v>1810</v>
      </c>
      <c r="K1160" s="16" t="s">
        <v>1811</v>
      </c>
    </row>
    <row r="1161" spans="1:11" x14ac:dyDescent="0.2">
      <c r="A1161" s="13">
        <v>1160</v>
      </c>
      <c r="B1161" s="14">
        <v>2550245</v>
      </c>
      <c r="C1161" s="14" t="s">
        <v>857</v>
      </c>
      <c r="D1161" s="14" t="s">
        <v>5378</v>
      </c>
      <c r="E1161" s="14" t="s">
        <v>5379</v>
      </c>
      <c r="F1161" s="14">
        <v>829.5</v>
      </c>
      <c r="G1161" s="14" t="s">
        <v>970</v>
      </c>
      <c r="H1161" s="14" t="s">
        <v>21</v>
      </c>
      <c r="I1161" s="14" t="s">
        <v>22</v>
      </c>
      <c r="J1161" s="14" t="s">
        <v>5380</v>
      </c>
      <c r="K1161" s="14" t="s">
        <v>5381</v>
      </c>
    </row>
    <row r="1162" spans="1:11" x14ac:dyDescent="0.2">
      <c r="A1162" s="15">
        <v>1161</v>
      </c>
      <c r="B1162" s="16">
        <v>2550245</v>
      </c>
      <c r="C1162" s="16" t="s">
        <v>857</v>
      </c>
      <c r="D1162" s="16" t="s">
        <v>5382</v>
      </c>
      <c r="E1162" s="16" t="s">
        <v>5383</v>
      </c>
      <c r="F1162" s="16">
        <v>167.59</v>
      </c>
      <c r="G1162" s="16" t="s">
        <v>970</v>
      </c>
      <c r="H1162" s="16" t="s">
        <v>21</v>
      </c>
      <c r="I1162" s="16" t="s">
        <v>339</v>
      </c>
      <c r="J1162" s="16" t="s">
        <v>5384</v>
      </c>
      <c r="K1162" s="16" t="s">
        <v>5385</v>
      </c>
    </row>
    <row r="1163" spans="1:11" x14ac:dyDescent="0.2">
      <c r="A1163" s="13">
        <v>1162</v>
      </c>
      <c r="B1163" s="14">
        <v>5038464</v>
      </c>
      <c r="C1163" s="14" t="s">
        <v>5386</v>
      </c>
      <c r="D1163" s="14" t="s">
        <v>5387</v>
      </c>
      <c r="E1163" s="14" t="s">
        <v>5388</v>
      </c>
      <c r="F1163" s="14">
        <v>42.82</v>
      </c>
      <c r="G1163" s="14" t="s">
        <v>1018</v>
      </c>
      <c r="H1163" s="14" t="s">
        <v>116</v>
      </c>
      <c r="I1163" s="14" t="s">
        <v>667</v>
      </c>
      <c r="J1163" s="14" t="s">
        <v>5389</v>
      </c>
      <c r="K1163" s="14" t="s">
        <v>5390</v>
      </c>
    </row>
    <row r="1164" spans="1:11" x14ac:dyDescent="0.2">
      <c r="A1164" s="15">
        <v>1163</v>
      </c>
      <c r="B1164" s="16">
        <v>5107849</v>
      </c>
      <c r="C1164" s="16" t="s">
        <v>5391</v>
      </c>
      <c r="D1164" s="16" t="s">
        <v>5392</v>
      </c>
      <c r="E1164" s="16" t="s">
        <v>5393</v>
      </c>
      <c r="F1164" s="16">
        <v>1002.41</v>
      </c>
      <c r="G1164" s="16"/>
      <c r="H1164" s="16" t="s">
        <v>407</v>
      </c>
      <c r="I1164" s="16" t="s">
        <v>1050</v>
      </c>
      <c r="J1164" s="16" t="s">
        <v>1236</v>
      </c>
      <c r="K1164" s="16" t="s">
        <v>5394</v>
      </c>
    </row>
    <row r="1165" spans="1:11" x14ac:dyDescent="0.2">
      <c r="A1165" s="13">
        <v>1164</v>
      </c>
      <c r="B1165" s="14">
        <v>5366941</v>
      </c>
      <c r="C1165" s="14" t="s">
        <v>853</v>
      </c>
      <c r="D1165" s="14" t="s">
        <v>5395</v>
      </c>
      <c r="E1165" s="14" t="s">
        <v>5396</v>
      </c>
      <c r="F1165" s="14">
        <v>41.57</v>
      </c>
      <c r="G1165" s="14" t="s">
        <v>1051</v>
      </c>
      <c r="H1165" s="14" t="s">
        <v>565</v>
      </c>
      <c r="I1165" s="14" t="s">
        <v>570</v>
      </c>
      <c r="J1165" s="14" t="s">
        <v>5397</v>
      </c>
      <c r="K1165" s="14" t="s">
        <v>5398</v>
      </c>
    </row>
    <row r="1166" spans="1:11" x14ac:dyDescent="0.2">
      <c r="A1166" s="15">
        <v>1165</v>
      </c>
      <c r="B1166" s="16">
        <v>5366941</v>
      </c>
      <c r="C1166" s="16" t="s">
        <v>853</v>
      </c>
      <c r="D1166" s="16" t="s">
        <v>5399</v>
      </c>
      <c r="E1166" s="16" t="s">
        <v>5400</v>
      </c>
      <c r="F1166" s="16">
        <v>49.82</v>
      </c>
      <c r="G1166" s="16" t="s">
        <v>1051</v>
      </c>
      <c r="H1166" s="16" t="s">
        <v>565</v>
      </c>
      <c r="I1166" s="16" t="s">
        <v>570</v>
      </c>
      <c r="J1166" s="16" t="s">
        <v>3826</v>
      </c>
      <c r="K1166" s="16" t="s">
        <v>5401</v>
      </c>
    </row>
    <row r="1167" spans="1:11" x14ac:dyDescent="0.2">
      <c r="A1167" s="13">
        <v>1166</v>
      </c>
      <c r="B1167" s="14">
        <v>5569605</v>
      </c>
      <c r="C1167" s="14" t="s">
        <v>5402</v>
      </c>
      <c r="D1167" s="14" t="s">
        <v>5403</v>
      </c>
      <c r="E1167" s="14" t="s">
        <v>5404</v>
      </c>
      <c r="F1167" s="14">
        <v>16192.09</v>
      </c>
      <c r="G1167" s="14"/>
      <c r="H1167" s="14" t="s">
        <v>21</v>
      </c>
      <c r="I1167" s="14" t="s">
        <v>5405</v>
      </c>
      <c r="J1167" s="14" t="s">
        <v>5406</v>
      </c>
      <c r="K1167" s="14" t="s">
        <v>5407</v>
      </c>
    </row>
    <row r="1168" spans="1:11" x14ac:dyDescent="0.2">
      <c r="A1168" s="15">
        <v>1167</v>
      </c>
      <c r="B1168" s="16">
        <v>2886219</v>
      </c>
      <c r="C1168" s="16" t="s">
        <v>827</v>
      </c>
      <c r="D1168" s="16" t="s">
        <v>5408</v>
      </c>
      <c r="E1168" s="16" t="s">
        <v>5409</v>
      </c>
      <c r="F1168" s="16">
        <v>407.91</v>
      </c>
      <c r="G1168" s="16" t="s">
        <v>396</v>
      </c>
      <c r="H1168" s="16" t="s">
        <v>15</v>
      </c>
      <c r="I1168" s="16" t="s">
        <v>2542</v>
      </c>
      <c r="J1168" s="16" t="s">
        <v>5410</v>
      </c>
      <c r="K1168" s="16" t="s">
        <v>5411</v>
      </c>
    </row>
    <row r="1169" spans="1:11" x14ac:dyDescent="0.2">
      <c r="A1169" s="13">
        <v>1168</v>
      </c>
      <c r="B1169" s="14">
        <v>2886219</v>
      </c>
      <c r="C1169" s="14" t="s">
        <v>827</v>
      </c>
      <c r="D1169" s="14" t="s">
        <v>5412</v>
      </c>
      <c r="E1169" s="14" t="s">
        <v>5413</v>
      </c>
      <c r="F1169" s="14">
        <v>9506.98</v>
      </c>
      <c r="G1169" s="14"/>
      <c r="H1169" s="14" t="s">
        <v>15</v>
      </c>
      <c r="I1169" s="14" t="s">
        <v>5414</v>
      </c>
      <c r="J1169" s="14" t="s">
        <v>5415</v>
      </c>
      <c r="K1169" s="14" t="s">
        <v>4537</v>
      </c>
    </row>
    <row r="1170" spans="1:11" x14ac:dyDescent="0.2">
      <c r="A1170" s="15">
        <v>1169</v>
      </c>
      <c r="B1170" s="16">
        <v>2886219</v>
      </c>
      <c r="C1170" s="16" t="s">
        <v>827</v>
      </c>
      <c r="D1170" s="16" t="s">
        <v>5416</v>
      </c>
      <c r="E1170" s="16" t="s">
        <v>5417</v>
      </c>
      <c r="F1170" s="16">
        <v>38.700000000000003</v>
      </c>
      <c r="G1170" s="16" t="s">
        <v>2083</v>
      </c>
      <c r="H1170" s="16" t="s">
        <v>15</v>
      </c>
      <c r="I1170" s="16" t="s">
        <v>2542</v>
      </c>
      <c r="J1170" s="16" t="s">
        <v>2560</v>
      </c>
      <c r="K1170" s="16" t="s">
        <v>5418</v>
      </c>
    </row>
    <row r="1171" spans="1:11" x14ac:dyDescent="0.2">
      <c r="A1171" s="13">
        <v>1170</v>
      </c>
      <c r="B1171" s="14">
        <v>2886219</v>
      </c>
      <c r="C1171" s="14" t="s">
        <v>827</v>
      </c>
      <c r="D1171" s="14" t="s">
        <v>5419</v>
      </c>
      <c r="E1171" s="14" t="s">
        <v>5420</v>
      </c>
      <c r="F1171" s="14">
        <v>89.45</v>
      </c>
      <c r="G1171" s="14" t="s">
        <v>2083</v>
      </c>
      <c r="H1171" s="14" t="s">
        <v>15</v>
      </c>
      <c r="I1171" s="14" t="s">
        <v>216</v>
      </c>
      <c r="J1171" s="14" t="s">
        <v>2757</v>
      </c>
      <c r="K1171" s="14" t="s">
        <v>2758</v>
      </c>
    </row>
    <row r="1172" spans="1:11" x14ac:dyDescent="0.2">
      <c r="A1172" s="15">
        <v>1171</v>
      </c>
      <c r="B1172" s="16">
        <v>2886219</v>
      </c>
      <c r="C1172" s="16" t="s">
        <v>827</v>
      </c>
      <c r="D1172" s="16" t="s">
        <v>5421</v>
      </c>
      <c r="E1172" s="16" t="s">
        <v>5422</v>
      </c>
      <c r="F1172" s="16">
        <v>6730.26</v>
      </c>
      <c r="G1172" s="16"/>
      <c r="H1172" s="16" t="s">
        <v>15</v>
      </c>
      <c r="I1172" s="16" t="s">
        <v>5423</v>
      </c>
      <c r="J1172" s="16" t="s">
        <v>5415</v>
      </c>
      <c r="K1172" s="16" t="s">
        <v>4537</v>
      </c>
    </row>
    <row r="1173" spans="1:11" x14ac:dyDescent="0.2">
      <c r="A1173" s="13">
        <v>1172</v>
      </c>
      <c r="B1173" s="14">
        <v>2605066</v>
      </c>
      <c r="C1173" s="14" t="s">
        <v>5424</v>
      </c>
      <c r="D1173" s="14" t="s">
        <v>5425</v>
      </c>
      <c r="E1173" s="14" t="s">
        <v>5426</v>
      </c>
      <c r="F1173" s="14">
        <v>700.68</v>
      </c>
      <c r="G1173" s="14"/>
      <c r="H1173" s="14" t="s">
        <v>382</v>
      </c>
      <c r="I1173" s="14" t="s">
        <v>640</v>
      </c>
      <c r="J1173" s="14" t="s">
        <v>4051</v>
      </c>
      <c r="K1173" s="14" t="s">
        <v>4052</v>
      </c>
    </row>
    <row r="1174" spans="1:11" x14ac:dyDescent="0.2">
      <c r="A1174" s="15">
        <v>1173</v>
      </c>
      <c r="B1174" s="16">
        <v>5542936</v>
      </c>
      <c r="C1174" s="16" t="s">
        <v>5427</v>
      </c>
      <c r="D1174" s="16" t="s">
        <v>5428</v>
      </c>
      <c r="E1174" s="16" t="s">
        <v>5429</v>
      </c>
      <c r="F1174" s="16">
        <v>365.43</v>
      </c>
      <c r="G1174" s="16"/>
      <c r="H1174" s="16" t="s">
        <v>21</v>
      </c>
      <c r="I1174" s="16" t="s">
        <v>339</v>
      </c>
      <c r="J1174" s="16" t="s">
        <v>3226</v>
      </c>
      <c r="K1174" s="16" t="s">
        <v>5430</v>
      </c>
    </row>
    <row r="1175" spans="1:11" x14ac:dyDescent="0.2">
      <c r="A1175" s="13">
        <v>1174</v>
      </c>
      <c r="B1175" s="14">
        <v>5540437</v>
      </c>
      <c r="C1175" s="14" t="s">
        <v>5431</v>
      </c>
      <c r="D1175" s="14" t="s">
        <v>5432</v>
      </c>
      <c r="E1175" s="14" t="s">
        <v>2696</v>
      </c>
      <c r="F1175" s="14">
        <v>97407.51</v>
      </c>
      <c r="G1175" s="14"/>
      <c r="H1175" s="14" t="s">
        <v>264</v>
      </c>
      <c r="I1175" s="14" t="s">
        <v>4679</v>
      </c>
      <c r="J1175" s="14" t="s">
        <v>1242</v>
      </c>
      <c r="K1175" s="14" t="s">
        <v>1243</v>
      </c>
    </row>
    <row r="1176" spans="1:11" x14ac:dyDescent="0.2">
      <c r="A1176" s="15">
        <v>1175</v>
      </c>
      <c r="B1176" s="16">
        <v>5430682</v>
      </c>
      <c r="C1176" s="16" t="s">
        <v>5433</v>
      </c>
      <c r="D1176" s="16" t="s">
        <v>5434</v>
      </c>
      <c r="E1176" s="16" t="s">
        <v>4863</v>
      </c>
      <c r="F1176" s="16">
        <v>19101.669999999998</v>
      </c>
      <c r="G1176" s="16"/>
      <c r="H1176" s="16" t="s">
        <v>264</v>
      </c>
      <c r="I1176" s="16" t="s">
        <v>5435</v>
      </c>
      <c r="J1176" s="16" t="s">
        <v>5397</v>
      </c>
      <c r="K1176" s="16" t="s">
        <v>5436</v>
      </c>
    </row>
    <row r="1177" spans="1:11" x14ac:dyDescent="0.2">
      <c r="A1177" s="13">
        <v>1176</v>
      </c>
      <c r="B1177" s="14">
        <v>5430682</v>
      </c>
      <c r="C1177" s="14" t="s">
        <v>5433</v>
      </c>
      <c r="D1177" s="14" t="s">
        <v>5437</v>
      </c>
      <c r="E1177" s="14" t="s">
        <v>5438</v>
      </c>
      <c r="F1177" s="14">
        <v>32023.08</v>
      </c>
      <c r="G1177" s="14"/>
      <c r="H1177" s="14" t="s">
        <v>215</v>
      </c>
      <c r="I1177" s="14" t="s">
        <v>5439</v>
      </c>
      <c r="J1177" s="14" t="s">
        <v>5440</v>
      </c>
      <c r="K1177" s="14" t="s">
        <v>5441</v>
      </c>
    </row>
    <row r="1178" spans="1:11" x14ac:dyDescent="0.2">
      <c r="A1178" s="15">
        <v>1177</v>
      </c>
      <c r="B1178" s="16">
        <v>5430682</v>
      </c>
      <c r="C1178" s="16" t="s">
        <v>5433</v>
      </c>
      <c r="D1178" s="16" t="s">
        <v>5442</v>
      </c>
      <c r="E1178" s="16" t="s">
        <v>5438</v>
      </c>
      <c r="F1178" s="16">
        <v>4927.76</v>
      </c>
      <c r="G1178" s="16"/>
      <c r="H1178" s="16" t="s">
        <v>215</v>
      </c>
      <c r="I1178" s="16" t="s">
        <v>259</v>
      </c>
      <c r="J1178" s="16" t="s">
        <v>5440</v>
      </c>
      <c r="K1178" s="16" t="s">
        <v>5441</v>
      </c>
    </row>
    <row r="1179" spans="1:11" x14ac:dyDescent="0.2">
      <c r="A1179" s="13">
        <v>1178</v>
      </c>
      <c r="B1179" s="14">
        <v>5161312</v>
      </c>
      <c r="C1179" s="14" t="s">
        <v>811</v>
      </c>
      <c r="D1179" s="14" t="s">
        <v>5443</v>
      </c>
      <c r="E1179" s="14" t="s">
        <v>5444</v>
      </c>
      <c r="F1179" s="14">
        <v>535.29</v>
      </c>
      <c r="G1179" s="14"/>
      <c r="H1179" s="14" t="s">
        <v>264</v>
      </c>
      <c r="I1179" s="14" t="s">
        <v>708</v>
      </c>
      <c r="J1179" s="14" t="s">
        <v>1384</v>
      </c>
      <c r="K1179" s="14" t="s">
        <v>3484</v>
      </c>
    </row>
    <row r="1180" spans="1:11" x14ac:dyDescent="0.2">
      <c r="A1180" s="15">
        <v>1179</v>
      </c>
      <c r="B1180" s="16">
        <v>5161312</v>
      </c>
      <c r="C1180" s="16" t="s">
        <v>811</v>
      </c>
      <c r="D1180" s="16" t="s">
        <v>5445</v>
      </c>
      <c r="E1180" s="16" t="s">
        <v>5444</v>
      </c>
      <c r="F1180" s="16">
        <v>13382.85</v>
      </c>
      <c r="G1180" s="16" t="s">
        <v>987</v>
      </c>
      <c r="H1180" s="16" t="s">
        <v>264</v>
      </c>
      <c r="I1180" s="16" t="s">
        <v>708</v>
      </c>
      <c r="J1180" s="16" t="s">
        <v>4757</v>
      </c>
      <c r="K1180" s="16" t="s">
        <v>5446</v>
      </c>
    </row>
    <row r="1181" spans="1:11" x14ac:dyDescent="0.2">
      <c r="A1181" s="13">
        <v>1180</v>
      </c>
      <c r="B1181" s="14">
        <v>5161312</v>
      </c>
      <c r="C1181" s="14" t="s">
        <v>811</v>
      </c>
      <c r="D1181" s="14" t="s">
        <v>5447</v>
      </c>
      <c r="E1181" s="14" t="s">
        <v>5444</v>
      </c>
      <c r="F1181" s="14">
        <v>315.70999999999998</v>
      </c>
      <c r="G1181" s="14"/>
      <c r="H1181" s="14" t="s">
        <v>264</v>
      </c>
      <c r="I1181" s="14" t="s">
        <v>708</v>
      </c>
      <c r="J1181" s="14" t="s">
        <v>1384</v>
      </c>
      <c r="K1181" s="14" t="s">
        <v>5448</v>
      </c>
    </row>
    <row r="1182" spans="1:11" x14ac:dyDescent="0.2">
      <c r="A1182" s="15">
        <v>1181</v>
      </c>
      <c r="B1182" s="16">
        <v>5352827</v>
      </c>
      <c r="C1182" s="16" t="s">
        <v>5449</v>
      </c>
      <c r="D1182" s="16" t="s">
        <v>5450</v>
      </c>
      <c r="E1182" s="16" t="s">
        <v>5451</v>
      </c>
      <c r="F1182" s="16">
        <v>7559.25</v>
      </c>
      <c r="G1182" s="16"/>
      <c r="H1182" s="16" t="s">
        <v>264</v>
      </c>
      <c r="I1182" s="16" t="s">
        <v>708</v>
      </c>
      <c r="J1182" s="16" t="s">
        <v>1384</v>
      </c>
      <c r="K1182" s="16" t="s">
        <v>3484</v>
      </c>
    </row>
    <row r="1183" spans="1:11" x14ac:dyDescent="0.2">
      <c r="A1183" s="13">
        <v>1182</v>
      </c>
      <c r="B1183" s="14">
        <v>5352827</v>
      </c>
      <c r="C1183" s="14" t="s">
        <v>5449</v>
      </c>
      <c r="D1183" s="14" t="s">
        <v>5452</v>
      </c>
      <c r="E1183" s="14" t="s">
        <v>5453</v>
      </c>
      <c r="F1183" s="14">
        <v>7714.78</v>
      </c>
      <c r="G1183" s="14"/>
      <c r="H1183" s="14" t="s">
        <v>264</v>
      </c>
      <c r="I1183" s="14" t="s">
        <v>708</v>
      </c>
      <c r="J1183" s="14" t="s">
        <v>4528</v>
      </c>
      <c r="K1183" s="14" t="s">
        <v>5454</v>
      </c>
    </row>
    <row r="1184" spans="1:11" x14ac:dyDescent="0.2">
      <c r="A1184" s="15">
        <v>1183</v>
      </c>
      <c r="B1184" s="16">
        <v>5352827</v>
      </c>
      <c r="C1184" s="16" t="s">
        <v>5449</v>
      </c>
      <c r="D1184" s="16" t="s">
        <v>5455</v>
      </c>
      <c r="E1184" s="16" t="s">
        <v>2836</v>
      </c>
      <c r="F1184" s="16">
        <v>3673.82</v>
      </c>
      <c r="G1184" s="16"/>
      <c r="H1184" s="16" t="s">
        <v>264</v>
      </c>
      <c r="I1184" s="16" t="s">
        <v>5456</v>
      </c>
      <c r="J1184" s="16" t="s">
        <v>1952</v>
      </c>
      <c r="K1184" s="16" t="s">
        <v>1953</v>
      </c>
    </row>
    <row r="1185" spans="1:11" x14ac:dyDescent="0.2">
      <c r="A1185" s="13">
        <v>1184</v>
      </c>
      <c r="B1185" s="14">
        <v>5352827</v>
      </c>
      <c r="C1185" s="14" t="s">
        <v>5449</v>
      </c>
      <c r="D1185" s="14" t="s">
        <v>5457</v>
      </c>
      <c r="E1185" s="14" t="s">
        <v>5453</v>
      </c>
      <c r="F1185" s="14">
        <v>17431.96</v>
      </c>
      <c r="G1185" s="14" t="s">
        <v>987</v>
      </c>
      <c r="H1185" s="14" t="s">
        <v>264</v>
      </c>
      <c r="I1185" s="14" t="s">
        <v>708</v>
      </c>
      <c r="J1185" s="14" t="s">
        <v>4084</v>
      </c>
      <c r="K1185" s="14" t="s">
        <v>4085</v>
      </c>
    </row>
    <row r="1186" spans="1:11" x14ac:dyDescent="0.2">
      <c r="A1186" s="15">
        <v>1185</v>
      </c>
      <c r="B1186" s="16">
        <v>5352827</v>
      </c>
      <c r="C1186" s="16" t="s">
        <v>5449</v>
      </c>
      <c r="D1186" s="16" t="s">
        <v>5458</v>
      </c>
      <c r="E1186" s="16" t="s">
        <v>5453</v>
      </c>
      <c r="F1186" s="16">
        <v>201.33</v>
      </c>
      <c r="G1186" s="16"/>
      <c r="H1186" s="16" t="s">
        <v>264</v>
      </c>
      <c r="I1186" s="16" t="s">
        <v>708</v>
      </c>
      <c r="J1186" s="16" t="s">
        <v>4528</v>
      </c>
      <c r="K1186" s="16" t="s">
        <v>5454</v>
      </c>
    </row>
    <row r="1187" spans="1:11" x14ac:dyDescent="0.2">
      <c r="A1187" s="13">
        <v>1186</v>
      </c>
      <c r="B1187" s="14">
        <v>5509831</v>
      </c>
      <c r="C1187" s="14" t="s">
        <v>5459</v>
      </c>
      <c r="D1187" s="14" t="s">
        <v>5460</v>
      </c>
      <c r="E1187" s="14" t="s">
        <v>5461</v>
      </c>
      <c r="F1187" s="14">
        <v>116.24</v>
      </c>
      <c r="G1187" s="14"/>
      <c r="H1187" s="14" t="s">
        <v>2422</v>
      </c>
      <c r="I1187" s="14" t="s">
        <v>5462</v>
      </c>
      <c r="J1187" s="14" t="s">
        <v>3904</v>
      </c>
      <c r="K1187" s="14" t="s">
        <v>5463</v>
      </c>
    </row>
    <row r="1188" spans="1:11" x14ac:dyDescent="0.2">
      <c r="A1188" s="15">
        <v>1187</v>
      </c>
      <c r="B1188" s="16">
        <v>5509831</v>
      </c>
      <c r="C1188" s="16" t="s">
        <v>5459</v>
      </c>
      <c r="D1188" s="16" t="s">
        <v>5464</v>
      </c>
      <c r="E1188" s="16" t="s">
        <v>4501</v>
      </c>
      <c r="F1188" s="16">
        <v>139.75</v>
      </c>
      <c r="G1188" s="16"/>
      <c r="H1188" s="16" t="s">
        <v>565</v>
      </c>
      <c r="I1188" s="16" t="s">
        <v>586</v>
      </c>
      <c r="J1188" s="16" t="s">
        <v>1952</v>
      </c>
      <c r="K1188" s="16" t="s">
        <v>1953</v>
      </c>
    </row>
    <row r="1189" spans="1:11" x14ac:dyDescent="0.2">
      <c r="A1189" s="13">
        <v>1188</v>
      </c>
      <c r="B1189" s="14">
        <v>5547938</v>
      </c>
      <c r="C1189" s="14" t="s">
        <v>5465</v>
      </c>
      <c r="D1189" s="14" t="s">
        <v>5466</v>
      </c>
      <c r="E1189" s="14" t="s">
        <v>5467</v>
      </c>
      <c r="F1189" s="14">
        <v>38.31</v>
      </c>
      <c r="G1189" s="14" t="s">
        <v>1796</v>
      </c>
      <c r="H1189" s="14" t="s">
        <v>215</v>
      </c>
      <c r="I1189" s="14" t="s">
        <v>257</v>
      </c>
      <c r="J1189" s="14" t="s">
        <v>5468</v>
      </c>
      <c r="K1189" s="14" t="s">
        <v>5469</v>
      </c>
    </row>
    <row r="1190" spans="1:11" x14ac:dyDescent="0.2">
      <c r="A1190" s="15">
        <v>1189</v>
      </c>
      <c r="B1190" s="16">
        <v>5547938</v>
      </c>
      <c r="C1190" s="16" t="s">
        <v>5465</v>
      </c>
      <c r="D1190" s="16" t="s">
        <v>5470</v>
      </c>
      <c r="E1190" s="16" t="s">
        <v>5471</v>
      </c>
      <c r="F1190" s="16">
        <v>251.53</v>
      </c>
      <c r="G1190" s="16" t="s">
        <v>1018</v>
      </c>
      <c r="H1190" s="16" t="s">
        <v>407</v>
      </c>
      <c r="I1190" s="16" t="s">
        <v>746</v>
      </c>
      <c r="J1190" s="16" t="s">
        <v>5472</v>
      </c>
      <c r="K1190" s="16" t="s">
        <v>5473</v>
      </c>
    </row>
    <row r="1191" spans="1:11" x14ac:dyDescent="0.2">
      <c r="A1191" s="13">
        <v>1190</v>
      </c>
      <c r="B1191" s="14">
        <v>5238862</v>
      </c>
      <c r="C1191" s="14" t="s">
        <v>5474</v>
      </c>
      <c r="D1191" s="14" t="s">
        <v>5475</v>
      </c>
      <c r="E1191" s="14" t="s">
        <v>5476</v>
      </c>
      <c r="F1191" s="14">
        <v>3096.72</v>
      </c>
      <c r="G1191" s="14"/>
      <c r="H1191" s="14" t="s">
        <v>264</v>
      </c>
      <c r="I1191" s="14" t="s">
        <v>320</v>
      </c>
      <c r="J1191" s="14" t="s">
        <v>3714</v>
      </c>
      <c r="K1191" s="14" t="s">
        <v>3715</v>
      </c>
    </row>
    <row r="1192" spans="1:11" x14ac:dyDescent="0.2">
      <c r="A1192" s="15">
        <v>1191</v>
      </c>
      <c r="B1192" s="16">
        <v>5553199</v>
      </c>
      <c r="C1192" s="16" t="s">
        <v>5477</v>
      </c>
      <c r="D1192" s="16" t="s">
        <v>5478</v>
      </c>
      <c r="E1192" s="16" t="s">
        <v>5479</v>
      </c>
      <c r="F1192" s="16">
        <v>96.27</v>
      </c>
      <c r="G1192" s="16"/>
      <c r="H1192" s="16" t="s">
        <v>528</v>
      </c>
      <c r="I1192" s="16" t="s">
        <v>785</v>
      </c>
      <c r="J1192" s="16" t="s">
        <v>1917</v>
      </c>
      <c r="K1192" s="16" t="s">
        <v>1918</v>
      </c>
    </row>
    <row r="1193" spans="1:11" x14ac:dyDescent="0.2">
      <c r="A1193" s="13">
        <v>1192</v>
      </c>
      <c r="B1193" s="14">
        <v>5553199</v>
      </c>
      <c r="C1193" s="14" t="s">
        <v>5477</v>
      </c>
      <c r="D1193" s="14" t="s">
        <v>5480</v>
      </c>
      <c r="E1193" s="14" t="s">
        <v>5479</v>
      </c>
      <c r="F1193" s="14">
        <v>119.44</v>
      </c>
      <c r="G1193" s="14" t="s">
        <v>1018</v>
      </c>
      <c r="H1193" s="14" t="s">
        <v>528</v>
      </c>
      <c r="I1193" s="14" t="s">
        <v>785</v>
      </c>
      <c r="J1193" s="14" t="s">
        <v>5481</v>
      </c>
      <c r="K1193" s="14" t="s">
        <v>5482</v>
      </c>
    </row>
    <row r="1194" spans="1:11" x14ac:dyDescent="0.2">
      <c r="A1194" s="15">
        <v>1193</v>
      </c>
      <c r="B1194" s="16">
        <v>5550319</v>
      </c>
      <c r="C1194" s="16" t="s">
        <v>5483</v>
      </c>
      <c r="D1194" s="16" t="s">
        <v>5484</v>
      </c>
      <c r="E1194" s="16" t="s">
        <v>5485</v>
      </c>
      <c r="F1194" s="16">
        <v>1270.17</v>
      </c>
      <c r="G1194" s="16"/>
      <c r="H1194" s="16" t="s">
        <v>116</v>
      </c>
      <c r="I1194" s="16" t="s">
        <v>662</v>
      </c>
      <c r="J1194" s="16" t="s">
        <v>2575</v>
      </c>
      <c r="K1194" s="16" t="s">
        <v>2646</v>
      </c>
    </row>
    <row r="1195" spans="1:11" x14ac:dyDescent="0.2">
      <c r="A1195" s="13">
        <v>1194</v>
      </c>
      <c r="B1195" s="14">
        <v>2041391</v>
      </c>
      <c r="C1195" s="14" t="s">
        <v>5486</v>
      </c>
      <c r="D1195" s="14" t="s">
        <v>5487</v>
      </c>
      <c r="E1195" s="14" t="s">
        <v>5488</v>
      </c>
      <c r="F1195" s="14">
        <v>433.64</v>
      </c>
      <c r="G1195" s="14" t="s">
        <v>970</v>
      </c>
      <c r="H1195" s="14" t="s">
        <v>407</v>
      </c>
      <c r="I1195" s="14" t="s">
        <v>420</v>
      </c>
      <c r="J1195" s="14" t="s">
        <v>5489</v>
      </c>
      <c r="K1195" s="14" t="s">
        <v>5490</v>
      </c>
    </row>
    <row r="1196" spans="1:11" x14ac:dyDescent="0.2">
      <c r="A1196" s="15">
        <v>1195</v>
      </c>
      <c r="B1196" s="16">
        <v>4377443</v>
      </c>
      <c r="C1196" s="16" t="s">
        <v>5491</v>
      </c>
      <c r="D1196" s="16" t="s">
        <v>5492</v>
      </c>
      <c r="E1196" s="16" t="s">
        <v>1681</v>
      </c>
      <c r="F1196" s="16">
        <v>25.75</v>
      </c>
      <c r="G1196" s="16" t="s">
        <v>1018</v>
      </c>
      <c r="H1196" s="16" t="s">
        <v>51</v>
      </c>
      <c r="I1196" s="16" t="s">
        <v>260</v>
      </c>
      <c r="J1196" s="16" t="s">
        <v>5493</v>
      </c>
      <c r="K1196" s="16" t="s">
        <v>5494</v>
      </c>
    </row>
    <row r="1197" spans="1:11" x14ac:dyDescent="0.2">
      <c r="A1197" s="13">
        <v>1196</v>
      </c>
      <c r="B1197" s="14">
        <v>4377443</v>
      </c>
      <c r="C1197" s="14" t="s">
        <v>5491</v>
      </c>
      <c r="D1197" s="14" t="s">
        <v>5495</v>
      </c>
      <c r="E1197" s="14" t="s">
        <v>5496</v>
      </c>
      <c r="F1197" s="14">
        <v>25.24</v>
      </c>
      <c r="G1197" s="14" t="s">
        <v>1018</v>
      </c>
      <c r="H1197" s="14" t="s">
        <v>51</v>
      </c>
      <c r="I1197" s="14" t="s">
        <v>260</v>
      </c>
      <c r="J1197" s="14" t="s">
        <v>5497</v>
      </c>
      <c r="K1197" s="14" t="s">
        <v>5498</v>
      </c>
    </row>
    <row r="1198" spans="1:11" x14ac:dyDescent="0.2">
      <c r="A1198" s="15">
        <v>1197</v>
      </c>
      <c r="B1198" s="16">
        <v>2008726</v>
      </c>
      <c r="C1198" s="16" t="s">
        <v>5499</v>
      </c>
      <c r="D1198" s="16" t="s">
        <v>5500</v>
      </c>
      <c r="E1198" s="16" t="s">
        <v>5501</v>
      </c>
      <c r="F1198" s="16">
        <v>399.88</v>
      </c>
      <c r="G1198" s="16" t="s">
        <v>970</v>
      </c>
      <c r="H1198" s="16" t="s">
        <v>1870</v>
      </c>
      <c r="I1198" s="16" t="s">
        <v>3065</v>
      </c>
      <c r="J1198" s="16" t="s">
        <v>5502</v>
      </c>
      <c r="K1198" s="16" t="s">
        <v>5503</v>
      </c>
    </row>
    <row r="1199" spans="1:11" x14ac:dyDescent="0.2">
      <c r="A1199" s="13">
        <v>1198</v>
      </c>
      <c r="B1199" s="14">
        <v>5190479</v>
      </c>
      <c r="C1199" s="14" t="s">
        <v>5504</v>
      </c>
      <c r="D1199" s="14" t="s">
        <v>5505</v>
      </c>
      <c r="E1199" s="14" t="s">
        <v>5506</v>
      </c>
      <c r="F1199" s="14">
        <v>2128.85</v>
      </c>
      <c r="G1199" s="14"/>
      <c r="H1199" s="14" t="s">
        <v>362</v>
      </c>
      <c r="I1199" s="14" t="s">
        <v>362</v>
      </c>
      <c r="J1199" s="14" t="s">
        <v>2605</v>
      </c>
      <c r="K1199" s="14" t="s">
        <v>2606</v>
      </c>
    </row>
    <row r="1200" spans="1:11" x14ac:dyDescent="0.2">
      <c r="A1200" s="15">
        <v>1199</v>
      </c>
      <c r="B1200" s="16">
        <v>5190479</v>
      </c>
      <c r="C1200" s="16" t="s">
        <v>5504</v>
      </c>
      <c r="D1200" s="16" t="s">
        <v>5507</v>
      </c>
      <c r="E1200" s="16" t="s">
        <v>5508</v>
      </c>
      <c r="F1200" s="16">
        <v>10269.629999999999</v>
      </c>
      <c r="G1200" s="16"/>
      <c r="H1200" s="16" t="s">
        <v>362</v>
      </c>
      <c r="I1200" s="16" t="s">
        <v>362</v>
      </c>
      <c r="J1200" s="16" t="s">
        <v>2605</v>
      </c>
      <c r="K1200" s="16" t="s">
        <v>2606</v>
      </c>
    </row>
    <row r="1201" spans="1:11" x14ac:dyDescent="0.2">
      <c r="A1201" s="13">
        <v>1200</v>
      </c>
      <c r="B1201" s="14">
        <v>5087163</v>
      </c>
      <c r="C1201" s="14" t="s">
        <v>5509</v>
      </c>
      <c r="D1201" s="14" t="s">
        <v>5510</v>
      </c>
      <c r="E1201" s="14" t="s">
        <v>3091</v>
      </c>
      <c r="F1201" s="14">
        <v>16.84</v>
      </c>
      <c r="G1201" s="14" t="s">
        <v>987</v>
      </c>
      <c r="H1201" s="14" t="s">
        <v>215</v>
      </c>
      <c r="I1201" s="14" t="s">
        <v>227</v>
      </c>
      <c r="J1201" s="14" t="s">
        <v>5511</v>
      </c>
      <c r="K1201" s="14" t="s">
        <v>5512</v>
      </c>
    </row>
    <row r="1202" spans="1:11" x14ac:dyDescent="0.2">
      <c r="A1202" s="15">
        <v>1201</v>
      </c>
      <c r="B1202" s="16">
        <v>4247949</v>
      </c>
      <c r="C1202" s="16" t="s">
        <v>5513</v>
      </c>
      <c r="D1202" s="16" t="s">
        <v>5514</v>
      </c>
      <c r="E1202" s="16" t="s">
        <v>5515</v>
      </c>
      <c r="F1202" s="16">
        <v>673.41</v>
      </c>
      <c r="G1202" s="16" t="s">
        <v>1929</v>
      </c>
      <c r="H1202" s="16" t="s">
        <v>565</v>
      </c>
      <c r="I1202" s="16" t="s">
        <v>578</v>
      </c>
      <c r="J1202" s="16" t="s">
        <v>5516</v>
      </c>
      <c r="K1202" s="16" t="s">
        <v>5517</v>
      </c>
    </row>
    <row r="1203" spans="1:11" x14ac:dyDescent="0.2">
      <c r="A1203" s="13">
        <v>1202</v>
      </c>
      <c r="B1203" s="14">
        <v>5240964</v>
      </c>
      <c r="C1203" s="14" t="s">
        <v>5518</v>
      </c>
      <c r="D1203" s="14" t="s">
        <v>5519</v>
      </c>
      <c r="E1203" s="14" t="s">
        <v>746</v>
      </c>
      <c r="F1203" s="14">
        <v>12182.07</v>
      </c>
      <c r="G1203" s="14"/>
      <c r="H1203" s="14" t="s">
        <v>264</v>
      </c>
      <c r="I1203" s="14" t="s">
        <v>289</v>
      </c>
      <c r="J1203" s="14" t="s">
        <v>4191</v>
      </c>
      <c r="K1203" s="14" t="s">
        <v>4192</v>
      </c>
    </row>
    <row r="1204" spans="1:11" x14ac:dyDescent="0.2">
      <c r="A1204" s="15">
        <v>1203</v>
      </c>
      <c r="B1204" s="16">
        <v>5240964</v>
      </c>
      <c r="C1204" s="16" t="s">
        <v>5518</v>
      </c>
      <c r="D1204" s="16" t="s">
        <v>5520</v>
      </c>
      <c r="E1204" s="16" t="s">
        <v>5521</v>
      </c>
      <c r="F1204" s="16">
        <v>4558.83</v>
      </c>
      <c r="G1204" s="16"/>
      <c r="H1204" s="16" t="s">
        <v>264</v>
      </c>
      <c r="I1204" s="16" t="s">
        <v>289</v>
      </c>
      <c r="J1204" s="16" t="s">
        <v>4191</v>
      </c>
      <c r="K1204" s="16" t="s">
        <v>4192</v>
      </c>
    </row>
    <row r="1205" spans="1:11" x14ac:dyDescent="0.2">
      <c r="A1205" s="13">
        <v>1204</v>
      </c>
      <c r="B1205" s="14">
        <v>5240964</v>
      </c>
      <c r="C1205" s="14" t="s">
        <v>5518</v>
      </c>
      <c r="D1205" s="14" t="s">
        <v>5522</v>
      </c>
      <c r="E1205" s="14" t="s">
        <v>5523</v>
      </c>
      <c r="F1205" s="14">
        <v>7860.74</v>
      </c>
      <c r="G1205" s="14"/>
      <c r="H1205" s="14" t="s">
        <v>264</v>
      </c>
      <c r="I1205" s="14" t="s">
        <v>289</v>
      </c>
      <c r="J1205" s="14" t="s">
        <v>4191</v>
      </c>
      <c r="K1205" s="14" t="s">
        <v>4192</v>
      </c>
    </row>
    <row r="1206" spans="1:11" x14ac:dyDescent="0.2">
      <c r="A1206" s="15">
        <v>1205</v>
      </c>
      <c r="B1206" s="16">
        <v>5068851</v>
      </c>
      <c r="C1206" s="16" t="s">
        <v>5524</v>
      </c>
      <c r="D1206" s="16" t="s">
        <v>5525</v>
      </c>
      <c r="E1206" s="16" t="s">
        <v>5526</v>
      </c>
      <c r="F1206" s="16">
        <v>2267.79</v>
      </c>
      <c r="G1206" s="16"/>
      <c r="H1206" s="16" t="s">
        <v>264</v>
      </c>
      <c r="I1206" s="16" t="s">
        <v>339</v>
      </c>
      <c r="J1206" s="16" t="s">
        <v>4191</v>
      </c>
      <c r="K1206" s="16" t="s">
        <v>4192</v>
      </c>
    </row>
    <row r="1207" spans="1:11" x14ac:dyDescent="0.2">
      <c r="A1207" s="13">
        <v>1206</v>
      </c>
      <c r="B1207" s="14">
        <v>5068851</v>
      </c>
      <c r="C1207" s="14" t="s">
        <v>5524</v>
      </c>
      <c r="D1207" s="14" t="s">
        <v>5527</v>
      </c>
      <c r="E1207" s="14" t="s">
        <v>5528</v>
      </c>
      <c r="F1207" s="14">
        <v>26387.89</v>
      </c>
      <c r="G1207" s="14"/>
      <c r="H1207" s="14" t="s">
        <v>264</v>
      </c>
      <c r="I1207" s="14" t="s">
        <v>339</v>
      </c>
      <c r="J1207" s="14" t="s">
        <v>4191</v>
      </c>
      <c r="K1207" s="14" t="s">
        <v>4192</v>
      </c>
    </row>
    <row r="1208" spans="1:11" x14ac:dyDescent="0.2">
      <c r="A1208" s="15">
        <v>1207</v>
      </c>
      <c r="B1208" s="16">
        <v>5068851</v>
      </c>
      <c r="C1208" s="16" t="s">
        <v>5524</v>
      </c>
      <c r="D1208" s="16" t="s">
        <v>5529</v>
      </c>
      <c r="E1208" s="16" t="s">
        <v>746</v>
      </c>
      <c r="F1208" s="16">
        <v>17916.34</v>
      </c>
      <c r="G1208" s="16"/>
      <c r="H1208" s="16" t="s">
        <v>264</v>
      </c>
      <c r="I1208" s="16" t="s">
        <v>339</v>
      </c>
      <c r="J1208" s="16" t="s">
        <v>4191</v>
      </c>
      <c r="K1208" s="16" t="s">
        <v>4192</v>
      </c>
    </row>
    <row r="1209" spans="1:11" x14ac:dyDescent="0.2">
      <c r="A1209" s="13">
        <v>1208</v>
      </c>
      <c r="B1209" s="14">
        <v>5068851</v>
      </c>
      <c r="C1209" s="14" t="s">
        <v>5524</v>
      </c>
      <c r="D1209" s="14" t="s">
        <v>5530</v>
      </c>
      <c r="E1209" s="14" t="s">
        <v>5531</v>
      </c>
      <c r="F1209" s="14">
        <v>2654.55</v>
      </c>
      <c r="G1209" s="14"/>
      <c r="H1209" s="14" t="s">
        <v>264</v>
      </c>
      <c r="I1209" s="14" t="s">
        <v>339</v>
      </c>
      <c r="J1209" s="14" t="s">
        <v>4191</v>
      </c>
      <c r="K1209" s="14" t="s">
        <v>4192</v>
      </c>
    </row>
    <row r="1210" spans="1:11" x14ac:dyDescent="0.2">
      <c r="A1210" s="15">
        <v>1209</v>
      </c>
      <c r="B1210" s="16">
        <v>5068851</v>
      </c>
      <c r="C1210" s="16" t="s">
        <v>5524</v>
      </c>
      <c r="D1210" s="16" t="s">
        <v>5532</v>
      </c>
      <c r="E1210" s="16" t="s">
        <v>1087</v>
      </c>
      <c r="F1210" s="16">
        <v>7444.22</v>
      </c>
      <c r="G1210" s="16"/>
      <c r="H1210" s="16" t="s">
        <v>264</v>
      </c>
      <c r="I1210" s="16" t="s">
        <v>278</v>
      </c>
      <c r="J1210" s="16" t="s">
        <v>4191</v>
      </c>
      <c r="K1210" s="16" t="s">
        <v>4192</v>
      </c>
    </row>
    <row r="1211" spans="1:11" x14ac:dyDescent="0.2">
      <c r="A1211" s="13">
        <v>1210</v>
      </c>
      <c r="B1211" s="14">
        <v>2844915</v>
      </c>
      <c r="C1211" s="14" t="s">
        <v>5533</v>
      </c>
      <c r="D1211" s="14" t="s">
        <v>5534</v>
      </c>
      <c r="E1211" s="14" t="s">
        <v>5535</v>
      </c>
      <c r="F1211" s="14">
        <v>237.11</v>
      </c>
      <c r="G1211" s="14"/>
      <c r="H1211" s="14" t="s">
        <v>622</v>
      </c>
      <c r="I1211" s="14" t="s">
        <v>2537</v>
      </c>
      <c r="J1211" s="14" t="s">
        <v>5536</v>
      </c>
      <c r="K1211" s="14" t="s">
        <v>5537</v>
      </c>
    </row>
    <row r="1212" spans="1:11" x14ac:dyDescent="0.2">
      <c r="A1212" s="15">
        <v>1211</v>
      </c>
      <c r="B1212" s="16">
        <v>2844915</v>
      </c>
      <c r="C1212" s="16" t="s">
        <v>5533</v>
      </c>
      <c r="D1212" s="16" t="s">
        <v>5538</v>
      </c>
      <c r="E1212" s="16" t="s">
        <v>5539</v>
      </c>
      <c r="F1212" s="16">
        <v>873.6</v>
      </c>
      <c r="G1212" s="16" t="s">
        <v>5540</v>
      </c>
      <c r="H1212" s="16" t="s">
        <v>622</v>
      </c>
      <c r="I1212" s="16" t="s">
        <v>2537</v>
      </c>
      <c r="J1212" s="16" t="s">
        <v>4845</v>
      </c>
      <c r="K1212" s="16" t="s">
        <v>5541</v>
      </c>
    </row>
    <row r="1213" spans="1:11" x14ac:dyDescent="0.2">
      <c r="A1213" s="13">
        <v>1212</v>
      </c>
      <c r="B1213" s="14">
        <v>2844915</v>
      </c>
      <c r="C1213" s="14" t="s">
        <v>5533</v>
      </c>
      <c r="D1213" s="14" t="s">
        <v>5542</v>
      </c>
      <c r="E1213" s="14" t="s">
        <v>5543</v>
      </c>
      <c r="F1213" s="14">
        <v>415.42</v>
      </c>
      <c r="G1213" s="14"/>
      <c r="H1213" s="14" t="s">
        <v>622</v>
      </c>
      <c r="I1213" s="14" t="s">
        <v>2537</v>
      </c>
      <c r="J1213" s="14" t="s">
        <v>5536</v>
      </c>
      <c r="K1213" s="14" t="s">
        <v>5537</v>
      </c>
    </row>
    <row r="1214" spans="1:11" x14ac:dyDescent="0.2">
      <c r="A1214" s="15">
        <v>1213</v>
      </c>
      <c r="B1214" s="16">
        <v>2793512</v>
      </c>
      <c r="C1214" s="16" t="s">
        <v>5544</v>
      </c>
      <c r="D1214" s="16" t="s">
        <v>5545</v>
      </c>
      <c r="E1214" s="16" t="s">
        <v>1483</v>
      </c>
      <c r="F1214" s="16">
        <v>127.84</v>
      </c>
      <c r="G1214" s="16" t="s">
        <v>1051</v>
      </c>
      <c r="H1214" s="16" t="s">
        <v>215</v>
      </c>
      <c r="I1214" s="16" t="s">
        <v>685</v>
      </c>
      <c r="J1214" s="16" t="s">
        <v>1437</v>
      </c>
      <c r="K1214" s="16" t="s">
        <v>1438</v>
      </c>
    </row>
    <row r="1215" spans="1:11" x14ac:dyDescent="0.2">
      <c r="A1215" s="13">
        <v>1214</v>
      </c>
      <c r="B1215" s="14">
        <v>2793512</v>
      </c>
      <c r="C1215" s="14" t="s">
        <v>5544</v>
      </c>
      <c r="D1215" s="14" t="s">
        <v>5546</v>
      </c>
      <c r="E1215" s="14" t="s">
        <v>5547</v>
      </c>
      <c r="F1215" s="14">
        <v>165.93</v>
      </c>
      <c r="G1215" s="14" t="s">
        <v>1051</v>
      </c>
      <c r="H1215" s="14" t="s">
        <v>215</v>
      </c>
      <c r="I1215" s="14" t="s">
        <v>685</v>
      </c>
      <c r="J1215" s="14" t="s">
        <v>1437</v>
      </c>
      <c r="K1215" s="14" t="s">
        <v>1438</v>
      </c>
    </row>
    <row r="1216" spans="1:11" x14ac:dyDescent="0.2">
      <c r="A1216" s="15">
        <v>1215</v>
      </c>
      <c r="B1216" s="16">
        <v>2871505</v>
      </c>
      <c r="C1216" s="16" t="s">
        <v>5548</v>
      </c>
      <c r="D1216" s="16" t="s">
        <v>5549</v>
      </c>
      <c r="E1216" s="16" t="s">
        <v>5550</v>
      </c>
      <c r="F1216" s="16">
        <v>199.29</v>
      </c>
      <c r="G1216" s="16" t="s">
        <v>970</v>
      </c>
      <c r="H1216" s="16" t="s">
        <v>162</v>
      </c>
      <c r="I1216" s="16" t="s">
        <v>168</v>
      </c>
      <c r="J1216" s="16" t="s">
        <v>5551</v>
      </c>
      <c r="K1216" s="16" t="s">
        <v>5552</v>
      </c>
    </row>
    <row r="1217" spans="1:11" x14ac:dyDescent="0.2">
      <c r="A1217" s="13">
        <v>1216</v>
      </c>
      <c r="B1217" s="14">
        <v>5198429</v>
      </c>
      <c r="C1217" s="14" t="s">
        <v>5553</v>
      </c>
      <c r="D1217" s="14" t="s">
        <v>5554</v>
      </c>
      <c r="E1217" s="14" t="s">
        <v>5555</v>
      </c>
      <c r="F1217" s="14">
        <v>110499.83</v>
      </c>
      <c r="G1217" s="14"/>
      <c r="H1217" s="14" t="s">
        <v>69</v>
      </c>
      <c r="I1217" s="14" t="s">
        <v>642</v>
      </c>
      <c r="J1217" s="14" t="s">
        <v>5556</v>
      </c>
      <c r="K1217" s="14" t="s">
        <v>5557</v>
      </c>
    </row>
    <row r="1218" spans="1:11" x14ac:dyDescent="0.2">
      <c r="A1218" s="15">
        <v>1217</v>
      </c>
      <c r="B1218" s="16">
        <v>5198429</v>
      </c>
      <c r="C1218" s="16" t="s">
        <v>5553</v>
      </c>
      <c r="D1218" s="16" t="s">
        <v>5558</v>
      </c>
      <c r="E1218" s="16" t="s">
        <v>5555</v>
      </c>
      <c r="F1218" s="16">
        <v>376628.01</v>
      </c>
      <c r="G1218" s="16"/>
      <c r="H1218" s="16" t="s">
        <v>69</v>
      </c>
      <c r="I1218" s="16" t="s">
        <v>5559</v>
      </c>
      <c r="J1218" s="16" t="s">
        <v>5556</v>
      </c>
      <c r="K1218" s="16" t="s">
        <v>5557</v>
      </c>
    </row>
    <row r="1219" spans="1:11" x14ac:dyDescent="0.2">
      <c r="A1219" s="13">
        <v>1218</v>
      </c>
      <c r="B1219" s="14">
        <v>5463599</v>
      </c>
      <c r="C1219" s="14" t="s">
        <v>5560</v>
      </c>
      <c r="D1219" s="14" t="s">
        <v>5561</v>
      </c>
      <c r="E1219" s="14" t="s">
        <v>5562</v>
      </c>
      <c r="F1219" s="14">
        <v>77.75</v>
      </c>
      <c r="G1219" s="14" t="s">
        <v>2083</v>
      </c>
      <c r="H1219" s="14" t="s">
        <v>362</v>
      </c>
      <c r="I1219" s="14" t="s">
        <v>362</v>
      </c>
      <c r="J1219" s="14" t="s">
        <v>3350</v>
      </c>
      <c r="K1219" s="14" t="s">
        <v>5563</v>
      </c>
    </row>
    <row r="1220" spans="1:11" x14ac:dyDescent="0.2">
      <c r="A1220" s="15">
        <v>1219</v>
      </c>
      <c r="B1220" s="16">
        <v>5457602</v>
      </c>
      <c r="C1220" s="16" t="s">
        <v>5564</v>
      </c>
      <c r="D1220" s="16" t="s">
        <v>5565</v>
      </c>
      <c r="E1220" s="16" t="s">
        <v>3051</v>
      </c>
      <c r="F1220" s="16">
        <v>1366.55</v>
      </c>
      <c r="G1220" s="16"/>
      <c r="H1220" s="16" t="s">
        <v>362</v>
      </c>
      <c r="I1220" s="16" t="s">
        <v>5567</v>
      </c>
      <c r="J1220" s="16" t="s">
        <v>3024</v>
      </c>
      <c r="K1220" s="16" t="s">
        <v>3025</v>
      </c>
    </row>
    <row r="1221" spans="1:11" x14ac:dyDescent="0.2">
      <c r="A1221" s="13">
        <v>1220</v>
      </c>
      <c r="B1221" s="14">
        <v>5429617</v>
      </c>
      <c r="C1221" s="14" t="s">
        <v>5568</v>
      </c>
      <c r="D1221" s="14" t="s">
        <v>5569</v>
      </c>
      <c r="E1221" s="14" t="s">
        <v>5570</v>
      </c>
      <c r="F1221" s="14">
        <v>4382.3900000000003</v>
      </c>
      <c r="G1221" s="14"/>
      <c r="H1221" s="14" t="s">
        <v>362</v>
      </c>
      <c r="I1221" s="14" t="s">
        <v>362</v>
      </c>
      <c r="J1221" s="14" t="s">
        <v>5571</v>
      </c>
      <c r="K1221" s="14" t="s">
        <v>5572</v>
      </c>
    </row>
    <row r="1222" spans="1:11" x14ac:dyDescent="0.2">
      <c r="A1222" s="15">
        <v>1221</v>
      </c>
      <c r="B1222" s="16">
        <v>5429617</v>
      </c>
      <c r="C1222" s="16" t="s">
        <v>5568</v>
      </c>
      <c r="D1222" s="16" t="s">
        <v>5573</v>
      </c>
      <c r="E1222" s="16" t="s">
        <v>5574</v>
      </c>
      <c r="F1222" s="16">
        <v>5311.86</v>
      </c>
      <c r="G1222" s="16"/>
      <c r="H1222" s="16" t="s">
        <v>362</v>
      </c>
      <c r="I1222" s="16" t="s">
        <v>362</v>
      </c>
      <c r="J1222" s="16" t="s">
        <v>5571</v>
      </c>
      <c r="K1222" s="16" t="s">
        <v>5572</v>
      </c>
    </row>
    <row r="1223" spans="1:11" x14ac:dyDescent="0.2">
      <c r="A1223" s="13">
        <v>1222</v>
      </c>
      <c r="B1223" s="14">
        <v>5429617</v>
      </c>
      <c r="C1223" s="14" t="s">
        <v>5568</v>
      </c>
      <c r="D1223" s="14" t="s">
        <v>5575</v>
      </c>
      <c r="E1223" s="14" t="s">
        <v>1451</v>
      </c>
      <c r="F1223" s="14">
        <v>1030.56</v>
      </c>
      <c r="G1223" s="14"/>
      <c r="H1223" s="14" t="s">
        <v>362</v>
      </c>
      <c r="I1223" s="14" t="s">
        <v>369</v>
      </c>
      <c r="J1223" s="14" t="s">
        <v>4911</v>
      </c>
      <c r="K1223" s="14" t="s">
        <v>2841</v>
      </c>
    </row>
    <row r="1224" spans="1:11" x14ac:dyDescent="0.2">
      <c r="A1224" s="15">
        <v>1223</v>
      </c>
      <c r="B1224" s="16">
        <v>5427347</v>
      </c>
      <c r="C1224" s="16" t="s">
        <v>5576</v>
      </c>
      <c r="D1224" s="16" t="s">
        <v>5577</v>
      </c>
      <c r="E1224" s="16" t="s">
        <v>5578</v>
      </c>
      <c r="F1224" s="16">
        <v>887.2</v>
      </c>
      <c r="G1224" s="16"/>
      <c r="H1224" s="16" t="s">
        <v>264</v>
      </c>
      <c r="I1224" s="16" t="s">
        <v>715</v>
      </c>
      <c r="J1224" s="16" t="s">
        <v>3710</v>
      </c>
      <c r="K1224" s="16" t="s">
        <v>3711</v>
      </c>
    </row>
    <row r="1225" spans="1:11" x14ac:dyDescent="0.2">
      <c r="A1225" s="13">
        <v>1224</v>
      </c>
      <c r="B1225" s="14">
        <v>5427347</v>
      </c>
      <c r="C1225" s="14" t="s">
        <v>5576</v>
      </c>
      <c r="D1225" s="14" t="s">
        <v>5579</v>
      </c>
      <c r="E1225" s="14" t="s">
        <v>5580</v>
      </c>
      <c r="F1225" s="14">
        <v>1120.49</v>
      </c>
      <c r="G1225" s="14"/>
      <c r="H1225" s="14" t="s">
        <v>362</v>
      </c>
      <c r="I1225" s="14" t="s">
        <v>362</v>
      </c>
      <c r="J1225" s="14" t="s">
        <v>5571</v>
      </c>
      <c r="K1225" s="14" t="s">
        <v>5572</v>
      </c>
    </row>
    <row r="1226" spans="1:11" x14ac:dyDescent="0.2">
      <c r="A1226" s="15">
        <v>1225</v>
      </c>
      <c r="B1226" s="16">
        <v>5427347</v>
      </c>
      <c r="C1226" s="16" t="s">
        <v>5576</v>
      </c>
      <c r="D1226" s="16" t="s">
        <v>5581</v>
      </c>
      <c r="E1226" s="16" t="s">
        <v>5582</v>
      </c>
      <c r="F1226" s="16">
        <v>6428.56</v>
      </c>
      <c r="G1226" s="16"/>
      <c r="H1226" s="16" t="s">
        <v>362</v>
      </c>
      <c r="I1226" s="16" t="s">
        <v>2782</v>
      </c>
      <c r="J1226" s="16" t="s">
        <v>5571</v>
      </c>
      <c r="K1226" s="16" t="s">
        <v>5572</v>
      </c>
    </row>
    <row r="1227" spans="1:11" x14ac:dyDescent="0.2">
      <c r="A1227" s="13">
        <v>1226</v>
      </c>
      <c r="B1227" s="14">
        <v>2565587</v>
      </c>
      <c r="C1227" s="14" t="s">
        <v>5583</v>
      </c>
      <c r="D1227" s="14" t="s">
        <v>5584</v>
      </c>
      <c r="E1227" s="14" t="s">
        <v>5585</v>
      </c>
      <c r="F1227" s="14">
        <v>100.75</v>
      </c>
      <c r="G1227" s="14" t="s">
        <v>1018</v>
      </c>
      <c r="H1227" s="14" t="s">
        <v>407</v>
      </c>
      <c r="I1227" s="14" t="s">
        <v>444</v>
      </c>
      <c r="J1227" s="14" t="s">
        <v>5586</v>
      </c>
      <c r="K1227" s="14" t="s">
        <v>5587</v>
      </c>
    </row>
    <row r="1228" spans="1:11" x14ac:dyDescent="0.2">
      <c r="A1228" s="15">
        <v>1227</v>
      </c>
      <c r="B1228" s="16">
        <v>5154766</v>
      </c>
      <c r="C1228" s="16" t="s">
        <v>5588</v>
      </c>
      <c r="D1228" s="16" t="s">
        <v>5589</v>
      </c>
      <c r="E1228" s="16" t="s">
        <v>5590</v>
      </c>
      <c r="F1228" s="16">
        <v>307.07</v>
      </c>
      <c r="G1228" s="16"/>
      <c r="H1228" s="16" t="s">
        <v>528</v>
      </c>
      <c r="I1228" s="16" t="s">
        <v>539</v>
      </c>
      <c r="J1228" s="16" t="s">
        <v>5591</v>
      </c>
      <c r="K1228" s="16" t="s">
        <v>4638</v>
      </c>
    </row>
    <row r="1229" spans="1:11" x14ac:dyDescent="0.2">
      <c r="A1229" s="13">
        <v>1228</v>
      </c>
      <c r="B1229" s="14">
        <v>5477239</v>
      </c>
      <c r="C1229" s="14" t="s">
        <v>5592</v>
      </c>
      <c r="D1229" s="14" t="s">
        <v>5593</v>
      </c>
      <c r="E1229" s="14" t="s">
        <v>5594</v>
      </c>
      <c r="F1229" s="14">
        <v>22052.17</v>
      </c>
      <c r="G1229" s="14"/>
      <c r="H1229" s="14" t="s">
        <v>15</v>
      </c>
      <c r="I1229" s="14" t="s">
        <v>5595</v>
      </c>
      <c r="J1229" s="14" t="s">
        <v>3799</v>
      </c>
      <c r="K1229" s="14" t="s">
        <v>3800</v>
      </c>
    </row>
    <row r="1230" spans="1:11" x14ac:dyDescent="0.2">
      <c r="A1230" s="15">
        <v>1229</v>
      </c>
      <c r="B1230" s="16">
        <v>5476372</v>
      </c>
      <c r="C1230" s="16" t="s">
        <v>5596</v>
      </c>
      <c r="D1230" s="16" t="s">
        <v>5597</v>
      </c>
      <c r="E1230" s="16" t="s">
        <v>5598</v>
      </c>
      <c r="F1230" s="16">
        <v>81476.36</v>
      </c>
      <c r="G1230" s="16"/>
      <c r="H1230" s="16" t="s">
        <v>622</v>
      </c>
      <c r="I1230" s="16" t="s">
        <v>5599</v>
      </c>
      <c r="J1230" s="16" t="s">
        <v>4752</v>
      </c>
      <c r="K1230" s="16" t="s">
        <v>4753</v>
      </c>
    </row>
    <row r="1231" spans="1:11" x14ac:dyDescent="0.2">
      <c r="A1231" s="13">
        <v>1230</v>
      </c>
      <c r="B1231" s="14">
        <v>5501946</v>
      </c>
      <c r="C1231" s="14" t="s">
        <v>5600</v>
      </c>
      <c r="D1231" s="14" t="s">
        <v>5601</v>
      </c>
      <c r="E1231" s="14" t="s">
        <v>456</v>
      </c>
      <c r="F1231" s="14">
        <v>6882.69</v>
      </c>
      <c r="G1231" s="14"/>
      <c r="H1231" s="14" t="s">
        <v>1445</v>
      </c>
      <c r="I1231" s="14" t="s">
        <v>5602</v>
      </c>
      <c r="J1231" s="14" t="s">
        <v>1739</v>
      </c>
      <c r="K1231" s="14" t="s">
        <v>5603</v>
      </c>
    </row>
    <row r="1232" spans="1:11" x14ac:dyDescent="0.2">
      <c r="A1232" s="15">
        <v>1231</v>
      </c>
      <c r="B1232" s="16">
        <v>5315891</v>
      </c>
      <c r="C1232" s="16" t="s">
        <v>5604</v>
      </c>
      <c r="D1232" s="16" t="s">
        <v>5605</v>
      </c>
      <c r="E1232" s="16" t="s">
        <v>5606</v>
      </c>
      <c r="F1232" s="16">
        <v>1951.08</v>
      </c>
      <c r="G1232" s="16"/>
      <c r="H1232" s="16" t="s">
        <v>565</v>
      </c>
      <c r="I1232" s="16" t="s">
        <v>600</v>
      </c>
      <c r="J1232" s="16" t="s">
        <v>1488</v>
      </c>
      <c r="K1232" s="16" t="s">
        <v>1489</v>
      </c>
    </row>
    <row r="1233" spans="1:11" x14ac:dyDescent="0.2">
      <c r="A1233" s="13">
        <v>1232</v>
      </c>
      <c r="B1233" s="14">
        <v>2546272</v>
      </c>
      <c r="C1233" s="14" t="s">
        <v>5607</v>
      </c>
      <c r="D1233" s="14" t="s">
        <v>5608</v>
      </c>
      <c r="E1233" s="14" t="s">
        <v>5609</v>
      </c>
      <c r="F1233" s="14">
        <v>471.31</v>
      </c>
      <c r="G1233" s="14"/>
      <c r="H1233" s="14" t="s">
        <v>407</v>
      </c>
      <c r="I1233" s="14" t="s">
        <v>227</v>
      </c>
      <c r="J1233" s="14" t="s">
        <v>1855</v>
      </c>
      <c r="K1233" s="14" t="s">
        <v>5610</v>
      </c>
    </row>
    <row r="1234" spans="1:11" x14ac:dyDescent="0.2">
      <c r="A1234" s="15">
        <v>1233</v>
      </c>
      <c r="B1234" s="16">
        <v>2661861</v>
      </c>
      <c r="C1234" s="16" t="s">
        <v>5611</v>
      </c>
      <c r="D1234" s="16" t="s">
        <v>5612</v>
      </c>
      <c r="E1234" s="16" t="s">
        <v>5613</v>
      </c>
      <c r="F1234" s="16">
        <v>19.04</v>
      </c>
      <c r="G1234" s="16" t="s">
        <v>970</v>
      </c>
      <c r="H1234" s="16" t="s">
        <v>1076</v>
      </c>
      <c r="I1234" s="16" t="s">
        <v>1668</v>
      </c>
      <c r="J1234" s="16" t="s">
        <v>5614</v>
      </c>
      <c r="K1234" s="16" t="s">
        <v>5615</v>
      </c>
    </row>
    <row r="1235" spans="1:11" x14ac:dyDescent="0.2">
      <c r="A1235" s="13">
        <v>1234</v>
      </c>
      <c r="B1235" s="14">
        <v>5156246</v>
      </c>
      <c r="C1235" s="14" t="s">
        <v>5616</v>
      </c>
      <c r="D1235" s="14" t="s">
        <v>5617</v>
      </c>
      <c r="E1235" s="14" t="s">
        <v>5618</v>
      </c>
      <c r="F1235" s="14">
        <v>484.19</v>
      </c>
      <c r="G1235" s="14" t="s">
        <v>970</v>
      </c>
      <c r="H1235" s="14" t="s">
        <v>162</v>
      </c>
      <c r="I1235" s="14" t="s">
        <v>168</v>
      </c>
      <c r="J1235" s="14" t="s">
        <v>5620</v>
      </c>
      <c r="K1235" s="14" t="s">
        <v>5621</v>
      </c>
    </row>
    <row r="1236" spans="1:11" x14ac:dyDescent="0.2">
      <c r="A1236" s="15">
        <v>1235</v>
      </c>
      <c r="B1236" s="16">
        <v>5156246</v>
      </c>
      <c r="C1236" s="16" t="s">
        <v>5616</v>
      </c>
      <c r="D1236" s="16" t="s">
        <v>5619</v>
      </c>
      <c r="E1236" s="16" t="s">
        <v>5622</v>
      </c>
      <c r="F1236" s="16">
        <v>679.86</v>
      </c>
      <c r="G1236" s="16"/>
      <c r="H1236" s="16" t="s">
        <v>162</v>
      </c>
      <c r="I1236" s="16" t="s">
        <v>168</v>
      </c>
      <c r="J1236" s="16" t="s">
        <v>4040</v>
      </c>
      <c r="K1236" s="16" t="s">
        <v>4041</v>
      </c>
    </row>
    <row r="1237" spans="1:11" x14ac:dyDescent="0.2">
      <c r="A1237" s="13">
        <v>1236</v>
      </c>
      <c r="B1237" s="14">
        <v>5156246</v>
      </c>
      <c r="C1237" s="14" t="s">
        <v>5616</v>
      </c>
      <c r="D1237" s="14" t="s">
        <v>5623</v>
      </c>
      <c r="E1237" s="14" t="s">
        <v>5622</v>
      </c>
      <c r="F1237" s="14">
        <v>3348.96</v>
      </c>
      <c r="G1237" s="14"/>
      <c r="H1237" s="14" t="s">
        <v>162</v>
      </c>
      <c r="I1237" s="14" t="s">
        <v>168</v>
      </c>
      <c r="J1237" s="14" t="s">
        <v>4040</v>
      </c>
      <c r="K1237" s="14" t="s">
        <v>4041</v>
      </c>
    </row>
    <row r="1238" spans="1:11" x14ac:dyDescent="0.2">
      <c r="A1238" s="15">
        <v>1237</v>
      </c>
      <c r="B1238" s="16">
        <v>2023202</v>
      </c>
      <c r="C1238" s="16" t="s">
        <v>5624</v>
      </c>
      <c r="D1238" s="16" t="s">
        <v>5625</v>
      </c>
      <c r="E1238" s="16" t="s">
        <v>5626</v>
      </c>
      <c r="F1238" s="16">
        <v>26.66</v>
      </c>
      <c r="G1238" s="16" t="s">
        <v>987</v>
      </c>
      <c r="H1238" s="16" t="s">
        <v>69</v>
      </c>
      <c r="I1238" s="16" t="s">
        <v>645</v>
      </c>
      <c r="J1238" s="16" t="s">
        <v>1694</v>
      </c>
      <c r="K1238" s="16" t="s">
        <v>1695</v>
      </c>
    </row>
    <row r="1239" spans="1:11" x14ac:dyDescent="0.2">
      <c r="A1239" s="13">
        <v>1238</v>
      </c>
      <c r="B1239" s="14">
        <v>2023202</v>
      </c>
      <c r="C1239" s="14" t="s">
        <v>5624</v>
      </c>
      <c r="D1239" s="14" t="s">
        <v>5627</v>
      </c>
      <c r="E1239" s="14" t="s">
        <v>5628</v>
      </c>
      <c r="F1239" s="14">
        <v>2361.83</v>
      </c>
      <c r="G1239" s="14"/>
      <c r="H1239" s="14" t="s">
        <v>69</v>
      </c>
      <c r="I1239" s="14" t="s">
        <v>2967</v>
      </c>
      <c r="J1239" s="14" t="s">
        <v>5629</v>
      </c>
      <c r="K1239" s="14" t="s">
        <v>5630</v>
      </c>
    </row>
    <row r="1240" spans="1:11" x14ac:dyDescent="0.2">
      <c r="A1240" s="15">
        <v>1239</v>
      </c>
      <c r="B1240" s="16">
        <v>2023202</v>
      </c>
      <c r="C1240" s="16" t="s">
        <v>5624</v>
      </c>
      <c r="D1240" s="16" t="s">
        <v>5631</v>
      </c>
      <c r="E1240" s="16" t="s">
        <v>5632</v>
      </c>
      <c r="F1240" s="16">
        <v>2874.6</v>
      </c>
      <c r="G1240" s="16"/>
      <c r="H1240" s="16" t="s">
        <v>69</v>
      </c>
      <c r="I1240" s="16" t="s">
        <v>2967</v>
      </c>
      <c r="J1240" s="16" t="s">
        <v>5629</v>
      </c>
      <c r="K1240" s="16" t="s">
        <v>5630</v>
      </c>
    </row>
    <row r="1241" spans="1:11" x14ac:dyDescent="0.2">
      <c r="A1241" s="13">
        <v>1240</v>
      </c>
      <c r="B1241" s="14">
        <v>2023202</v>
      </c>
      <c r="C1241" s="14" t="s">
        <v>5624</v>
      </c>
      <c r="D1241" s="14" t="s">
        <v>5633</v>
      </c>
      <c r="E1241" s="14" t="s">
        <v>5634</v>
      </c>
      <c r="F1241" s="14">
        <v>6680.85</v>
      </c>
      <c r="G1241" s="14"/>
      <c r="H1241" s="14" t="s">
        <v>69</v>
      </c>
      <c r="I1241" s="14" t="s">
        <v>444</v>
      </c>
      <c r="J1241" s="14" t="s">
        <v>5629</v>
      </c>
      <c r="K1241" s="14" t="s">
        <v>5630</v>
      </c>
    </row>
    <row r="1242" spans="1:11" x14ac:dyDescent="0.2">
      <c r="A1242" s="15">
        <v>1241</v>
      </c>
      <c r="B1242" s="16">
        <v>2023202</v>
      </c>
      <c r="C1242" s="16" t="s">
        <v>5624</v>
      </c>
      <c r="D1242" s="16" t="s">
        <v>5635</v>
      </c>
      <c r="E1242" s="16" t="s">
        <v>5636</v>
      </c>
      <c r="F1242" s="16">
        <v>2661.87</v>
      </c>
      <c r="G1242" s="16"/>
      <c r="H1242" s="16" t="s">
        <v>69</v>
      </c>
      <c r="I1242" s="16" t="s">
        <v>2967</v>
      </c>
      <c r="J1242" s="16" t="s">
        <v>5629</v>
      </c>
      <c r="K1242" s="16" t="s">
        <v>5630</v>
      </c>
    </row>
    <row r="1243" spans="1:11" x14ac:dyDescent="0.2">
      <c r="A1243" s="13">
        <v>1242</v>
      </c>
      <c r="B1243" s="14">
        <v>2023202</v>
      </c>
      <c r="C1243" s="14" t="s">
        <v>5624</v>
      </c>
      <c r="D1243" s="14" t="s">
        <v>5637</v>
      </c>
      <c r="E1243" s="14" t="s">
        <v>5638</v>
      </c>
      <c r="F1243" s="14">
        <v>11969.17</v>
      </c>
      <c r="G1243" s="14"/>
      <c r="H1243" s="14" t="s">
        <v>69</v>
      </c>
      <c r="I1243" s="14" t="s">
        <v>81</v>
      </c>
      <c r="J1243" s="14" t="s">
        <v>5629</v>
      </c>
      <c r="K1243" s="14" t="s">
        <v>5630</v>
      </c>
    </row>
    <row r="1244" spans="1:11" x14ac:dyDescent="0.2">
      <c r="A1244" s="15">
        <v>1243</v>
      </c>
      <c r="B1244" s="16">
        <v>2023202</v>
      </c>
      <c r="C1244" s="16" t="s">
        <v>5624</v>
      </c>
      <c r="D1244" s="16" t="s">
        <v>5639</v>
      </c>
      <c r="E1244" s="16" t="s">
        <v>5640</v>
      </c>
      <c r="F1244" s="16">
        <v>2789.85</v>
      </c>
      <c r="G1244" s="16"/>
      <c r="H1244" s="16" t="s">
        <v>69</v>
      </c>
      <c r="I1244" s="16" t="s">
        <v>644</v>
      </c>
      <c r="J1244" s="16" t="s">
        <v>5641</v>
      </c>
      <c r="K1244" s="16" t="s">
        <v>5642</v>
      </c>
    </row>
    <row r="1245" spans="1:11" x14ac:dyDescent="0.2">
      <c r="A1245" s="13">
        <v>1244</v>
      </c>
      <c r="B1245" s="14">
        <v>2023202</v>
      </c>
      <c r="C1245" s="14" t="s">
        <v>5624</v>
      </c>
      <c r="D1245" s="14" t="s">
        <v>5643</v>
      </c>
      <c r="E1245" s="14" t="s">
        <v>5632</v>
      </c>
      <c r="F1245" s="14">
        <v>53.63</v>
      </c>
      <c r="G1245" s="14" t="s">
        <v>987</v>
      </c>
      <c r="H1245" s="14" t="s">
        <v>69</v>
      </c>
      <c r="I1245" s="14" t="s">
        <v>2967</v>
      </c>
      <c r="J1245" s="14" t="s">
        <v>5644</v>
      </c>
      <c r="K1245" s="14" t="s">
        <v>5645</v>
      </c>
    </row>
    <row r="1246" spans="1:11" x14ac:dyDescent="0.2">
      <c r="A1246" s="15">
        <v>1245</v>
      </c>
      <c r="B1246" s="16">
        <v>5196175</v>
      </c>
      <c r="C1246" s="16" t="s">
        <v>5646</v>
      </c>
      <c r="D1246" s="16" t="s">
        <v>5647</v>
      </c>
      <c r="E1246" s="16" t="s">
        <v>1738</v>
      </c>
      <c r="F1246" s="16">
        <v>287.94</v>
      </c>
      <c r="G1246" s="16"/>
      <c r="H1246" s="16" t="s">
        <v>565</v>
      </c>
      <c r="I1246" s="16" t="s">
        <v>1738</v>
      </c>
      <c r="J1246" s="16" t="s">
        <v>3535</v>
      </c>
      <c r="K1246" s="16" t="s">
        <v>3536</v>
      </c>
    </row>
    <row r="1247" spans="1:11" x14ac:dyDescent="0.2">
      <c r="A1247" s="13">
        <v>1246</v>
      </c>
      <c r="B1247" s="14">
        <v>5196175</v>
      </c>
      <c r="C1247" s="14" t="s">
        <v>5646</v>
      </c>
      <c r="D1247" s="14" t="s">
        <v>5648</v>
      </c>
      <c r="E1247" s="14" t="s">
        <v>1738</v>
      </c>
      <c r="F1247" s="14">
        <v>573.29</v>
      </c>
      <c r="G1247" s="14" t="s">
        <v>5649</v>
      </c>
      <c r="H1247" s="14" t="s">
        <v>565</v>
      </c>
      <c r="I1247" s="14" t="s">
        <v>1738</v>
      </c>
      <c r="J1247" s="14" t="s">
        <v>5650</v>
      </c>
      <c r="K1247" s="14" t="s">
        <v>5651</v>
      </c>
    </row>
    <row r="1248" spans="1:11" x14ac:dyDescent="0.2">
      <c r="A1248" s="15">
        <v>1247</v>
      </c>
      <c r="B1248" s="16">
        <v>5196175</v>
      </c>
      <c r="C1248" s="16" t="s">
        <v>5646</v>
      </c>
      <c r="D1248" s="16" t="s">
        <v>5652</v>
      </c>
      <c r="E1248" s="16" t="s">
        <v>1738</v>
      </c>
      <c r="F1248" s="16">
        <v>131.36000000000001</v>
      </c>
      <c r="G1248" s="16"/>
      <c r="H1248" s="16" t="s">
        <v>565</v>
      </c>
      <c r="I1248" s="16" t="s">
        <v>1738</v>
      </c>
      <c r="J1248" s="16" t="s">
        <v>3535</v>
      </c>
      <c r="K1248" s="16" t="s">
        <v>3536</v>
      </c>
    </row>
    <row r="1249" spans="1:11" x14ac:dyDescent="0.2">
      <c r="A1249" s="13">
        <v>1248</v>
      </c>
      <c r="B1249" s="14">
        <v>5540976</v>
      </c>
      <c r="C1249" s="14" t="s">
        <v>5653</v>
      </c>
      <c r="D1249" s="14" t="s">
        <v>5654</v>
      </c>
      <c r="E1249" s="14" t="s">
        <v>3230</v>
      </c>
      <c r="F1249" s="14">
        <v>77</v>
      </c>
      <c r="G1249" s="14" t="s">
        <v>1051</v>
      </c>
      <c r="H1249" s="14" t="s">
        <v>565</v>
      </c>
      <c r="I1249" s="14" t="s">
        <v>570</v>
      </c>
      <c r="J1249" s="14" t="s">
        <v>5655</v>
      </c>
      <c r="K1249" s="14" t="s">
        <v>5656</v>
      </c>
    </row>
    <row r="1250" spans="1:11" x14ac:dyDescent="0.2">
      <c r="A1250" s="15">
        <v>1249</v>
      </c>
      <c r="B1250" s="16">
        <v>5564913</v>
      </c>
      <c r="C1250" s="16" t="s">
        <v>5657</v>
      </c>
      <c r="D1250" s="16" t="s">
        <v>5658</v>
      </c>
      <c r="E1250" s="16" t="s">
        <v>5659</v>
      </c>
      <c r="F1250" s="16">
        <v>155.52000000000001</v>
      </c>
      <c r="G1250" s="16" t="s">
        <v>1051</v>
      </c>
      <c r="H1250" s="16" t="s">
        <v>116</v>
      </c>
      <c r="I1250" s="16" t="s">
        <v>142</v>
      </c>
      <c r="J1250" s="16" t="s">
        <v>1944</v>
      </c>
      <c r="K1250" s="16" t="s">
        <v>1945</v>
      </c>
    </row>
    <row r="1251" spans="1:11" x14ac:dyDescent="0.2">
      <c r="A1251" s="13">
        <v>1250</v>
      </c>
      <c r="B1251" s="14">
        <v>2166631</v>
      </c>
      <c r="C1251" s="14" t="s">
        <v>5660</v>
      </c>
      <c r="D1251" s="14" t="s">
        <v>5661</v>
      </c>
      <c r="E1251" s="14" t="s">
        <v>5662</v>
      </c>
      <c r="F1251" s="14">
        <v>337.57</v>
      </c>
      <c r="G1251" s="14" t="s">
        <v>1051</v>
      </c>
      <c r="H1251" s="14" t="s">
        <v>362</v>
      </c>
      <c r="I1251" s="14" t="s">
        <v>727</v>
      </c>
      <c r="J1251" s="14" t="s">
        <v>5663</v>
      </c>
      <c r="K1251" s="14" t="s">
        <v>5664</v>
      </c>
    </row>
    <row r="1252" spans="1:11" x14ac:dyDescent="0.2">
      <c r="A1252" s="15">
        <v>1251</v>
      </c>
      <c r="B1252" s="16">
        <v>2852772</v>
      </c>
      <c r="C1252" s="16" t="s">
        <v>5665</v>
      </c>
      <c r="D1252" s="16" t="s">
        <v>5666</v>
      </c>
      <c r="E1252" s="16" t="s">
        <v>2313</v>
      </c>
      <c r="F1252" s="16">
        <v>118.15</v>
      </c>
      <c r="G1252" s="16" t="s">
        <v>1051</v>
      </c>
      <c r="H1252" s="16" t="s">
        <v>215</v>
      </c>
      <c r="I1252" s="16" t="s">
        <v>234</v>
      </c>
      <c r="J1252" s="16" t="s">
        <v>4942</v>
      </c>
      <c r="K1252" s="16" t="s">
        <v>4943</v>
      </c>
    </row>
    <row r="1253" spans="1:11" x14ac:dyDescent="0.2">
      <c r="A1253" s="13">
        <v>1252</v>
      </c>
      <c r="B1253" s="14">
        <v>2108291</v>
      </c>
      <c r="C1253" s="14" t="s">
        <v>5667</v>
      </c>
      <c r="D1253" s="14" t="s">
        <v>5668</v>
      </c>
      <c r="E1253" s="14" t="s">
        <v>1162</v>
      </c>
      <c r="F1253" s="14">
        <v>1818.65</v>
      </c>
      <c r="G1253" s="14" t="s">
        <v>970</v>
      </c>
      <c r="H1253" s="14" t="s">
        <v>382</v>
      </c>
      <c r="I1253" s="14" t="s">
        <v>388</v>
      </c>
      <c r="J1253" s="14" t="s">
        <v>5670</v>
      </c>
      <c r="K1253" s="14" t="s">
        <v>5671</v>
      </c>
    </row>
    <row r="1254" spans="1:11" x14ac:dyDescent="0.2">
      <c r="A1254" s="15">
        <v>1253</v>
      </c>
      <c r="B1254" s="16">
        <v>2108291</v>
      </c>
      <c r="C1254" s="16" t="s">
        <v>5667</v>
      </c>
      <c r="D1254" s="16" t="s">
        <v>5669</v>
      </c>
      <c r="E1254" s="16" t="s">
        <v>1162</v>
      </c>
      <c r="F1254" s="16">
        <v>415.9</v>
      </c>
      <c r="G1254" s="16" t="s">
        <v>970</v>
      </c>
      <c r="H1254" s="16" t="s">
        <v>382</v>
      </c>
      <c r="I1254" s="16" t="s">
        <v>388</v>
      </c>
      <c r="J1254" s="16" t="s">
        <v>5672</v>
      </c>
      <c r="K1254" s="16" t="s">
        <v>5673</v>
      </c>
    </row>
    <row r="1255" spans="1:11" x14ac:dyDescent="0.2">
      <c r="A1255" s="13">
        <v>1254</v>
      </c>
      <c r="B1255" s="14">
        <v>2108291</v>
      </c>
      <c r="C1255" s="14" t="s">
        <v>5667</v>
      </c>
      <c r="D1255" s="14" t="s">
        <v>5674</v>
      </c>
      <c r="E1255" s="14" t="s">
        <v>5675</v>
      </c>
      <c r="F1255" s="14">
        <v>17.329999999999998</v>
      </c>
      <c r="G1255" s="14" t="s">
        <v>970</v>
      </c>
      <c r="H1255" s="14" t="s">
        <v>382</v>
      </c>
      <c r="I1255" s="14" t="s">
        <v>741</v>
      </c>
      <c r="J1255" s="14" t="s">
        <v>5676</v>
      </c>
      <c r="K1255" s="14" t="s">
        <v>5677</v>
      </c>
    </row>
    <row r="1256" spans="1:11" x14ac:dyDescent="0.2">
      <c r="A1256" s="15">
        <v>1255</v>
      </c>
      <c r="B1256" s="16">
        <v>2108291</v>
      </c>
      <c r="C1256" s="16" t="s">
        <v>5667</v>
      </c>
      <c r="D1256" s="16" t="s">
        <v>5678</v>
      </c>
      <c r="E1256" s="16" t="s">
        <v>5679</v>
      </c>
      <c r="F1256" s="16">
        <v>8.92</v>
      </c>
      <c r="G1256" s="16" t="s">
        <v>970</v>
      </c>
      <c r="H1256" s="16" t="s">
        <v>382</v>
      </c>
      <c r="I1256" s="16" t="s">
        <v>741</v>
      </c>
      <c r="J1256" s="16" t="s">
        <v>5676</v>
      </c>
      <c r="K1256" s="16" t="s">
        <v>5677</v>
      </c>
    </row>
    <row r="1257" spans="1:11" x14ac:dyDescent="0.2">
      <c r="A1257" s="13">
        <v>1256</v>
      </c>
      <c r="B1257" s="14">
        <v>2108291</v>
      </c>
      <c r="C1257" s="14" t="s">
        <v>5667</v>
      </c>
      <c r="D1257" s="14" t="s">
        <v>5680</v>
      </c>
      <c r="E1257" s="14" t="s">
        <v>1164</v>
      </c>
      <c r="F1257" s="14">
        <v>359.77</v>
      </c>
      <c r="G1257" s="14" t="s">
        <v>970</v>
      </c>
      <c r="H1257" s="14" t="s">
        <v>382</v>
      </c>
      <c r="I1257" s="14" t="s">
        <v>388</v>
      </c>
      <c r="J1257" s="14" t="s">
        <v>5681</v>
      </c>
      <c r="K1257" s="14" t="s">
        <v>5682</v>
      </c>
    </row>
    <row r="1258" spans="1:11" x14ac:dyDescent="0.2">
      <c r="A1258" s="15">
        <v>1257</v>
      </c>
      <c r="B1258" s="16">
        <v>2108291</v>
      </c>
      <c r="C1258" s="16" t="s">
        <v>5667</v>
      </c>
      <c r="D1258" s="16" t="s">
        <v>5683</v>
      </c>
      <c r="E1258" s="16" t="s">
        <v>5684</v>
      </c>
      <c r="F1258" s="16">
        <v>1542.52</v>
      </c>
      <c r="G1258" s="16"/>
      <c r="H1258" s="16" t="s">
        <v>382</v>
      </c>
      <c r="I1258" s="16" t="s">
        <v>396</v>
      </c>
      <c r="J1258" s="16" t="s">
        <v>5685</v>
      </c>
      <c r="K1258" s="16" t="s">
        <v>5686</v>
      </c>
    </row>
    <row r="1259" spans="1:11" x14ac:dyDescent="0.2">
      <c r="A1259" s="13">
        <v>1258</v>
      </c>
      <c r="B1259" s="14">
        <v>2108291</v>
      </c>
      <c r="C1259" s="14" t="s">
        <v>5667</v>
      </c>
      <c r="D1259" s="14" t="s">
        <v>5687</v>
      </c>
      <c r="E1259" s="14" t="s">
        <v>5688</v>
      </c>
      <c r="F1259" s="14">
        <v>7277.61</v>
      </c>
      <c r="G1259" s="14"/>
      <c r="H1259" s="14" t="s">
        <v>362</v>
      </c>
      <c r="I1259" s="14" t="s">
        <v>5221</v>
      </c>
      <c r="J1259" s="14" t="s">
        <v>5689</v>
      </c>
      <c r="K1259" s="14" t="s">
        <v>5690</v>
      </c>
    </row>
    <row r="1260" spans="1:11" x14ac:dyDescent="0.2">
      <c r="A1260" s="15">
        <v>1259</v>
      </c>
      <c r="B1260" s="16">
        <v>2108291</v>
      </c>
      <c r="C1260" s="16" t="s">
        <v>5667</v>
      </c>
      <c r="D1260" s="16" t="s">
        <v>5691</v>
      </c>
      <c r="E1260" s="16" t="s">
        <v>1394</v>
      </c>
      <c r="F1260" s="16">
        <v>342.26</v>
      </c>
      <c r="G1260" s="16" t="s">
        <v>970</v>
      </c>
      <c r="H1260" s="16" t="s">
        <v>382</v>
      </c>
      <c r="I1260" s="16" t="s">
        <v>388</v>
      </c>
      <c r="J1260" s="16" t="s">
        <v>5692</v>
      </c>
      <c r="K1260" s="16" t="s">
        <v>5693</v>
      </c>
    </row>
    <row r="1261" spans="1:11" x14ac:dyDescent="0.2">
      <c r="A1261" s="13">
        <v>1260</v>
      </c>
      <c r="B1261" s="14">
        <v>2108291</v>
      </c>
      <c r="C1261" s="14" t="s">
        <v>5667</v>
      </c>
      <c r="D1261" s="14" t="s">
        <v>5694</v>
      </c>
      <c r="E1261" s="14" t="s">
        <v>5695</v>
      </c>
      <c r="F1261" s="14">
        <v>11614.22</v>
      </c>
      <c r="G1261" s="14" t="s">
        <v>970</v>
      </c>
      <c r="H1261" s="14" t="s">
        <v>162</v>
      </c>
      <c r="I1261" s="14" t="s">
        <v>1558</v>
      </c>
      <c r="J1261" s="14" t="s">
        <v>5696</v>
      </c>
      <c r="K1261" s="14" t="s">
        <v>5697</v>
      </c>
    </row>
    <row r="1262" spans="1:11" x14ac:dyDescent="0.2">
      <c r="A1262" s="15">
        <v>1261</v>
      </c>
      <c r="B1262" s="16">
        <v>2108291</v>
      </c>
      <c r="C1262" s="16" t="s">
        <v>5667</v>
      </c>
      <c r="D1262" s="16" t="s">
        <v>5698</v>
      </c>
      <c r="E1262" s="16" t="s">
        <v>5699</v>
      </c>
      <c r="F1262" s="16">
        <v>3972.49</v>
      </c>
      <c r="G1262" s="16"/>
      <c r="H1262" s="16" t="s">
        <v>162</v>
      </c>
      <c r="I1262" s="16" t="s">
        <v>1558</v>
      </c>
      <c r="J1262" s="16" t="s">
        <v>5701</v>
      </c>
      <c r="K1262" s="16" t="s">
        <v>5702</v>
      </c>
    </row>
    <row r="1263" spans="1:11" x14ac:dyDescent="0.2">
      <c r="A1263" s="13">
        <v>1262</v>
      </c>
      <c r="B1263" s="14">
        <v>2108291</v>
      </c>
      <c r="C1263" s="14" t="s">
        <v>5667</v>
      </c>
      <c r="D1263" s="14" t="s">
        <v>5700</v>
      </c>
      <c r="E1263" s="14" t="s">
        <v>5699</v>
      </c>
      <c r="F1263" s="14">
        <v>15367.59</v>
      </c>
      <c r="G1263" s="14"/>
      <c r="H1263" s="14" t="s">
        <v>162</v>
      </c>
      <c r="I1263" s="14" t="s">
        <v>1558</v>
      </c>
      <c r="J1263" s="14" t="s">
        <v>5701</v>
      </c>
      <c r="K1263" s="14" t="s">
        <v>5702</v>
      </c>
    </row>
    <row r="1264" spans="1:11" x14ac:dyDescent="0.2">
      <c r="A1264" s="15">
        <v>1263</v>
      </c>
      <c r="B1264" s="16">
        <v>2108291</v>
      </c>
      <c r="C1264" s="16" t="s">
        <v>5667</v>
      </c>
      <c r="D1264" s="16" t="s">
        <v>5703</v>
      </c>
      <c r="E1264" s="16" t="s">
        <v>5704</v>
      </c>
      <c r="F1264" s="16">
        <v>6261.56</v>
      </c>
      <c r="G1264" s="16"/>
      <c r="H1264" s="16" t="s">
        <v>162</v>
      </c>
      <c r="I1264" s="16" t="s">
        <v>1558</v>
      </c>
      <c r="J1264" s="16" t="s">
        <v>5701</v>
      </c>
      <c r="K1264" s="16" t="s">
        <v>5702</v>
      </c>
    </row>
    <row r="1265" spans="1:11" x14ac:dyDescent="0.2">
      <c r="A1265" s="13">
        <v>1264</v>
      </c>
      <c r="B1265" s="14">
        <v>2108291</v>
      </c>
      <c r="C1265" s="14" t="s">
        <v>5667</v>
      </c>
      <c r="D1265" s="14" t="s">
        <v>5705</v>
      </c>
      <c r="E1265" s="14" t="s">
        <v>2033</v>
      </c>
      <c r="F1265" s="14">
        <v>16896.439999999999</v>
      </c>
      <c r="G1265" s="14"/>
      <c r="H1265" s="14" t="s">
        <v>162</v>
      </c>
      <c r="I1265" s="14" t="s">
        <v>1558</v>
      </c>
      <c r="J1265" s="14" t="s">
        <v>5701</v>
      </c>
      <c r="K1265" s="14" t="s">
        <v>5702</v>
      </c>
    </row>
    <row r="1266" spans="1:11" x14ac:dyDescent="0.2">
      <c r="A1266" s="15">
        <v>1265</v>
      </c>
      <c r="B1266" s="16">
        <v>2108291</v>
      </c>
      <c r="C1266" s="16" t="s">
        <v>5667</v>
      </c>
      <c r="D1266" s="16" t="s">
        <v>5706</v>
      </c>
      <c r="E1266" s="16" t="s">
        <v>5707</v>
      </c>
      <c r="F1266" s="16">
        <v>427.78</v>
      </c>
      <c r="G1266" s="16" t="s">
        <v>1018</v>
      </c>
      <c r="H1266" s="16" t="s">
        <v>110</v>
      </c>
      <c r="I1266" s="16" t="s">
        <v>1087</v>
      </c>
      <c r="J1266" s="16" t="s">
        <v>5708</v>
      </c>
      <c r="K1266" s="16" t="s">
        <v>5709</v>
      </c>
    </row>
    <row r="1267" spans="1:11" x14ac:dyDescent="0.2">
      <c r="A1267" s="13">
        <v>1266</v>
      </c>
      <c r="B1267" s="14">
        <v>2011328</v>
      </c>
      <c r="C1267" s="14" t="s">
        <v>5710</v>
      </c>
      <c r="D1267" s="14" t="s">
        <v>5711</v>
      </c>
      <c r="E1267" s="14" t="s">
        <v>5712</v>
      </c>
      <c r="F1267" s="14">
        <v>2744.24</v>
      </c>
      <c r="G1267" s="14"/>
      <c r="H1267" s="14" t="s">
        <v>162</v>
      </c>
      <c r="I1267" s="14" t="s">
        <v>173</v>
      </c>
      <c r="J1267" s="14" t="s">
        <v>4095</v>
      </c>
      <c r="K1267" s="14" t="s">
        <v>4096</v>
      </c>
    </row>
    <row r="1268" spans="1:11" x14ac:dyDescent="0.2">
      <c r="A1268" s="15">
        <v>1267</v>
      </c>
      <c r="B1268" s="16">
        <v>5586887</v>
      </c>
      <c r="C1268" s="16" t="s">
        <v>5713</v>
      </c>
      <c r="D1268" s="16" t="s">
        <v>5714</v>
      </c>
      <c r="E1268" s="16" t="s">
        <v>1627</v>
      </c>
      <c r="F1268" s="16">
        <v>626.03</v>
      </c>
      <c r="G1268" s="16"/>
      <c r="H1268" s="16" t="s">
        <v>21</v>
      </c>
      <c r="I1268" s="16" t="s">
        <v>25</v>
      </c>
      <c r="J1268" s="16" t="s">
        <v>3417</v>
      </c>
      <c r="K1268" s="16" t="s">
        <v>5715</v>
      </c>
    </row>
    <row r="1269" spans="1:11" x14ac:dyDescent="0.2">
      <c r="A1269" s="13">
        <v>1268</v>
      </c>
      <c r="B1269" s="14">
        <v>2003821</v>
      </c>
      <c r="C1269" s="14" t="s">
        <v>918</v>
      </c>
      <c r="D1269" s="14" t="s">
        <v>5716</v>
      </c>
      <c r="E1269" s="14" t="s">
        <v>5717</v>
      </c>
      <c r="F1269" s="14">
        <v>29.01</v>
      </c>
      <c r="G1269" s="14" t="s">
        <v>987</v>
      </c>
      <c r="H1269" s="14" t="s">
        <v>511</v>
      </c>
      <c r="I1269" s="14" t="s">
        <v>519</v>
      </c>
      <c r="J1269" s="14" t="s">
        <v>5718</v>
      </c>
      <c r="K1269" s="14" t="s">
        <v>5719</v>
      </c>
    </row>
    <row r="1270" spans="1:11" x14ac:dyDescent="0.2">
      <c r="A1270" s="15">
        <v>1269</v>
      </c>
      <c r="B1270" s="16">
        <v>5005361</v>
      </c>
      <c r="C1270" s="16" t="s">
        <v>5720</v>
      </c>
      <c r="D1270" s="16" t="s">
        <v>5721</v>
      </c>
      <c r="E1270" s="16" t="s">
        <v>5722</v>
      </c>
      <c r="F1270" s="16">
        <v>25.63</v>
      </c>
      <c r="G1270" s="16" t="s">
        <v>1018</v>
      </c>
      <c r="H1270" s="16" t="s">
        <v>528</v>
      </c>
      <c r="I1270" s="16" t="s">
        <v>764</v>
      </c>
      <c r="J1270" s="16" t="s">
        <v>5723</v>
      </c>
      <c r="K1270" s="16" t="s">
        <v>5724</v>
      </c>
    </row>
    <row r="1271" spans="1:11" x14ac:dyDescent="0.2">
      <c r="A1271" s="13">
        <v>1270</v>
      </c>
      <c r="B1271" s="14">
        <v>5169844</v>
      </c>
      <c r="C1271" s="14" t="s">
        <v>5725</v>
      </c>
      <c r="D1271" s="14" t="s">
        <v>5726</v>
      </c>
      <c r="E1271" s="14" t="s">
        <v>5727</v>
      </c>
      <c r="F1271" s="14">
        <v>99.01</v>
      </c>
      <c r="G1271" s="14" t="s">
        <v>1018</v>
      </c>
      <c r="H1271" s="14" t="s">
        <v>528</v>
      </c>
      <c r="I1271" s="14" t="s">
        <v>785</v>
      </c>
      <c r="J1271" s="14" t="s">
        <v>1123</v>
      </c>
      <c r="K1271" s="14" t="s">
        <v>1124</v>
      </c>
    </row>
    <row r="1272" spans="1:11" x14ac:dyDescent="0.2">
      <c r="A1272" s="15">
        <v>1271</v>
      </c>
      <c r="B1272" s="16">
        <v>2672731</v>
      </c>
      <c r="C1272" s="16" t="s">
        <v>5728</v>
      </c>
      <c r="D1272" s="16" t="s">
        <v>5729</v>
      </c>
      <c r="E1272" s="16" t="s">
        <v>5730</v>
      </c>
      <c r="F1272" s="16">
        <v>25.33</v>
      </c>
      <c r="G1272" s="16" t="s">
        <v>1018</v>
      </c>
      <c r="H1272" s="16" t="s">
        <v>528</v>
      </c>
      <c r="I1272" s="16" t="s">
        <v>785</v>
      </c>
      <c r="J1272" s="16" t="s">
        <v>5731</v>
      </c>
      <c r="K1272" s="16" t="s">
        <v>5732</v>
      </c>
    </row>
    <row r="1273" spans="1:11" x14ac:dyDescent="0.2">
      <c r="A1273" s="13">
        <v>1272</v>
      </c>
      <c r="B1273" s="14">
        <v>2672731</v>
      </c>
      <c r="C1273" s="14" t="s">
        <v>5728</v>
      </c>
      <c r="D1273" s="14" t="s">
        <v>5733</v>
      </c>
      <c r="E1273" s="14" t="s">
        <v>5734</v>
      </c>
      <c r="F1273" s="14">
        <v>122.48</v>
      </c>
      <c r="G1273" s="14" t="s">
        <v>1018</v>
      </c>
      <c r="H1273" s="14" t="s">
        <v>528</v>
      </c>
      <c r="I1273" s="14" t="s">
        <v>785</v>
      </c>
      <c r="J1273" s="14" t="s">
        <v>2596</v>
      </c>
      <c r="K1273" s="14" t="s">
        <v>4445</v>
      </c>
    </row>
    <row r="1274" spans="1:11" x14ac:dyDescent="0.2">
      <c r="A1274" s="15">
        <v>1273</v>
      </c>
      <c r="B1274" s="16">
        <v>2011239</v>
      </c>
      <c r="C1274" s="16" t="s">
        <v>807</v>
      </c>
      <c r="D1274" s="16" t="s">
        <v>5735</v>
      </c>
      <c r="E1274" s="16" t="s">
        <v>5736</v>
      </c>
      <c r="F1274" s="16">
        <v>92.01</v>
      </c>
      <c r="G1274" s="16" t="s">
        <v>987</v>
      </c>
      <c r="H1274" s="16" t="s">
        <v>162</v>
      </c>
      <c r="I1274" s="16" t="s">
        <v>705</v>
      </c>
      <c r="J1274" s="16" t="s">
        <v>5737</v>
      </c>
      <c r="K1274" s="16" t="s">
        <v>5738</v>
      </c>
    </row>
    <row r="1275" spans="1:11" x14ac:dyDescent="0.2">
      <c r="A1275" s="13">
        <v>1274</v>
      </c>
      <c r="B1275" s="14">
        <v>5018536</v>
      </c>
      <c r="C1275" s="14" t="s">
        <v>5739</v>
      </c>
      <c r="D1275" s="14" t="s">
        <v>5740</v>
      </c>
      <c r="E1275" s="14" t="s">
        <v>5741</v>
      </c>
      <c r="F1275" s="14">
        <v>25.17</v>
      </c>
      <c r="G1275" s="14" t="s">
        <v>1051</v>
      </c>
      <c r="H1275" s="14" t="s">
        <v>215</v>
      </c>
      <c r="I1275" s="14" t="s">
        <v>227</v>
      </c>
      <c r="J1275" s="14" t="s">
        <v>4325</v>
      </c>
      <c r="K1275" s="14" t="s">
        <v>4326</v>
      </c>
    </row>
    <row r="1276" spans="1:11" x14ac:dyDescent="0.2">
      <c r="A1276" s="15">
        <v>1275</v>
      </c>
      <c r="B1276" s="16">
        <v>2875578</v>
      </c>
      <c r="C1276" s="16" t="s">
        <v>919</v>
      </c>
      <c r="D1276" s="16" t="s">
        <v>5742</v>
      </c>
      <c r="E1276" s="16" t="s">
        <v>5743</v>
      </c>
      <c r="F1276" s="16">
        <v>4395.97</v>
      </c>
      <c r="G1276" s="16"/>
      <c r="H1276" s="16" t="s">
        <v>21</v>
      </c>
      <c r="I1276" s="16" t="s">
        <v>634</v>
      </c>
      <c r="J1276" s="16" t="s">
        <v>2928</v>
      </c>
      <c r="K1276" s="16" t="s">
        <v>2929</v>
      </c>
    </row>
    <row r="1277" spans="1:11" x14ac:dyDescent="0.2">
      <c r="A1277" s="13">
        <v>1276</v>
      </c>
      <c r="B1277" s="14">
        <v>2875578</v>
      </c>
      <c r="C1277" s="14" t="s">
        <v>919</v>
      </c>
      <c r="D1277" s="14" t="s">
        <v>5744</v>
      </c>
      <c r="E1277" s="14" t="s">
        <v>4599</v>
      </c>
      <c r="F1277" s="14">
        <v>5300.54</v>
      </c>
      <c r="G1277" s="14"/>
      <c r="H1277" s="14" t="s">
        <v>21</v>
      </c>
      <c r="I1277" s="14" t="s">
        <v>634</v>
      </c>
      <c r="J1277" s="14" t="s">
        <v>5745</v>
      </c>
      <c r="K1277" s="14" t="s">
        <v>5746</v>
      </c>
    </row>
    <row r="1278" spans="1:11" x14ac:dyDescent="0.2">
      <c r="A1278" s="15">
        <v>1277</v>
      </c>
      <c r="B1278" s="16">
        <v>2875578</v>
      </c>
      <c r="C1278" s="16" t="s">
        <v>919</v>
      </c>
      <c r="D1278" s="16" t="s">
        <v>5747</v>
      </c>
      <c r="E1278" s="16" t="s">
        <v>5748</v>
      </c>
      <c r="F1278" s="16">
        <v>2686.97</v>
      </c>
      <c r="G1278" s="16"/>
      <c r="H1278" s="16" t="s">
        <v>21</v>
      </c>
      <c r="I1278" s="16" t="s">
        <v>634</v>
      </c>
      <c r="J1278" s="16" t="s">
        <v>5745</v>
      </c>
      <c r="K1278" s="16" t="s">
        <v>5746</v>
      </c>
    </row>
    <row r="1279" spans="1:11" x14ac:dyDescent="0.2">
      <c r="A1279" s="13">
        <v>1278</v>
      </c>
      <c r="B1279" s="14">
        <v>2875578</v>
      </c>
      <c r="C1279" s="14" t="s">
        <v>919</v>
      </c>
      <c r="D1279" s="14" t="s">
        <v>5749</v>
      </c>
      <c r="E1279" s="14" t="s">
        <v>5750</v>
      </c>
      <c r="F1279" s="14">
        <v>8060.87</v>
      </c>
      <c r="G1279" s="14"/>
      <c r="H1279" s="14" t="s">
        <v>21</v>
      </c>
      <c r="I1279" s="14" t="s">
        <v>634</v>
      </c>
      <c r="J1279" s="14" t="s">
        <v>2396</v>
      </c>
      <c r="K1279" s="14" t="s">
        <v>2397</v>
      </c>
    </row>
    <row r="1280" spans="1:11" x14ac:dyDescent="0.2">
      <c r="A1280" s="15">
        <v>1279</v>
      </c>
      <c r="B1280" s="16">
        <v>2875578</v>
      </c>
      <c r="C1280" s="16" t="s">
        <v>919</v>
      </c>
      <c r="D1280" s="16" t="s">
        <v>5751</v>
      </c>
      <c r="E1280" s="16" t="s">
        <v>3051</v>
      </c>
      <c r="F1280" s="16">
        <v>2931.07</v>
      </c>
      <c r="G1280" s="16" t="s">
        <v>1943</v>
      </c>
      <c r="H1280" s="16" t="s">
        <v>21</v>
      </c>
      <c r="I1280" s="16" t="s">
        <v>634</v>
      </c>
      <c r="J1280" s="16" t="s">
        <v>5752</v>
      </c>
      <c r="K1280" s="16" t="s">
        <v>5753</v>
      </c>
    </row>
    <row r="1281" spans="1:11" x14ac:dyDescent="0.2">
      <c r="A1281" s="13">
        <v>1280</v>
      </c>
      <c r="B1281" s="14">
        <v>2094533</v>
      </c>
      <c r="C1281" s="14" t="s">
        <v>820</v>
      </c>
      <c r="D1281" s="14" t="s">
        <v>5754</v>
      </c>
      <c r="E1281" s="14" t="s">
        <v>5755</v>
      </c>
      <c r="F1281" s="14">
        <v>40.64</v>
      </c>
      <c r="G1281" s="14" t="s">
        <v>970</v>
      </c>
      <c r="H1281" s="14" t="s">
        <v>382</v>
      </c>
      <c r="I1281" s="14" t="s">
        <v>384</v>
      </c>
      <c r="J1281" s="14" t="s">
        <v>5756</v>
      </c>
      <c r="K1281" s="14" t="s">
        <v>5757</v>
      </c>
    </row>
    <row r="1282" spans="1:11" x14ac:dyDescent="0.2">
      <c r="A1282" s="15">
        <v>1281</v>
      </c>
      <c r="B1282" s="16">
        <v>2094533</v>
      </c>
      <c r="C1282" s="16" t="s">
        <v>820</v>
      </c>
      <c r="D1282" s="16" t="s">
        <v>5758</v>
      </c>
      <c r="E1282" s="16" t="s">
        <v>5759</v>
      </c>
      <c r="F1282" s="16">
        <v>1398.55</v>
      </c>
      <c r="G1282" s="16" t="s">
        <v>970</v>
      </c>
      <c r="H1282" s="16" t="s">
        <v>382</v>
      </c>
      <c r="I1282" s="16" t="s">
        <v>2277</v>
      </c>
      <c r="J1282" s="16" t="s">
        <v>5760</v>
      </c>
      <c r="K1282" s="16" t="s">
        <v>5761</v>
      </c>
    </row>
    <row r="1283" spans="1:11" x14ac:dyDescent="0.2">
      <c r="A1283" s="13">
        <v>1282</v>
      </c>
      <c r="B1283" s="14">
        <v>2094533</v>
      </c>
      <c r="C1283" s="14" t="s">
        <v>820</v>
      </c>
      <c r="D1283" s="14" t="s">
        <v>5762</v>
      </c>
      <c r="E1283" s="14" t="s">
        <v>5763</v>
      </c>
      <c r="F1283" s="14">
        <v>588.17999999999995</v>
      </c>
      <c r="G1283" s="14" t="s">
        <v>970</v>
      </c>
      <c r="H1283" s="14" t="s">
        <v>382</v>
      </c>
      <c r="I1283" s="14" t="s">
        <v>384</v>
      </c>
      <c r="J1283" s="14" t="s">
        <v>5764</v>
      </c>
      <c r="K1283" s="14" t="s">
        <v>5765</v>
      </c>
    </row>
    <row r="1284" spans="1:11" x14ac:dyDescent="0.2">
      <c r="A1284" s="15">
        <v>1283</v>
      </c>
      <c r="B1284" s="16">
        <v>2094533</v>
      </c>
      <c r="C1284" s="16" t="s">
        <v>820</v>
      </c>
      <c r="D1284" s="16" t="s">
        <v>5766</v>
      </c>
      <c r="E1284" s="16" t="s">
        <v>5763</v>
      </c>
      <c r="F1284" s="16">
        <v>642.64</v>
      </c>
      <c r="G1284" s="16" t="s">
        <v>970</v>
      </c>
      <c r="H1284" s="16" t="s">
        <v>382</v>
      </c>
      <c r="I1284" s="16" t="s">
        <v>2277</v>
      </c>
      <c r="J1284" s="16" t="s">
        <v>5767</v>
      </c>
      <c r="K1284" s="16" t="s">
        <v>5768</v>
      </c>
    </row>
    <row r="1285" spans="1:11" x14ac:dyDescent="0.2">
      <c r="A1285" s="13">
        <v>1284</v>
      </c>
      <c r="B1285" s="14">
        <v>2094533</v>
      </c>
      <c r="C1285" s="14" t="s">
        <v>820</v>
      </c>
      <c r="D1285" s="14" t="s">
        <v>5769</v>
      </c>
      <c r="E1285" s="14" t="s">
        <v>5755</v>
      </c>
      <c r="F1285" s="14">
        <v>79.430000000000007</v>
      </c>
      <c r="G1285" s="14" t="s">
        <v>970</v>
      </c>
      <c r="H1285" s="14" t="s">
        <v>382</v>
      </c>
      <c r="I1285" s="14" t="s">
        <v>388</v>
      </c>
      <c r="J1285" s="14" t="s">
        <v>5770</v>
      </c>
      <c r="K1285" s="14" t="s">
        <v>5771</v>
      </c>
    </row>
    <row r="1286" spans="1:11" x14ac:dyDescent="0.2">
      <c r="A1286" s="15">
        <v>1285</v>
      </c>
      <c r="B1286" s="16">
        <v>2094533</v>
      </c>
      <c r="C1286" s="16" t="s">
        <v>820</v>
      </c>
      <c r="D1286" s="16" t="s">
        <v>5772</v>
      </c>
      <c r="E1286" s="16" t="s">
        <v>5773</v>
      </c>
      <c r="F1286" s="16">
        <v>910.57</v>
      </c>
      <c r="G1286" s="16" t="s">
        <v>970</v>
      </c>
      <c r="H1286" s="16" t="s">
        <v>382</v>
      </c>
      <c r="I1286" s="16" t="s">
        <v>388</v>
      </c>
      <c r="J1286" s="16" t="s">
        <v>1721</v>
      </c>
      <c r="K1286" s="16" t="s">
        <v>1722</v>
      </c>
    </row>
    <row r="1287" spans="1:11" x14ac:dyDescent="0.2">
      <c r="A1287" s="13">
        <v>1286</v>
      </c>
      <c r="B1287" s="14">
        <v>2094533</v>
      </c>
      <c r="C1287" s="14" t="s">
        <v>820</v>
      </c>
      <c r="D1287" s="14" t="s">
        <v>5774</v>
      </c>
      <c r="E1287" s="14" t="s">
        <v>5775</v>
      </c>
      <c r="F1287" s="14">
        <v>2788.03</v>
      </c>
      <c r="G1287" s="14" t="s">
        <v>970</v>
      </c>
      <c r="H1287" s="14" t="s">
        <v>4790</v>
      </c>
      <c r="I1287" s="14" t="s">
        <v>5776</v>
      </c>
      <c r="J1287" s="14" t="s">
        <v>5777</v>
      </c>
      <c r="K1287" s="14" t="s">
        <v>5778</v>
      </c>
    </row>
    <row r="1288" spans="1:11" x14ac:dyDescent="0.2">
      <c r="A1288" s="15">
        <v>1287</v>
      </c>
      <c r="B1288" s="16">
        <v>5442265</v>
      </c>
      <c r="C1288" s="16" t="s">
        <v>5779</v>
      </c>
      <c r="D1288" s="16" t="s">
        <v>5780</v>
      </c>
      <c r="E1288" s="16" t="s">
        <v>5781</v>
      </c>
      <c r="F1288" s="16">
        <v>545.15</v>
      </c>
      <c r="G1288" s="16"/>
      <c r="H1288" s="16" t="s">
        <v>264</v>
      </c>
      <c r="I1288" s="16" t="s">
        <v>272</v>
      </c>
      <c r="J1288" s="16" t="s">
        <v>5782</v>
      </c>
      <c r="K1288" s="16" t="s">
        <v>5783</v>
      </c>
    </row>
    <row r="1289" spans="1:11" x14ac:dyDescent="0.2">
      <c r="A1289" s="13">
        <v>1288</v>
      </c>
      <c r="B1289" s="14">
        <v>5442265</v>
      </c>
      <c r="C1289" s="14" t="s">
        <v>5779</v>
      </c>
      <c r="D1289" s="14" t="s">
        <v>5784</v>
      </c>
      <c r="E1289" s="14" t="s">
        <v>2193</v>
      </c>
      <c r="F1289" s="14">
        <v>1786.08</v>
      </c>
      <c r="G1289" s="14"/>
      <c r="H1289" s="14" t="s">
        <v>116</v>
      </c>
      <c r="I1289" s="14" t="s">
        <v>663</v>
      </c>
      <c r="J1289" s="14" t="s">
        <v>5785</v>
      </c>
      <c r="K1289" s="14" t="s">
        <v>5786</v>
      </c>
    </row>
    <row r="1290" spans="1:11" x14ac:dyDescent="0.2">
      <c r="A1290" s="15">
        <v>1289</v>
      </c>
      <c r="B1290" s="16">
        <v>2877589</v>
      </c>
      <c r="C1290" s="16" t="s">
        <v>5787</v>
      </c>
      <c r="D1290" s="16" t="s">
        <v>5788</v>
      </c>
      <c r="E1290" s="16" t="s">
        <v>4575</v>
      </c>
      <c r="F1290" s="16">
        <v>9418.67</v>
      </c>
      <c r="G1290" s="16"/>
      <c r="H1290" s="16" t="s">
        <v>511</v>
      </c>
      <c r="I1290" s="16" t="s">
        <v>5789</v>
      </c>
      <c r="J1290" s="16" t="s">
        <v>2250</v>
      </c>
      <c r="K1290" s="16" t="s">
        <v>4624</v>
      </c>
    </row>
    <row r="1291" spans="1:11" x14ac:dyDescent="0.2">
      <c r="A1291" s="13">
        <v>1290</v>
      </c>
      <c r="B1291" s="14">
        <v>5105897</v>
      </c>
      <c r="C1291" s="14" t="s">
        <v>5790</v>
      </c>
      <c r="D1291" s="14" t="s">
        <v>5791</v>
      </c>
      <c r="E1291" s="14" t="s">
        <v>5792</v>
      </c>
      <c r="F1291" s="14">
        <v>15298.19</v>
      </c>
      <c r="G1291" s="14"/>
      <c r="H1291" s="14" t="s">
        <v>162</v>
      </c>
      <c r="I1291" s="14" t="s">
        <v>207</v>
      </c>
      <c r="J1291" s="14" t="s">
        <v>1247</v>
      </c>
      <c r="K1291" s="14" t="s">
        <v>1248</v>
      </c>
    </row>
    <row r="1292" spans="1:11" x14ac:dyDescent="0.2">
      <c r="A1292" s="15">
        <v>1291</v>
      </c>
      <c r="B1292" s="16">
        <v>5105897</v>
      </c>
      <c r="C1292" s="16" t="s">
        <v>5790</v>
      </c>
      <c r="D1292" s="16" t="s">
        <v>5793</v>
      </c>
      <c r="E1292" s="16" t="s">
        <v>5794</v>
      </c>
      <c r="F1292" s="16">
        <v>40920.769999999997</v>
      </c>
      <c r="G1292" s="16"/>
      <c r="H1292" s="16" t="s">
        <v>162</v>
      </c>
      <c r="I1292" s="16" t="s">
        <v>173</v>
      </c>
      <c r="J1292" s="16" t="s">
        <v>5795</v>
      </c>
      <c r="K1292" s="16" t="s">
        <v>5796</v>
      </c>
    </row>
    <row r="1293" spans="1:11" x14ac:dyDescent="0.2">
      <c r="A1293" s="13">
        <v>1292</v>
      </c>
      <c r="B1293" s="14">
        <v>5456266</v>
      </c>
      <c r="C1293" s="14" t="s">
        <v>5797</v>
      </c>
      <c r="D1293" s="14" t="s">
        <v>5798</v>
      </c>
      <c r="E1293" s="14" t="s">
        <v>5799</v>
      </c>
      <c r="F1293" s="14">
        <v>392.68</v>
      </c>
      <c r="G1293" s="14"/>
      <c r="H1293" s="14" t="s">
        <v>116</v>
      </c>
      <c r="I1293" s="14" t="s">
        <v>662</v>
      </c>
      <c r="J1293" s="14" t="s">
        <v>5800</v>
      </c>
      <c r="K1293" s="14" t="s">
        <v>5801</v>
      </c>
    </row>
    <row r="1294" spans="1:11" x14ac:dyDescent="0.2">
      <c r="A1294" s="15">
        <v>1293</v>
      </c>
      <c r="B1294" s="16">
        <v>2848856</v>
      </c>
      <c r="C1294" s="16" t="s">
        <v>5802</v>
      </c>
      <c r="D1294" s="16" t="s">
        <v>5803</v>
      </c>
      <c r="E1294" s="16" t="s">
        <v>5804</v>
      </c>
      <c r="F1294" s="16">
        <v>4305.0600000000004</v>
      </c>
      <c r="G1294" s="16"/>
      <c r="H1294" s="16" t="s">
        <v>264</v>
      </c>
      <c r="I1294" s="16" t="s">
        <v>289</v>
      </c>
      <c r="J1294" s="16" t="s">
        <v>2438</v>
      </c>
      <c r="K1294" s="16" t="s">
        <v>3711</v>
      </c>
    </row>
    <row r="1295" spans="1:11" x14ac:dyDescent="0.2">
      <c r="A1295" s="13">
        <v>1294</v>
      </c>
      <c r="B1295" s="14">
        <v>5087546</v>
      </c>
      <c r="C1295" s="14" t="s">
        <v>5805</v>
      </c>
      <c r="D1295" s="14" t="s">
        <v>5806</v>
      </c>
      <c r="E1295" s="14" t="s">
        <v>5807</v>
      </c>
      <c r="F1295" s="14">
        <v>27.23</v>
      </c>
      <c r="G1295" s="14" t="s">
        <v>1018</v>
      </c>
      <c r="H1295" s="14" t="s">
        <v>528</v>
      </c>
      <c r="I1295" s="14" t="s">
        <v>778</v>
      </c>
      <c r="J1295" s="14" t="s">
        <v>5808</v>
      </c>
      <c r="K1295" s="14" t="s">
        <v>5809</v>
      </c>
    </row>
    <row r="1296" spans="1:11" x14ac:dyDescent="0.2">
      <c r="A1296" s="15">
        <v>1295</v>
      </c>
      <c r="B1296" s="16">
        <v>5214629</v>
      </c>
      <c r="C1296" s="16" t="s">
        <v>5810</v>
      </c>
      <c r="D1296" s="16" t="s">
        <v>5811</v>
      </c>
      <c r="E1296" s="16" t="s">
        <v>3672</v>
      </c>
      <c r="F1296" s="16">
        <v>2646.41</v>
      </c>
      <c r="G1296" s="16"/>
      <c r="H1296" s="16" t="s">
        <v>215</v>
      </c>
      <c r="I1296" s="16" t="s">
        <v>234</v>
      </c>
      <c r="J1296" s="16" t="s">
        <v>3710</v>
      </c>
      <c r="K1296" s="16" t="s">
        <v>3711</v>
      </c>
    </row>
    <row r="1297" spans="1:11" x14ac:dyDescent="0.2">
      <c r="A1297" s="13">
        <v>1296</v>
      </c>
      <c r="B1297" s="14">
        <v>2562499</v>
      </c>
      <c r="C1297" s="14" t="s">
        <v>5812</v>
      </c>
      <c r="D1297" s="14" t="s">
        <v>5813</v>
      </c>
      <c r="E1297" s="14" t="s">
        <v>3106</v>
      </c>
      <c r="F1297" s="14">
        <v>2083.15</v>
      </c>
      <c r="G1297" s="14"/>
      <c r="H1297" s="14" t="s">
        <v>560</v>
      </c>
      <c r="I1297" s="14" t="s">
        <v>642</v>
      </c>
      <c r="J1297" s="14" t="s">
        <v>2482</v>
      </c>
      <c r="K1297" s="14" t="s">
        <v>5814</v>
      </c>
    </row>
    <row r="1298" spans="1:11" x14ac:dyDescent="0.2">
      <c r="A1298" s="15">
        <v>1297</v>
      </c>
      <c r="B1298" s="16">
        <v>5201934</v>
      </c>
      <c r="C1298" s="16" t="s">
        <v>5815</v>
      </c>
      <c r="D1298" s="16" t="s">
        <v>5816</v>
      </c>
      <c r="E1298" s="16" t="s">
        <v>5817</v>
      </c>
      <c r="F1298" s="16">
        <v>144.19999999999999</v>
      </c>
      <c r="G1298" s="16"/>
      <c r="H1298" s="16" t="s">
        <v>407</v>
      </c>
      <c r="I1298" s="16" t="s">
        <v>1601</v>
      </c>
      <c r="J1298" s="16" t="s">
        <v>5389</v>
      </c>
      <c r="K1298" s="16" t="s">
        <v>5818</v>
      </c>
    </row>
    <row r="1299" spans="1:11" x14ac:dyDescent="0.2">
      <c r="A1299" s="13">
        <v>1298</v>
      </c>
      <c r="B1299" s="14">
        <v>5499267</v>
      </c>
      <c r="C1299" s="14" t="s">
        <v>5819</v>
      </c>
      <c r="D1299" s="14" t="s">
        <v>5820</v>
      </c>
      <c r="E1299" s="14" t="s">
        <v>5821</v>
      </c>
      <c r="F1299" s="14">
        <v>3018.25</v>
      </c>
      <c r="G1299" s="14"/>
      <c r="H1299" s="14" t="s">
        <v>15</v>
      </c>
      <c r="I1299" s="14" t="s">
        <v>2048</v>
      </c>
      <c r="J1299" s="14" t="s">
        <v>1379</v>
      </c>
      <c r="K1299" s="14" t="s">
        <v>2514</v>
      </c>
    </row>
    <row r="1300" spans="1:11" x14ac:dyDescent="0.2">
      <c r="A1300" s="15">
        <v>1299</v>
      </c>
      <c r="B1300" s="16">
        <v>2816687</v>
      </c>
      <c r="C1300" s="16" t="s">
        <v>5822</v>
      </c>
      <c r="D1300" s="16" t="s">
        <v>5823</v>
      </c>
      <c r="E1300" s="16" t="s">
        <v>5824</v>
      </c>
      <c r="F1300" s="16">
        <v>41.25</v>
      </c>
      <c r="G1300" s="16" t="s">
        <v>970</v>
      </c>
      <c r="H1300" s="16" t="s">
        <v>407</v>
      </c>
      <c r="I1300" s="16" t="s">
        <v>408</v>
      </c>
      <c r="J1300" s="16" t="s">
        <v>5825</v>
      </c>
      <c r="K1300" s="16" t="s">
        <v>5826</v>
      </c>
    </row>
    <row r="1301" spans="1:11" x14ac:dyDescent="0.2">
      <c r="A1301" s="13">
        <v>1300</v>
      </c>
      <c r="B1301" s="14">
        <v>2816687</v>
      </c>
      <c r="C1301" s="14" t="s">
        <v>5822</v>
      </c>
      <c r="D1301" s="14" t="s">
        <v>5827</v>
      </c>
      <c r="E1301" s="14" t="s">
        <v>5828</v>
      </c>
      <c r="F1301" s="14">
        <v>4843.62</v>
      </c>
      <c r="G1301" s="14"/>
      <c r="H1301" s="14" t="s">
        <v>697</v>
      </c>
      <c r="I1301" s="14" t="s">
        <v>5829</v>
      </c>
      <c r="J1301" s="14" t="s">
        <v>5830</v>
      </c>
      <c r="K1301" s="14" t="s">
        <v>5831</v>
      </c>
    </row>
    <row r="1302" spans="1:11" x14ac:dyDescent="0.2">
      <c r="A1302" s="15">
        <v>1301</v>
      </c>
      <c r="B1302" s="16">
        <v>3124916</v>
      </c>
      <c r="C1302" s="16" t="s">
        <v>5832</v>
      </c>
      <c r="D1302" s="16" t="s">
        <v>5833</v>
      </c>
      <c r="E1302" s="16" t="s">
        <v>5834</v>
      </c>
      <c r="F1302" s="16">
        <v>731.27</v>
      </c>
      <c r="G1302" s="16" t="s">
        <v>970</v>
      </c>
      <c r="H1302" s="16" t="s">
        <v>21</v>
      </c>
      <c r="I1302" s="16" t="s">
        <v>1563</v>
      </c>
      <c r="J1302" s="16" t="s">
        <v>2158</v>
      </c>
      <c r="K1302" s="16" t="s">
        <v>2159</v>
      </c>
    </row>
    <row r="1303" spans="1:11" x14ac:dyDescent="0.2">
      <c r="A1303" s="13">
        <v>1302</v>
      </c>
      <c r="B1303" s="14">
        <v>3124916</v>
      </c>
      <c r="C1303" s="14" t="s">
        <v>5832</v>
      </c>
      <c r="D1303" s="14" t="s">
        <v>5835</v>
      </c>
      <c r="E1303" s="14" t="s">
        <v>5836</v>
      </c>
      <c r="F1303" s="14">
        <v>346.75</v>
      </c>
      <c r="G1303" s="14" t="s">
        <v>970</v>
      </c>
      <c r="H1303" s="14" t="s">
        <v>21</v>
      </c>
      <c r="I1303" s="14" t="s">
        <v>339</v>
      </c>
      <c r="J1303" s="14" t="s">
        <v>2158</v>
      </c>
      <c r="K1303" s="14" t="s">
        <v>2159</v>
      </c>
    </row>
    <row r="1304" spans="1:11" x14ac:dyDescent="0.2">
      <c r="A1304" s="15">
        <v>1303</v>
      </c>
      <c r="B1304" s="16">
        <v>5452503</v>
      </c>
      <c r="C1304" s="16" t="s">
        <v>5837</v>
      </c>
      <c r="D1304" s="16" t="s">
        <v>5838</v>
      </c>
      <c r="E1304" s="16" t="s">
        <v>5839</v>
      </c>
      <c r="F1304" s="16">
        <v>917.58</v>
      </c>
      <c r="G1304" s="16"/>
      <c r="H1304" s="16" t="s">
        <v>362</v>
      </c>
      <c r="I1304" s="16" t="s">
        <v>369</v>
      </c>
      <c r="J1304" s="16" t="s">
        <v>5440</v>
      </c>
      <c r="K1304" s="16" t="s">
        <v>5441</v>
      </c>
    </row>
    <row r="1305" spans="1:11" x14ac:dyDescent="0.2">
      <c r="A1305" s="13">
        <v>1304</v>
      </c>
      <c r="B1305" s="14">
        <v>5452503</v>
      </c>
      <c r="C1305" s="14" t="s">
        <v>5837</v>
      </c>
      <c r="D1305" s="14" t="s">
        <v>5840</v>
      </c>
      <c r="E1305" s="14" t="s">
        <v>5841</v>
      </c>
      <c r="F1305" s="14">
        <v>1876.14</v>
      </c>
      <c r="G1305" s="14"/>
      <c r="H1305" s="14" t="s">
        <v>362</v>
      </c>
      <c r="I1305" s="14" t="s">
        <v>5221</v>
      </c>
      <c r="J1305" s="14" t="s">
        <v>5842</v>
      </c>
      <c r="K1305" s="14" t="s">
        <v>5843</v>
      </c>
    </row>
    <row r="1306" spans="1:11" x14ac:dyDescent="0.2">
      <c r="A1306" s="15">
        <v>1305</v>
      </c>
      <c r="B1306" s="16">
        <v>5452503</v>
      </c>
      <c r="C1306" s="16" t="s">
        <v>5837</v>
      </c>
      <c r="D1306" s="16" t="s">
        <v>5844</v>
      </c>
      <c r="E1306" s="16" t="s">
        <v>5841</v>
      </c>
      <c r="F1306" s="16">
        <v>158.38999999999999</v>
      </c>
      <c r="G1306" s="16" t="s">
        <v>2083</v>
      </c>
      <c r="H1306" s="16" t="s">
        <v>362</v>
      </c>
      <c r="I1306" s="16" t="s">
        <v>5221</v>
      </c>
      <c r="J1306" s="16" t="s">
        <v>5708</v>
      </c>
      <c r="K1306" s="16" t="s">
        <v>5709</v>
      </c>
    </row>
    <row r="1307" spans="1:11" x14ac:dyDescent="0.2">
      <c r="A1307" s="13">
        <v>1306</v>
      </c>
      <c r="B1307" s="14">
        <v>5452503</v>
      </c>
      <c r="C1307" s="14" t="s">
        <v>5837</v>
      </c>
      <c r="D1307" s="14" t="s">
        <v>5845</v>
      </c>
      <c r="E1307" s="14" t="s">
        <v>5841</v>
      </c>
      <c r="F1307" s="14">
        <v>487.39</v>
      </c>
      <c r="G1307" s="14"/>
      <c r="H1307" s="14" t="s">
        <v>362</v>
      </c>
      <c r="I1307" s="14" t="s">
        <v>5221</v>
      </c>
      <c r="J1307" s="14" t="s">
        <v>5842</v>
      </c>
      <c r="K1307" s="14" t="s">
        <v>5843</v>
      </c>
    </row>
    <row r="1308" spans="1:11" x14ac:dyDescent="0.2">
      <c r="A1308" s="15">
        <v>1307</v>
      </c>
      <c r="B1308" s="16">
        <v>5084903</v>
      </c>
      <c r="C1308" s="16" t="s">
        <v>886</v>
      </c>
      <c r="D1308" s="16" t="s">
        <v>5846</v>
      </c>
      <c r="E1308" s="16" t="s">
        <v>5847</v>
      </c>
      <c r="F1308" s="16">
        <v>25.16</v>
      </c>
      <c r="G1308" s="16" t="s">
        <v>2083</v>
      </c>
      <c r="H1308" s="16" t="s">
        <v>362</v>
      </c>
      <c r="I1308" s="16" t="s">
        <v>727</v>
      </c>
      <c r="J1308" s="16" t="s">
        <v>5848</v>
      </c>
      <c r="K1308" s="16" t="s">
        <v>5849</v>
      </c>
    </row>
    <row r="1309" spans="1:11" x14ac:dyDescent="0.2">
      <c r="A1309" s="13">
        <v>1308</v>
      </c>
      <c r="B1309" s="14">
        <v>5084903</v>
      </c>
      <c r="C1309" s="14" t="s">
        <v>886</v>
      </c>
      <c r="D1309" s="14" t="s">
        <v>5850</v>
      </c>
      <c r="E1309" s="14" t="s">
        <v>5847</v>
      </c>
      <c r="F1309" s="14">
        <v>5717.74</v>
      </c>
      <c r="G1309" s="14"/>
      <c r="H1309" s="14" t="s">
        <v>362</v>
      </c>
      <c r="I1309" s="14" t="s">
        <v>5567</v>
      </c>
      <c r="J1309" s="14" t="s">
        <v>2102</v>
      </c>
      <c r="K1309" s="14" t="s">
        <v>2103</v>
      </c>
    </row>
    <row r="1310" spans="1:11" x14ac:dyDescent="0.2">
      <c r="A1310" s="15">
        <v>1309</v>
      </c>
      <c r="B1310" s="16">
        <v>5325595</v>
      </c>
      <c r="C1310" s="16" t="s">
        <v>5851</v>
      </c>
      <c r="D1310" s="16" t="s">
        <v>5852</v>
      </c>
      <c r="E1310" s="16" t="s">
        <v>5853</v>
      </c>
      <c r="F1310" s="16">
        <v>865.03</v>
      </c>
      <c r="G1310" s="16"/>
      <c r="H1310" s="16" t="s">
        <v>51</v>
      </c>
      <c r="I1310" s="16" t="s">
        <v>5854</v>
      </c>
      <c r="J1310" s="16" t="s">
        <v>3461</v>
      </c>
      <c r="K1310" s="16" t="s">
        <v>3462</v>
      </c>
    </row>
    <row r="1311" spans="1:11" x14ac:dyDescent="0.2">
      <c r="A1311" s="13">
        <v>1310</v>
      </c>
      <c r="B1311" s="14">
        <v>5045584</v>
      </c>
      <c r="C1311" s="14" t="s">
        <v>5855</v>
      </c>
      <c r="D1311" s="14" t="s">
        <v>5856</v>
      </c>
      <c r="E1311" s="14" t="s">
        <v>5857</v>
      </c>
      <c r="F1311" s="14">
        <v>6641.99</v>
      </c>
      <c r="G1311" s="14"/>
      <c r="H1311" s="14" t="s">
        <v>215</v>
      </c>
      <c r="I1311" s="14" t="s">
        <v>216</v>
      </c>
      <c r="J1311" s="14" t="s">
        <v>5858</v>
      </c>
      <c r="K1311" s="14" t="s">
        <v>4176</v>
      </c>
    </row>
    <row r="1312" spans="1:11" x14ac:dyDescent="0.2">
      <c r="A1312" s="15">
        <v>1311</v>
      </c>
      <c r="B1312" s="16">
        <v>2740257</v>
      </c>
      <c r="C1312" s="16" t="s">
        <v>5859</v>
      </c>
      <c r="D1312" s="16" t="s">
        <v>5860</v>
      </c>
      <c r="E1312" s="16" t="s">
        <v>824</v>
      </c>
      <c r="F1312" s="16">
        <v>2191.08</v>
      </c>
      <c r="G1312" s="16"/>
      <c r="H1312" s="16" t="s">
        <v>407</v>
      </c>
      <c r="I1312" s="16" t="s">
        <v>420</v>
      </c>
      <c r="J1312" s="16" t="s">
        <v>5861</v>
      </c>
      <c r="K1312" s="16" t="s">
        <v>5862</v>
      </c>
    </row>
    <row r="1313" spans="1:11" x14ac:dyDescent="0.2">
      <c r="A1313" s="13">
        <v>1312</v>
      </c>
      <c r="B1313" s="14">
        <v>5089263</v>
      </c>
      <c r="C1313" s="14" t="s">
        <v>5863</v>
      </c>
      <c r="D1313" s="14" t="s">
        <v>5864</v>
      </c>
      <c r="E1313" s="14" t="s">
        <v>2488</v>
      </c>
      <c r="F1313" s="14">
        <v>25640.31</v>
      </c>
      <c r="G1313" s="14"/>
      <c r="H1313" s="14" t="s">
        <v>69</v>
      </c>
      <c r="I1313" s="14" t="s">
        <v>5865</v>
      </c>
      <c r="J1313" s="14" t="s">
        <v>4502</v>
      </c>
      <c r="K1313" s="14" t="s">
        <v>4503</v>
      </c>
    </row>
    <row r="1314" spans="1:11" x14ac:dyDescent="0.2">
      <c r="A1314" s="15">
        <v>1313</v>
      </c>
      <c r="B1314" s="16">
        <v>5089263</v>
      </c>
      <c r="C1314" s="16" t="s">
        <v>5863</v>
      </c>
      <c r="D1314" s="16" t="s">
        <v>5866</v>
      </c>
      <c r="E1314" s="16" t="s">
        <v>5867</v>
      </c>
      <c r="F1314" s="16">
        <v>8154</v>
      </c>
      <c r="G1314" s="16"/>
      <c r="H1314" s="16" t="s">
        <v>69</v>
      </c>
      <c r="I1314" s="16" t="s">
        <v>5868</v>
      </c>
      <c r="J1314" s="16" t="s">
        <v>2092</v>
      </c>
      <c r="K1314" s="16" t="s">
        <v>5869</v>
      </c>
    </row>
    <row r="1315" spans="1:11" x14ac:dyDescent="0.2">
      <c r="A1315" s="13">
        <v>1314</v>
      </c>
      <c r="B1315" s="14">
        <v>2565919</v>
      </c>
      <c r="C1315" s="14" t="s">
        <v>5870</v>
      </c>
      <c r="D1315" s="14" t="s">
        <v>5871</v>
      </c>
      <c r="E1315" s="14" t="s">
        <v>5872</v>
      </c>
      <c r="F1315" s="14">
        <v>96.7</v>
      </c>
      <c r="G1315" s="14" t="s">
        <v>1018</v>
      </c>
      <c r="H1315" s="14" t="s">
        <v>407</v>
      </c>
      <c r="I1315" s="14" t="s">
        <v>420</v>
      </c>
      <c r="J1315" s="14" t="s">
        <v>2547</v>
      </c>
      <c r="K1315" s="14" t="s">
        <v>4713</v>
      </c>
    </row>
    <row r="1316" spans="1:11" x14ac:dyDescent="0.2">
      <c r="A1316" s="15">
        <v>1315</v>
      </c>
      <c r="B1316" s="16">
        <v>5026016</v>
      </c>
      <c r="C1316" s="16" t="s">
        <v>5873</v>
      </c>
      <c r="D1316" s="16" t="s">
        <v>5874</v>
      </c>
      <c r="E1316" s="16" t="s">
        <v>5875</v>
      </c>
      <c r="F1316" s="16">
        <v>607.58000000000004</v>
      </c>
      <c r="G1316" s="16"/>
      <c r="H1316" s="16" t="s">
        <v>407</v>
      </c>
      <c r="I1316" s="16" t="s">
        <v>5877</v>
      </c>
      <c r="J1316" s="16" t="s">
        <v>3502</v>
      </c>
      <c r="K1316" s="16" t="s">
        <v>5878</v>
      </c>
    </row>
    <row r="1317" spans="1:11" x14ac:dyDescent="0.2">
      <c r="A1317" s="13">
        <v>1316</v>
      </c>
      <c r="B1317" s="14">
        <v>2656523</v>
      </c>
      <c r="C1317" s="14" t="s">
        <v>5879</v>
      </c>
      <c r="D1317" s="14" t="s">
        <v>5880</v>
      </c>
      <c r="E1317" s="14" t="s">
        <v>5881</v>
      </c>
      <c r="F1317" s="14">
        <v>451.25</v>
      </c>
      <c r="G1317" s="14" t="s">
        <v>1796</v>
      </c>
      <c r="H1317" s="14" t="s">
        <v>215</v>
      </c>
      <c r="I1317" s="14" t="s">
        <v>257</v>
      </c>
      <c r="J1317" s="14" t="s">
        <v>5882</v>
      </c>
      <c r="K1317" s="14" t="s">
        <v>5883</v>
      </c>
    </row>
    <row r="1318" spans="1:11" x14ac:dyDescent="0.2">
      <c r="A1318" s="15">
        <v>1317</v>
      </c>
      <c r="B1318" s="16">
        <v>2656523</v>
      </c>
      <c r="C1318" s="16" t="s">
        <v>5879</v>
      </c>
      <c r="D1318" s="16" t="s">
        <v>5884</v>
      </c>
      <c r="E1318" s="16" t="s">
        <v>5467</v>
      </c>
      <c r="F1318" s="16">
        <v>154.46</v>
      </c>
      <c r="G1318" s="16" t="s">
        <v>1796</v>
      </c>
      <c r="H1318" s="16" t="s">
        <v>215</v>
      </c>
      <c r="I1318" s="16" t="s">
        <v>257</v>
      </c>
      <c r="J1318" s="16" t="s">
        <v>5882</v>
      </c>
      <c r="K1318" s="16" t="s">
        <v>5883</v>
      </c>
    </row>
    <row r="1319" spans="1:11" x14ac:dyDescent="0.2">
      <c r="A1319" s="13">
        <v>1318</v>
      </c>
      <c r="B1319" s="14">
        <v>5194407</v>
      </c>
      <c r="C1319" s="14" t="s">
        <v>5885</v>
      </c>
      <c r="D1319" s="14" t="s">
        <v>5886</v>
      </c>
      <c r="E1319" s="14" t="s">
        <v>5887</v>
      </c>
      <c r="F1319" s="14">
        <v>138.34</v>
      </c>
      <c r="G1319" s="14"/>
      <c r="H1319" s="14" t="s">
        <v>116</v>
      </c>
      <c r="I1319" s="14" t="s">
        <v>145</v>
      </c>
      <c r="J1319" s="14" t="s">
        <v>5888</v>
      </c>
      <c r="K1319" s="14" t="s">
        <v>5889</v>
      </c>
    </row>
    <row r="1320" spans="1:11" x14ac:dyDescent="0.2">
      <c r="A1320" s="15">
        <v>1319</v>
      </c>
      <c r="B1320" s="16">
        <v>5194407</v>
      </c>
      <c r="C1320" s="16" t="s">
        <v>5885</v>
      </c>
      <c r="D1320" s="16" t="s">
        <v>5890</v>
      </c>
      <c r="E1320" s="16" t="s">
        <v>4569</v>
      </c>
      <c r="F1320" s="16">
        <v>10245.209999999999</v>
      </c>
      <c r="G1320" s="16"/>
      <c r="H1320" s="16" t="s">
        <v>362</v>
      </c>
      <c r="I1320" s="16" t="s">
        <v>727</v>
      </c>
      <c r="J1320" s="16" t="s">
        <v>5891</v>
      </c>
      <c r="K1320" s="16" t="s">
        <v>5892</v>
      </c>
    </row>
    <row r="1321" spans="1:11" x14ac:dyDescent="0.2">
      <c r="A1321" s="13">
        <v>1320</v>
      </c>
      <c r="B1321" s="14">
        <v>5485932</v>
      </c>
      <c r="C1321" s="14" t="s">
        <v>5893</v>
      </c>
      <c r="D1321" s="14" t="s">
        <v>5894</v>
      </c>
      <c r="E1321" s="14" t="s">
        <v>2370</v>
      </c>
      <c r="F1321" s="14">
        <v>30.71</v>
      </c>
      <c r="G1321" s="14" t="s">
        <v>970</v>
      </c>
      <c r="H1321" s="14" t="s">
        <v>51</v>
      </c>
      <c r="I1321" s="14" t="s">
        <v>52</v>
      </c>
      <c r="J1321" s="14" t="s">
        <v>2378</v>
      </c>
      <c r="K1321" s="14" t="s">
        <v>2379</v>
      </c>
    </row>
    <row r="1322" spans="1:11" x14ac:dyDescent="0.2">
      <c r="A1322" s="15">
        <v>1321</v>
      </c>
      <c r="B1322" s="16">
        <v>5485932</v>
      </c>
      <c r="C1322" s="16" t="s">
        <v>5893</v>
      </c>
      <c r="D1322" s="16" t="s">
        <v>5895</v>
      </c>
      <c r="E1322" s="16" t="s">
        <v>2370</v>
      </c>
      <c r="F1322" s="16">
        <v>1125.1199999999999</v>
      </c>
      <c r="G1322" s="16"/>
      <c r="H1322" s="16" t="s">
        <v>51</v>
      </c>
      <c r="I1322" s="16" t="s">
        <v>52</v>
      </c>
      <c r="J1322" s="16" t="s">
        <v>1645</v>
      </c>
      <c r="K1322" s="16" t="s">
        <v>1646</v>
      </c>
    </row>
    <row r="1323" spans="1:11" x14ac:dyDescent="0.2">
      <c r="A1323" s="13">
        <v>1322</v>
      </c>
      <c r="B1323" s="14">
        <v>2678586</v>
      </c>
      <c r="C1323" s="14" t="s">
        <v>5896</v>
      </c>
      <c r="D1323" s="14" t="s">
        <v>5897</v>
      </c>
      <c r="E1323" s="14" t="s">
        <v>5898</v>
      </c>
      <c r="F1323" s="14">
        <v>130.36000000000001</v>
      </c>
      <c r="G1323" s="14" t="s">
        <v>1018</v>
      </c>
      <c r="H1323" s="14" t="s">
        <v>528</v>
      </c>
      <c r="I1323" s="14" t="s">
        <v>778</v>
      </c>
      <c r="J1323" s="14" t="s">
        <v>5321</v>
      </c>
      <c r="K1323" s="14" t="s">
        <v>5322</v>
      </c>
    </row>
    <row r="1324" spans="1:11" x14ac:dyDescent="0.2">
      <c r="A1324" s="15">
        <v>1323</v>
      </c>
      <c r="B1324" s="16">
        <v>5204291</v>
      </c>
      <c r="C1324" s="16" t="s">
        <v>5899</v>
      </c>
      <c r="D1324" s="16" t="s">
        <v>5900</v>
      </c>
      <c r="E1324" s="16" t="s">
        <v>5901</v>
      </c>
      <c r="F1324" s="16">
        <v>28.12</v>
      </c>
      <c r="G1324" s="16" t="s">
        <v>970</v>
      </c>
      <c r="H1324" s="16" t="s">
        <v>110</v>
      </c>
      <c r="I1324" s="16" t="s">
        <v>905</v>
      </c>
      <c r="J1324" s="16" t="s">
        <v>5902</v>
      </c>
      <c r="K1324" s="16" t="s">
        <v>5903</v>
      </c>
    </row>
    <row r="1325" spans="1:11" x14ac:dyDescent="0.2">
      <c r="A1325" s="13">
        <v>1324</v>
      </c>
      <c r="B1325" s="14">
        <v>5204291</v>
      </c>
      <c r="C1325" s="14" t="s">
        <v>5899</v>
      </c>
      <c r="D1325" s="14" t="s">
        <v>5904</v>
      </c>
      <c r="E1325" s="14" t="s">
        <v>5901</v>
      </c>
      <c r="F1325" s="14">
        <v>40.9</v>
      </c>
      <c r="G1325" s="14"/>
      <c r="H1325" s="14" t="s">
        <v>110</v>
      </c>
      <c r="I1325" s="14" t="s">
        <v>905</v>
      </c>
      <c r="J1325" s="14" t="s">
        <v>1501</v>
      </c>
      <c r="K1325" s="14" t="s">
        <v>1502</v>
      </c>
    </row>
    <row r="1326" spans="1:11" x14ac:dyDescent="0.2">
      <c r="A1326" s="15">
        <v>1325</v>
      </c>
      <c r="B1326" s="16">
        <v>5204291</v>
      </c>
      <c r="C1326" s="16" t="s">
        <v>5899</v>
      </c>
      <c r="D1326" s="16" t="s">
        <v>5905</v>
      </c>
      <c r="E1326" s="16" t="s">
        <v>5906</v>
      </c>
      <c r="F1326" s="16">
        <v>77.459999999999994</v>
      </c>
      <c r="G1326" s="16"/>
      <c r="H1326" s="16" t="s">
        <v>110</v>
      </c>
      <c r="I1326" s="16" t="s">
        <v>1087</v>
      </c>
      <c r="J1326" s="16" t="s">
        <v>5907</v>
      </c>
      <c r="K1326" s="16" t="s">
        <v>5843</v>
      </c>
    </row>
    <row r="1327" spans="1:11" x14ac:dyDescent="0.2">
      <c r="A1327" s="13">
        <v>1326</v>
      </c>
      <c r="B1327" s="14">
        <v>5494206</v>
      </c>
      <c r="C1327" s="14" t="s">
        <v>5908</v>
      </c>
      <c r="D1327" s="14" t="s">
        <v>5909</v>
      </c>
      <c r="E1327" s="14" t="s">
        <v>2493</v>
      </c>
      <c r="F1327" s="14">
        <v>144.09</v>
      </c>
      <c r="G1327" s="14" t="s">
        <v>987</v>
      </c>
      <c r="H1327" s="14" t="s">
        <v>528</v>
      </c>
      <c r="I1327" s="14" t="s">
        <v>539</v>
      </c>
      <c r="J1327" s="14" t="s">
        <v>1464</v>
      </c>
      <c r="K1327" s="14" t="s">
        <v>1465</v>
      </c>
    </row>
    <row r="1328" spans="1:11" x14ac:dyDescent="0.2">
      <c r="A1328" s="15">
        <v>1327</v>
      </c>
      <c r="B1328" s="16">
        <v>2861429</v>
      </c>
      <c r="C1328" s="16" t="s">
        <v>5910</v>
      </c>
      <c r="D1328" s="16" t="s">
        <v>5911</v>
      </c>
      <c r="E1328" s="16" t="s">
        <v>5912</v>
      </c>
      <c r="F1328" s="16">
        <v>55.92</v>
      </c>
      <c r="G1328" s="16" t="s">
        <v>970</v>
      </c>
      <c r="H1328" s="16" t="s">
        <v>382</v>
      </c>
      <c r="I1328" s="16" t="s">
        <v>741</v>
      </c>
      <c r="J1328" s="16" t="s">
        <v>3814</v>
      </c>
      <c r="K1328" s="16" t="s">
        <v>5913</v>
      </c>
    </row>
    <row r="1329" spans="1:11" x14ac:dyDescent="0.2">
      <c r="A1329" s="13">
        <v>1328</v>
      </c>
      <c r="B1329" s="14">
        <v>2861429</v>
      </c>
      <c r="C1329" s="14" t="s">
        <v>5910</v>
      </c>
      <c r="D1329" s="14" t="s">
        <v>5914</v>
      </c>
      <c r="E1329" s="14" t="s">
        <v>2447</v>
      </c>
      <c r="F1329" s="14">
        <v>1292.6400000000001</v>
      </c>
      <c r="G1329" s="14"/>
      <c r="H1329" s="14" t="s">
        <v>21</v>
      </c>
      <c r="I1329" s="14" t="s">
        <v>339</v>
      </c>
      <c r="J1329" s="14" t="s">
        <v>2448</v>
      </c>
      <c r="K1329" s="14" t="s">
        <v>2449</v>
      </c>
    </row>
    <row r="1330" spans="1:11" x14ac:dyDescent="0.2">
      <c r="A1330" s="15">
        <v>1329</v>
      </c>
      <c r="B1330" s="16">
        <v>2861429</v>
      </c>
      <c r="C1330" s="16" t="s">
        <v>5910</v>
      </c>
      <c r="D1330" s="16" t="s">
        <v>5915</v>
      </c>
      <c r="E1330" s="16" t="s">
        <v>2451</v>
      </c>
      <c r="F1330" s="16">
        <v>282.43</v>
      </c>
      <c r="G1330" s="16" t="s">
        <v>970</v>
      </c>
      <c r="H1330" s="16" t="s">
        <v>21</v>
      </c>
      <c r="I1330" s="16" t="s">
        <v>339</v>
      </c>
      <c r="J1330" s="16" t="s">
        <v>5916</v>
      </c>
      <c r="K1330" s="16" t="s">
        <v>5917</v>
      </c>
    </row>
    <row r="1331" spans="1:11" x14ac:dyDescent="0.2">
      <c r="A1331" s="13">
        <v>1330</v>
      </c>
      <c r="B1331" s="14">
        <v>2861429</v>
      </c>
      <c r="C1331" s="14" t="s">
        <v>5910</v>
      </c>
      <c r="D1331" s="14" t="s">
        <v>5918</v>
      </c>
      <c r="E1331" s="14" t="s">
        <v>5919</v>
      </c>
      <c r="F1331" s="14">
        <v>193.51</v>
      </c>
      <c r="G1331" s="14" t="s">
        <v>970</v>
      </c>
      <c r="H1331" s="14" t="s">
        <v>21</v>
      </c>
      <c r="I1331" s="14" t="s">
        <v>339</v>
      </c>
      <c r="J1331" s="14" t="s">
        <v>5920</v>
      </c>
      <c r="K1331" s="14" t="s">
        <v>5921</v>
      </c>
    </row>
    <row r="1332" spans="1:11" x14ac:dyDescent="0.2">
      <c r="A1332" s="15">
        <v>1331</v>
      </c>
      <c r="B1332" s="16">
        <v>5303486</v>
      </c>
      <c r="C1332" s="16" t="s">
        <v>5922</v>
      </c>
      <c r="D1332" s="16" t="s">
        <v>5923</v>
      </c>
      <c r="E1332" s="16" t="s">
        <v>5924</v>
      </c>
      <c r="F1332" s="16">
        <v>235.49</v>
      </c>
      <c r="G1332" s="16"/>
      <c r="H1332" s="16" t="s">
        <v>116</v>
      </c>
      <c r="I1332" s="16" t="s">
        <v>5925</v>
      </c>
      <c r="J1332" s="16" t="s">
        <v>3019</v>
      </c>
      <c r="K1332" s="16" t="s">
        <v>3284</v>
      </c>
    </row>
    <row r="1333" spans="1:11" x14ac:dyDescent="0.2">
      <c r="A1333" s="13">
        <v>1332</v>
      </c>
      <c r="B1333" s="14">
        <v>5178649</v>
      </c>
      <c r="C1333" s="14" t="s">
        <v>5926</v>
      </c>
      <c r="D1333" s="14" t="s">
        <v>5927</v>
      </c>
      <c r="E1333" s="14" t="s">
        <v>5928</v>
      </c>
      <c r="F1333" s="14">
        <v>67367.14</v>
      </c>
      <c r="G1333" s="14"/>
      <c r="H1333" s="14" t="s">
        <v>69</v>
      </c>
      <c r="I1333" s="14" t="s">
        <v>5929</v>
      </c>
      <c r="J1333" s="14" t="s">
        <v>5930</v>
      </c>
      <c r="K1333" s="14" t="s">
        <v>5931</v>
      </c>
    </row>
    <row r="1334" spans="1:11" x14ac:dyDescent="0.2">
      <c r="A1334" s="15">
        <v>1333</v>
      </c>
      <c r="B1334" s="16">
        <v>5124913</v>
      </c>
      <c r="C1334" s="16" t="s">
        <v>5932</v>
      </c>
      <c r="D1334" s="16" t="s">
        <v>5933</v>
      </c>
      <c r="E1334" s="16" t="s">
        <v>5934</v>
      </c>
      <c r="F1334" s="16">
        <v>269.73</v>
      </c>
      <c r="G1334" s="16" t="s">
        <v>987</v>
      </c>
      <c r="H1334" s="16" t="s">
        <v>96</v>
      </c>
      <c r="I1334" s="16" t="s">
        <v>97</v>
      </c>
      <c r="J1334" s="16" t="s">
        <v>5935</v>
      </c>
      <c r="K1334" s="16" t="s">
        <v>5936</v>
      </c>
    </row>
    <row r="1335" spans="1:11" x14ac:dyDescent="0.2">
      <c r="A1335" s="13">
        <v>1334</v>
      </c>
      <c r="B1335" s="14">
        <v>5124913</v>
      </c>
      <c r="C1335" s="14" t="s">
        <v>5932</v>
      </c>
      <c r="D1335" s="14" t="s">
        <v>5937</v>
      </c>
      <c r="E1335" s="14" t="s">
        <v>5938</v>
      </c>
      <c r="F1335" s="14">
        <v>2781.2</v>
      </c>
      <c r="G1335" s="14" t="s">
        <v>987</v>
      </c>
      <c r="H1335" s="14" t="s">
        <v>96</v>
      </c>
      <c r="I1335" s="14" t="s">
        <v>5939</v>
      </c>
      <c r="J1335" s="14" t="s">
        <v>5935</v>
      </c>
      <c r="K1335" s="14" t="s">
        <v>5936</v>
      </c>
    </row>
    <row r="1336" spans="1:11" x14ac:dyDescent="0.2">
      <c r="A1336" s="15">
        <v>1335</v>
      </c>
      <c r="B1336" s="16">
        <v>5124913</v>
      </c>
      <c r="C1336" s="16" t="s">
        <v>5932</v>
      </c>
      <c r="D1336" s="16" t="s">
        <v>5940</v>
      </c>
      <c r="E1336" s="16" t="s">
        <v>5941</v>
      </c>
      <c r="F1336" s="16">
        <v>1238.1099999999999</v>
      </c>
      <c r="G1336" s="16" t="s">
        <v>987</v>
      </c>
      <c r="H1336" s="16" t="s">
        <v>96</v>
      </c>
      <c r="I1336" s="16" t="s">
        <v>97</v>
      </c>
      <c r="J1336" s="16" t="s">
        <v>5935</v>
      </c>
      <c r="K1336" s="16" t="s">
        <v>5936</v>
      </c>
    </row>
    <row r="1337" spans="1:11" x14ac:dyDescent="0.2">
      <c r="A1337" s="13">
        <v>1336</v>
      </c>
      <c r="B1337" s="14">
        <v>5296641</v>
      </c>
      <c r="C1337" s="14" t="s">
        <v>5942</v>
      </c>
      <c r="D1337" s="14" t="s">
        <v>4270</v>
      </c>
      <c r="E1337" s="14" t="s">
        <v>4269</v>
      </c>
      <c r="F1337" s="14">
        <v>26.75</v>
      </c>
      <c r="G1337" s="14" t="s">
        <v>1018</v>
      </c>
      <c r="H1337" s="14" t="s">
        <v>407</v>
      </c>
      <c r="I1337" s="14" t="s">
        <v>1601</v>
      </c>
      <c r="J1337" s="14" t="s">
        <v>2503</v>
      </c>
      <c r="K1337" s="14" t="s">
        <v>2504</v>
      </c>
    </row>
    <row r="1338" spans="1:11" x14ac:dyDescent="0.2">
      <c r="A1338" s="15">
        <v>1337</v>
      </c>
      <c r="B1338" s="16">
        <v>5477247</v>
      </c>
      <c r="C1338" s="16" t="s">
        <v>5943</v>
      </c>
      <c r="D1338" s="16" t="s">
        <v>5944</v>
      </c>
      <c r="E1338" s="16" t="s">
        <v>5945</v>
      </c>
      <c r="F1338" s="16">
        <v>13989.6</v>
      </c>
      <c r="G1338" s="16"/>
      <c r="H1338" s="16" t="s">
        <v>69</v>
      </c>
      <c r="I1338" s="16" t="s">
        <v>642</v>
      </c>
      <c r="J1338" s="16" t="s">
        <v>3486</v>
      </c>
      <c r="K1338" s="16" t="s">
        <v>3487</v>
      </c>
    </row>
    <row r="1339" spans="1:11" x14ac:dyDescent="0.2">
      <c r="A1339" s="13">
        <v>1338</v>
      </c>
      <c r="B1339" s="14">
        <v>5524997</v>
      </c>
      <c r="C1339" s="14" t="s">
        <v>5946</v>
      </c>
      <c r="D1339" s="14" t="s">
        <v>5947</v>
      </c>
      <c r="E1339" s="14" t="s">
        <v>5948</v>
      </c>
      <c r="F1339" s="14">
        <v>39.35</v>
      </c>
      <c r="G1339" s="14" t="s">
        <v>1051</v>
      </c>
      <c r="H1339" s="14" t="s">
        <v>362</v>
      </c>
      <c r="I1339" s="14" t="s">
        <v>5221</v>
      </c>
      <c r="J1339" s="14" t="s">
        <v>5949</v>
      </c>
      <c r="K1339" s="14" t="s">
        <v>5950</v>
      </c>
    </row>
    <row r="1340" spans="1:11" x14ac:dyDescent="0.2">
      <c r="A1340" s="15">
        <v>1339</v>
      </c>
      <c r="B1340" s="16">
        <v>2843528</v>
      </c>
      <c r="C1340" s="16" t="s">
        <v>5951</v>
      </c>
      <c r="D1340" s="16" t="s">
        <v>5952</v>
      </c>
      <c r="E1340" s="16" t="s">
        <v>4953</v>
      </c>
      <c r="F1340" s="16">
        <v>3031.05</v>
      </c>
      <c r="G1340" s="16"/>
      <c r="H1340" s="16" t="s">
        <v>136</v>
      </c>
      <c r="I1340" s="16" t="s">
        <v>5953</v>
      </c>
      <c r="J1340" s="16" t="s">
        <v>1409</v>
      </c>
      <c r="K1340" s="16" t="s">
        <v>1410</v>
      </c>
    </row>
    <row r="1341" spans="1:11" x14ac:dyDescent="0.2">
      <c r="A1341" s="13">
        <v>1340</v>
      </c>
      <c r="B1341" s="14">
        <v>5102243</v>
      </c>
      <c r="C1341" s="14" t="s">
        <v>5954</v>
      </c>
      <c r="D1341" s="14" t="s">
        <v>5955</v>
      </c>
      <c r="E1341" s="14" t="s">
        <v>22</v>
      </c>
      <c r="F1341" s="14">
        <v>2832.3</v>
      </c>
      <c r="G1341" s="14"/>
      <c r="H1341" s="14" t="s">
        <v>362</v>
      </c>
      <c r="I1341" s="14" t="s">
        <v>374</v>
      </c>
      <c r="J1341" s="14" t="s">
        <v>2821</v>
      </c>
      <c r="K1341" s="14" t="s">
        <v>5956</v>
      </c>
    </row>
    <row r="1342" spans="1:11" x14ac:dyDescent="0.2">
      <c r="A1342" s="15">
        <v>1341</v>
      </c>
      <c r="B1342" s="16">
        <v>5102243</v>
      </c>
      <c r="C1342" s="16" t="s">
        <v>5954</v>
      </c>
      <c r="D1342" s="16" t="s">
        <v>5957</v>
      </c>
      <c r="E1342" s="16" t="s">
        <v>1672</v>
      </c>
      <c r="F1342" s="16">
        <v>5797.78</v>
      </c>
      <c r="G1342" s="16"/>
      <c r="H1342" s="16" t="s">
        <v>362</v>
      </c>
      <c r="I1342" s="16" t="s">
        <v>362</v>
      </c>
      <c r="J1342" s="16" t="s">
        <v>2821</v>
      </c>
      <c r="K1342" s="16" t="s">
        <v>5956</v>
      </c>
    </row>
    <row r="1343" spans="1:11" x14ac:dyDescent="0.2">
      <c r="A1343" s="13">
        <v>1342</v>
      </c>
      <c r="B1343" s="14">
        <v>5102081</v>
      </c>
      <c r="C1343" s="14" t="s">
        <v>599</v>
      </c>
      <c r="D1343" s="14" t="s">
        <v>5958</v>
      </c>
      <c r="E1343" s="14" t="s">
        <v>5959</v>
      </c>
      <c r="F1343" s="14">
        <v>1055.52</v>
      </c>
      <c r="G1343" s="14"/>
      <c r="H1343" s="14" t="s">
        <v>565</v>
      </c>
      <c r="I1343" s="14" t="s">
        <v>339</v>
      </c>
      <c r="J1343" s="14" t="s">
        <v>5093</v>
      </c>
      <c r="K1343" s="14" t="s">
        <v>1330</v>
      </c>
    </row>
    <row r="1344" spans="1:11" x14ac:dyDescent="0.2">
      <c r="A1344" s="15">
        <v>1343</v>
      </c>
      <c r="B1344" s="16">
        <v>5102081</v>
      </c>
      <c r="C1344" s="16" t="s">
        <v>599</v>
      </c>
      <c r="D1344" s="16" t="s">
        <v>5960</v>
      </c>
      <c r="E1344" s="16" t="s">
        <v>5961</v>
      </c>
      <c r="F1344" s="16">
        <v>805.42</v>
      </c>
      <c r="G1344" s="16"/>
      <c r="H1344" s="16" t="s">
        <v>565</v>
      </c>
      <c r="I1344" s="16" t="s">
        <v>5962</v>
      </c>
      <c r="J1344" s="16" t="s">
        <v>5093</v>
      </c>
      <c r="K1344" s="16" t="s">
        <v>1330</v>
      </c>
    </row>
    <row r="1345" spans="1:11" x14ac:dyDescent="0.2">
      <c r="A1345" s="13">
        <v>1344</v>
      </c>
      <c r="B1345" s="14">
        <v>5102081</v>
      </c>
      <c r="C1345" s="14" t="s">
        <v>599</v>
      </c>
      <c r="D1345" s="14" t="s">
        <v>5963</v>
      </c>
      <c r="E1345" s="14" t="s">
        <v>5964</v>
      </c>
      <c r="F1345" s="14">
        <v>253.77</v>
      </c>
      <c r="G1345" s="14"/>
      <c r="H1345" s="14" t="s">
        <v>116</v>
      </c>
      <c r="I1345" s="14" t="s">
        <v>142</v>
      </c>
      <c r="J1345" s="14" t="s">
        <v>3785</v>
      </c>
      <c r="K1345" s="14" t="s">
        <v>4158</v>
      </c>
    </row>
    <row r="1346" spans="1:11" x14ac:dyDescent="0.2">
      <c r="A1346" s="15">
        <v>1345</v>
      </c>
      <c r="B1346" s="16">
        <v>5102081</v>
      </c>
      <c r="C1346" s="16" t="s">
        <v>599</v>
      </c>
      <c r="D1346" s="16" t="s">
        <v>5965</v>
      </c>
      <c r="E1346" s="16" t="s">
        <v>5964</v>
      </c>
      <c r="F1346" s="16">
        <v>65.84</v>
      </c>
      <c r="G1346" s="16" t="s">
        <v>1051</v>
      </c>
      <c r="H1346" s="16" t="s">
        <v>116</v>
      </c>
      <c r="I1346" s="16" t="s">
        <v>142</v>
      </c>
      <c r="J1346" s="16" t="s">
        <v>5966</v>
      </c>
      <c r="K1346" s="16" t="s">
        <v>5967</v>
      </c>
    </row>
    <row r="1347" spans="1:11" x14ac:dyDescent="0.2">
      <c r="A1347" s="13">
        <v>1346</v>
      </c>
      <c r="B1347" s="14">
        <v>5102081</v>
      </c>
      <c r="C1347" s="14" t="s">
        <v>599</v>
      </c>
      <c r="D1347" s="14" t="s">
        <v>5968</v>
      </c>
      <c r="E1347" s="14" t="s">
        <v>5969</v>
      </c>
      <c r="F1347" s="14">
        <v>2044.02</v>
      </c>
      <c r="G1347" s="14"/>
      <c r="H1347" s="14" t="s">
        <v>565</v>
      </c>
      <c r="I1347" s="14" t="s">
        <v>570</v>
      </c>
      <c r="J1347" s="14" t="s">
        <v>3975</v>
      </c>
      <c r="K1347" s="14" t="s">
        <v>3976</v>
      </c>
    </row>
    <row r="1348" spans="1:11" x14ac:dyDescent="0.2">
      <c r="A1348" s="15">
        <v>1347</v>
      </c>
      <c r="B1348" s="16">
        <v>5102081</v>
      </c>
      <c r="C1348" s="16" t="s">
        <v>599</v>
      </c>
      <c r="D1348" s="16" t="s">
        <v>5970</v>
      </c>
      <c r="E1348" s="16" t="s">
        <v>603</v>
      </c>
      <c r="F1348" s="16">
        <v>9869.68</v>
      </c>
      <c r="G1348" s="16"/>
      <c r="H1348" s="16" t="s">
        <v>565</v>
      </c>
      <c r="I1348" s="16" t="s">
        <v>5971</v>
      </c>
      <c r="J1348" s="16" t="s">
        <v>2624</v>
      </c>
      <c r="K1348" s="16" t="s">
        <v>2625</v>
      </c>
    </row>
    <row r="1349" spans="1:11" x14ac:dyDescent="0.2">
      <c r="A1349" s="13">
        <v>1348</v>
      </c>
      <c r="B1349" s="14">
        <v>5102081</v>
      </c>
      <c r="C1349" s="14" t="s">
        <v>599</v>
      </c>
      <c r="D1349" s="14" t="s">
        <v>5972</v>
      </c>
      <c r="E1349" s="14" t="s">
        <v>5973</v>
      </c>
      <c r="F1349" s="14">
        <v>152.66999999999999</v>
      </c>
      <c r="G1349" s="14" t="s">
        <v>1051</v>
      </c>
      <c r="H1349" s="14" t="s">
        <v>565</v>
      </c>
      <c r="I1349" s="14" t="s">
        <v>803</v>
      </c>
      <c r="J1349" s="14" t="s">
        <v>2364</v>
      </c>
      <c r="K1349" s="14" t="s">
        <v>2365</v>
      </c>
    </row>
    <row r="1350" spans="1:11" x14ac:dyDescent="0.2">
      <c r="A1350" s="15">
        <v>1349</v>
      </c>
      <c r="B1350" s="16">
        <v>5102081</v>
      </c>
      <c r="C1350" s="16" t="s">
        <v>599</v>
      </c>
      <c r="D1350" s="16" t="s">
        <v>5974</v>
      </c>
      <c r="E1350" s="16" t="s">
        <v>2811</v>
      </c>
      <c r="F1350" s="16">
        <v>262.73</v>
      </c>
      <c r="G1350" s="16" t="s">
        <v>1051</v>
      </c>
      <c r="H1350" s="16" t="s">
        <v>565</v>
      </c>
      <c r="I1350" s="16" t="s">
        <v>803</v>
      </c>
      <c r="J1350" s="16" t="s">
        <v>2364</v>
      </c>
      <c r="K1350" s="16" t="s">
        <v>2365</v>
      </c>
    </row>
    <row r="1351" spans="1:11" x14ac:dyDescent="0.2">
      <c r="A1351" s="13">
        <v>1350</v>
      </c>
      <c r="B1351" s="14">
        <v>5102081</v>
      </c>
      <c r="C1351" s="14" t="s">
        <v>599</v>
      </c>
      <c r="D1351" s="14" t="s">
        <v>5975</v>
      </c>
      <c r="E1351" s="14" t="s">
        <v>5976</v>
      </c>
      <c r="F1351" s="14">
        <v>158.07</v>
      </c>
      <c r="G1351" s="14" t="s">
        <v>1051</v>
      </c>
      <c r="H1351" s="14" t="s">
        <v>565</v>
      </c>
      <c r="I1351" s="14" t="s">
        <v>803</v>
      </c>
      <c r="J1351" s="14" t="s">
        <v>5977</v>
      </c>
      <c r="K1351" s="14" t="s">
        <v>5978</v>
      </c>
    </row>
    <row r="1352" spans="1:11" x14ac:dyDescent="0.2">
      <c r="A1352" s="15">
        <v>1351</v>
      </c>
      <c r="B1352" s="16">
        <v>5102081</v>
      </c>
      <c r="C1352" s="16" t="s">
        <v>599</v>
      </c>
      <c r="D1352" s="16" t="s">
        <v>5979</v>
      </c>
      <c r="E1352" s="16" t="s">
        <v>5980</v>
      </c>
      <c r="F1352" s="16">
        <v>880.6</v>
      </c>
      <c r="G1352" s="16" t="s">
        <v>1051</v>
      </c>
      <c r="H1352" s="16" t="s">
        <v>565</v>
      </c>
      <c r="I1352" s="16" t="s">
        <v>804</v>
      </c>
      <c r="J1352" s="16" t="s">
        <v>5981</v>
      </c>
      <c r="K1352" s="16" t="s">
        <v>5982</v>
      </c>
    </row>
    <row r="1353" spans="1:11" x14ac:dyDescent="0.2">
      <c r="A1353" s="13">
        <v>1352</v>
      </c>
      <c r="B1353" s="14">
        <v>5102081</v>
      </c>
      <c r="C1353" s="14" t="s">
        <v>599</v>
      </c>
      <c r="D1353" s="14" t="s">
        <v>5983</v>
      </c>
      <c r="E1353" s="14" t="s">
        <v>2811</v>
      </c>
      <c r="F1353" s="14">
        <v>237.15</v>
      </c>
      <c r="G1353" s="14" t="s">
        <v>1051</v>
      </c>
      <c r="H1353" s="14" t="s">
        <v>565</v>
      </c>
      <c r="I1353" s="14" t="s">
        <v>803</v>
      </c>
      <c r="J1353" s="14" t="s">
        <v>5984</v>
      </c>
      <c r="K1353" s="14" t="s">
        <v>5985</v>
      </c>
    </row>
    <row r="1354" spans="1:11" x14ac:dyDescent="0.2">
      <c r="A1354" s="15">
        <v>1353</v>
      </c>
      <c r="B1354" s="16">
        <v>5539226</v>
      </c>
      <c r="C1354" s="16" t="s">
        <v>5986</v>
      </c>
      <c r="D1354" s="16" t="s">
        <v>5987</v>
      </c>
      <c r="E1354" s="16" t="s">
        <v>5988</v>
      </c>
      <c r="F1354" s="16">
        <v>2734.61</v>
      </c>
      <c r="G1354" s="16"/>
      <c r="H1354" s="16" t="s">
        <v>511</v>
      </c>
      <c r="I1354" s="16" t="s">
        <v>749</v>
      </c>
      <c r="J1354" s="16" t="s">
        <v>4498</v>
      </c>
      <c r="K1354" s="16" t="s">
        <v>3128</v>
      </c>
    </row>
    <row r="1355" spans="1:11" x14ac:dyDescent="0.2">
      <c r="A1355" s="13">
        <v>1354</v>
      </c>
      <c r="B1355" s="14">
        <v>5539226</v>
      </c>
      <c r="C1355" s="14" t="s">
        <v>5986</v>
      </c>
      <c r="D1355" s="14" t="s">
        <v>5989</v>
      </c>
      <c r="E1355" s="14" t="s">
        <v>1495</v>
      </c>
      <c r="F1355" s="14">
        <v>9083.4</v>
      </c>
      <c r="G1355" s="14"/>
      <c r="H1355" s="14" t="s">
        <v>21</v>
      </c>
      <c r="I1355" s="14" t="s">
        <v>5990</v>
      </c>
      <c r="J1355" s="14" t="s">
        <v>3623</v>
      </c>
      <c r="K1355" s="14" t="s">
        <v>3624</v>
      </c>
    </row>
    <row r="1356" spans="1:11" x14ac:dyDescent="0.2">
      <c r="A1356" s="15">
        <v>1355</v>
      </c>
      <c r="B1356" s="16">
        <v>2800128</v>
      </c>
      <c r="C1356" s="16" t="s">
        <v>5991</v>
      </c>
      <c r="D1356" s="16" t="s">
        <v>5992</v>
      </c>
      <c r="E1356" s="16" t="s">
        <v>396</v>
      </c>
      <c r="F1356" s="16">
        <v>44.68</v>
      </c>
      <c r="G1356" s="16" t="s">
        <v>970</v>
      </c>
      <c r="H1356" s="16" t="s">
        <v>382</v>
      </c>
      <c r="I1356" s="16" t="s">
        <v>396</v>
      </c>
      <c r="J1356" s="16" t="s">
        <v>5993</v>
      </c>
      <c r="K1356" s="16" t="s">
        <v>5994</v>
      </c>
    </row>
    <row r="1357" spans="1:11" x14ac:dyDescent="0.2">
      <c r="A1357" s="13">
        <v>1356</v>
      </c>
      <c r="B1357" s="14">
        <v>2800128</v>
      </c>
      <c r="C1357" s="14" t="s">
        <v>5991</v>
      </c>
      <c r="D1357" s="14" t="s">
        <v>5995</v>
      </c>
      <c r="E1357" s="14" t="s">
        <v>5996</v>
      </c>
      <c r="F1357" s="14">
        <v>254.79</v>
      </c>
      <c r="G1357" s="14" t="s">
        <v>970</v>
      </c>
      <c r="H1357" s="14" t="s">
        <v>382</v>
      </c>
      <c r="I1357" s="14" t="s">
        <v>741</v>
      </c>
      <c r="J1357" s="14" t="s">
        <v>5997</v>
      </c>
      <c r="K1357" s="14" t="s">
        <v>5998</v>
      </c>
    </row>
    <row r="1358" spans="1:11" x14ac:dyDescent="0.2">
      <c r="A1358" s="15">
        <v>1357</v>
      </c>
      <c r="B1358" s="16">
        <v>2800128</v>
      </c>
      <c r="C1358" s="16" t="s">
        <v>5991</v>
      </c>
      <c r="D1358" s="16" t="s">
        <v>5999</v>
      </c>
      <c r="E1358" s="16" t="s">
        <v>3375</v>
      </c>
      <c r="F1358" s="16">
        <v>3683.37</v>
      </c>
      <c r="G1358" s="16"/>
      <c r="H1358" s="16" t="s">
        <v>215</v>
      </c>
      <c r="I1358" s="16" t="s">
        <v>257</v>
      </c>
      <c r="J1358" s="16" t="s">
        <v>4473</v>
      </c>
      <c r="K1358" s="16" t="s">
        <v>4474</v>
      </c>
    </row>
    <row r="1359" spans="1:11" x14ac:dyDescent="0.2">
      <c r="A1359" s="13">
        <v>1358</v>
      </c>
      <c r="B1359" s="14">
        <v>2800128</v>
      </c>
      <c r="C1359" s="14" t="s">
        <v>5991</v>
      </c>
      <c r="D1359" s="14" t="s">
        <v>6000</v>
      </c>
      <c r="E1359" s="14" t="s">
        <v>6001</v>
      </c>
      <c r="F1359" s="14">
        <v>937.25</v>
      </c>
      <c r="G1359" s="14"/>
      <c r="H1359" s="14" t="s">
        <v>116</v>
      </c>
      <c r="I1359" s="14" t="s">
        <v>667</v>
      </c>
      <c r="J1359" s="14" t="s">
        <v>1496</v>
      </c>
      <c r="K1359" s="14" t="s">
        <v>1497</v>
      </c>
    </row>
    <row r="1360" spans="1:11" x14ac:dyDescent="0.2">
      <c r="A1360" s="15">
        <v>1359</v>
      </c>
      <c r="B1360" s="16">
        <v>2800128</v>
      </c>
      <c r="C1360" s="16" t="s">
        <v>5991</v>
      </c>
      <c r="D1360" s="16" t="s">
        <v>6002</v>
      </c>
      <c r="E1360" s="16" t="s">
        <v>6003</v>
      </c>
      <c r="F1360" s="16">
        <v>585.35</v>
      </c>
      <c r="G1360" s="16"/>
      <c r="H1360" s="16" t="s">
        <v>116</v>
      </c>
      <c r="I1360" s="16" t="s">
        <v>667</v>
      </c>
      <c r="J1360" s="16" t="s">
        <v>1496</v>
      </c>
      <c r="K1360" s="16" t="s">
        <v>1497</v>
      </c>
    </row>
    <row r="1361" spans="1:11" x14ac:dyDescent="0.2">
      <c r="A1361" s="13">
        <v>1360</v>
      </c>
      <c r="B1361" s="14">
        <v>2800128</v>
      </c>
      <c r="C1361" s="14" t="s">
        <v>5991</v>
      </c>
      <c r="D1361" s="14" t="s">
        <v>6004</v>
      </c>
      <c r="E1361" s="14" t="s">
        <v>6005</v>
      </c>
      <c r="F1361" s="14">
        <v>1793.52</v>
      </c>
      <c r="G1361" s="14"/>
      <c r="H1361" s="14" t="s">
        <v>511</v>
      </c>
      <c r="I1361" s="14" t="s">
        <v>6006</v>
      </c>
      <c r="J1361" s="14" t="s">
        <v>6007</v>
      </c>
      <c r="K1361" s="14" t="s">
        <v>6008</v>
      </c>
    </row>
    <row r="1362" spans="1:11" x14ac:dyDescent="0.2">
      <c r="A1362" s="15">
        <v>1361</v>
      </c>
      <c r="B1362" s="16">
        <v>2800128</v>
      </c>
      <c r="C1362" s="16" t="s">
        <v>5991</v>
      </c>
      <c r="D1362" s="16" t="s">
        <v>6009</v>
      </c>
      <c r="E1362" s="16" t="s">
        <v>3051</v>
      </c>
      <c r="F1362" s="16">
        <v>5762.71</v>
      </c>
      <c r="G1362" s="16"/>
      <c r="H1362" s="16" t="s">
        <v>511</v>
      </c>
      <c r="I1362" s="16" t="s">
        <v>6006</v>
      </c>
      <c r="J1362" s="16" t="s">
        <v>6007</v>
      </c>
      <c r="K1362" s="16" t="s">
        <v>6008</v>
      </c>
    </row>
    <row r="1363" spans="1:11" x14ac:dyDescent="0.2">
      <c r="A1363" s="13">
        <v>1362</v>
      </c>
      <c r="B1363" s="14">
        <v>2800128</v>
      </c>
      <c r="C1363" s="14" t="s">
        <v>5991</v>
      </c>
      <c r="D1363" s="14" t="s">
        <v>6010</v>
      </c>
      <c r="E1363" s="14" t="s">
        <v>1627</v>
      </c>
      <c r="F1363" s="14">
        <v>672.56</v>
      </c>
      <c r="G1363" s="14"/>
      <c r="H1363" s="14" t="s">
        <v>511</v>
      </c>
      <c r="I1363" s="14" t="s">
        <v>6006</v>
      </c>
      <c r="J1363" s="14" t="s">
        <v>6011</v>
      </c>
      <c r="K1363" s="14" t="s">
        <v>6012</v>
      </c>
    </row>
    <row r="1364" spans="1:11" x14ac:dyDescent="0.2">
      <c r="A1364" s="15">
        <v>1363</v>
      </c>
      <c r="B1364" s="16">
        <v>5513766</v>
      </c>
      <c r="C1364" s="16" t="s">
        <v>6013</v>
      </c>
      <c r="D1364" s="16" t="s">
        <v>6014</v>
      </c>
      <c r="E1364" s="16" t="s">
        <v>6015</v>
      </c>
      <c r="F1364" s="16">
        <v>2282.91</v>
      </c>
      <c r="G1364" s="16"/>
      <c r="H1364" s="16" t="s">
        <v>560</v>
      </c>
      <c r="I1364" s="16" t="s">
        <v>642</v>
      </c>
      <c r="J1364" s="16" t="s">
        <v>1272</v>
      </c>
      <c r="K1364" s="16" t="s">
        <v>6016</v>
      </c>
    </row>
    <row r="1365" spans="1:11" x14ac:dyDescent="0.2">
      <c r="A1365" s="13">
        <v>1364</v>
      </c>
      <c r="B1365" s="14">
        <v>2293463</v>
      </c>
      <c r="C1365" s="14" t="s">
        <v>6017</v>
      </c>
      <c r="D1365" s="14" t="s">
        <v>6018</v>
      </c>
      <c r="E1365" s="14" t="s">
        <v>4050</v>
      </c>
      <c r="F1365" s="14">
        <v>1432.25</v>
      </c>
      <c r="G1365" s="14"/>
      <c r="H1365" s="14" t="s">
        <v>116</v>
      </c>
      <c r="I1365" s="14" t="s">
        <v>136</v>
      </c>
      <c r="J1365" s="14" t="s">
        <v>5245</v>
      </c>
      <c r="K1365" s="14" t="s">
        <v>4176</v>
      </c>
    </row>
    <row r="1366" spans="1:11" x14ac:dyDescent="0.2">
      <c r="A1366" s="15">
        <v>1365</v>
      </c>
      <c r="B1366" s="16">
        <v>5513774</v>
      </c>
      <c r="C1366" s="16" t="s">
        <v>6019</v>
      </c>
      <c r="D1366" s="16" t="s">
        <v>6020</v>
      </c>
      <c r="E1366" s="16" t="s">
        <v>748</v>
      </c>
      <c r="F1366" s="16">
        <v>1957.78</v>
      </c>
      <c r="G1366" s="16"/>
      <c r="H1366" s="16" t="s">
        <v>511</v>
      </c>
      <c r="I1366" s="16" t="s">
        <v>748</v>
      </c>
      <c r="J1366" s="16" t="s">
        <v>6021</v>
      </c>
      <c r="K1366" s="16" t="s">
        <v>6022</v>
      </c>
    </row>
    <row r="1367" spans="1:11" x14ac:dyDescent="0.2">
      <c r="A1367" s="13">
        <v>1366</v>
      </c>
      <c r="B1367" s="14">
        <v>5166667</v>
      </c>
      <c r="C1367" s="14" t="s">
        <v>6023</v>
      </c>
      <c r="D1367" s="14" t="s">
        <v>6024</v>
      </c>
      <c r="E1367" s="14" t="s">
        <v>660</v>
      </c>
      <c r="F1367" s="14">
        <v>4016.52</v>
      </c>
      <c r="G1367" s="14"/>
      <c r="H1367" s="14" t="s">
        <v>511</v>
      </c>
      <c r="I1367" s="14" t="s">
        <v>4861</v>
      </c>
      <c r="J1367" s="14" t="s">
        <v>2343</v>
      </c>
      <c r="K1367" s="14" t="s">
        <v>2344</v>
      </c>
    </row>
    <row r="1368" spans="1:11" x14ac:dyDescent="0.2">
      <c r="A1368" s="15">
        <v>1367</v>
      </c>
      <c r="B1368" s="16">
        <v>5166667</v>
      </c>
      <c r="C1368" s="16" t="s">
        <v>6023</v>
      </c>
      <c r="D1368" s="16" t="s">
        <v>6025</v>
      </c>
      <c r="E1368" s="16" t="s">
        <v>660</v>
      </c>
      <c r="F1368" s="16">
        <v>507.3</v>
      </c>
      <c r="G1368" s="16" t="s">
        <v>970</v>
      </c>
      <c r="H1368" s="16" t="s">
        <v>511</v>
      </c>
      <c r="I1368" s="16" t="s">
        <v>4861</v>
      </c>
      <c r="J1368" s="16" t="s">
        <v>5977</v>
      </c>
      <c r="K1368" s="16" t="s">
        <v>5978</v>
      </c>
    </row>
    <row r="1369" spans="1:11" x14ac:dyDescent="0.2">
      <c r="A1369" s="13">
        <v>1368</v>
      </c>
      <c r="B1369" s="14">
        <v>5166667</v>
      </c>
      <c r="C1369" s="14" t="s">
        <v>6023</v>
      </c>
      <c r="D1369" s="14" t="s">
        <v>6026</v>
      </c>
      <c r="E1369" s="14" t="s">
        <v>660</v>
      </c>
      <c r="F1369" s="14">
        <v>198.41</v>
      </c>
      <c r="G1369" s="14"/>
      <c r="H1369" s="14" t="s">
        <v>511</v>
      </c>
      <c r="I1369" s="14" t="s">
        <v>4861</v>
      </c>
      <c r="J1369" s="14" t="s">
        <v>2343</v>
      </c>
      <c r="K1369" s="14" t="s">
        <v>2344</v>
      </c>
    </row>
    <row r="1370" spans="1:11" x14ac:dyDescent="0.2">
      <c r="A1370" s="15">
        <v>1369</v>
      </c>
      <c r="B1370" s="16">
        <v>5229634</v>
      </c>
      <c r="C1370" s="16" t="s">
        <v>6027</v>
      </c>
      <c r="D1370" s="16" t="s">
        <v>6028</v>
      </c>
      <c r="E1370" s="16" t="s">
        <v>6029</v>
      </c>
      <c r="F1370" s="16">
        <v>833.67</v>
      </c>
      <c r="G1370" s="16"/>
      <c r="H1370" s="16" t="s">
        <v>382</v>
      </c>
      <c r="I1370" s="16" t="s">
        <v>388</v>
      </c>
      <c r="J1370" s="16" t="s">
        <v>4806</v>
      </c>
      <c r="K1370" s="16" t="s">
        <v>4807</v>
      </c>
    </row>
    <row r="1371" spans="1:11" x14ac:dyDescent="0.2">
      <c r="A1371" s="13">
        <v>1370</v>
      </c>
      <c r="B1371" s="14">
        <v>5229634</v>
      </c>
      <c r="C1371" s="14" t="s">
        <v>6027</v>
      </c>
      <c r="D1371" s="14" t="s">
        <v>6030</v>
      </c>
      <c r="E1371" s="14" t="s">
        <v>6031</v>
      </c>
      <c r="F1371" s="14">
        <v>49</v>
      </c>
      <c r="G1371" s="14" t="s">
        <v>970</v>
      </c>
      <c r="H1371" s="14" t="s">
        <v>382</v>
      </c>
      <c r="I1371" s="14" t="s">
        <v>388</v>
      </c>
      <c r="J1371" s="14" t="s">
        <v>3507</v>
      </c>
      <c r="K1371" s="14" t="s">
        <v>6032</v>
      </c>
    </row>
    <row r="1372" spans="1:11" x14ac:dyDescent="0.2">
      <c r="A1372" s="15">
        <v>1371</v>
      </c>
      <c r="B1372" s="16">
        <v>2638185</v>
      </c>
      <c r="C1372" s="16" t="s">
        <v>6033</v>
      </c>
      <c r="D1372" s="16" t="s">
        <v>6034</v>
      </c>
      <c r="E1372" s="16" t="s">
        <v>1318</v>
      </c>
      <c r="F1372" s="16">
        <v>26.45</v>
      </c>
      <c r="G1372" s="16" t="s">
        <v>1051</v>
      </c>
      <c r="H1372" s="16" t="s">
        <v>116</v>
      </c>
      <c r="I1372" s="16" t="s">
        <v>667</v>
      </c>
      <c r="J1372" s="16" t="s">
        <v>5655</v>
      </c>
      <c r="K1372" s="16" t="s">
        <v>6035</v>
      </c>
    </row>
    <row r="1373" spans="1:11" x14ac:dyDescent="0.2">
      <c r="A1373" s="13">
        <v>1372</v>
      </c>
      <c r="B1373" s="14">
        <v>5238366</v>
      </c>
      <c r="C1373" s="14" t="s">
        <v>6036</v>
      </c>
      <c r="D1373" s="14" t="s">
        <v>6037</v>
      </c>
      <c r="E1373" s="14" t="s">
        <v>708</v>
      </c>
      <c r="F1373" s="14">
        <v>30750.62</v>
      </c>
      <c r="G1373" s="14"/>
      <c r="H1373" s="14" t="s">
        <v>264</v>
      </c>
      <c r="I1373" s="14" t="s">
        <v>268</v>
      </c>
      <c r="J1373" s="14" t="s">
        <v>1938</v>
      </c>
      <c r="K1373" s="14" t="s">
        <v>1939</v>
      </c>
    </row>
    <row r="1374" spans="1:11" x14ac:dyDescent="0.2">
      <c r="A1374" s="15">
        <v>1373</v>
      </c>
      <c r="B1374" s="16">
        <v>5347831</v>
      </c>
      <c r="C1374" s="16" t="s">
        <v>6038</v>
      </c>
      <c r="D1374" s="16" t="s">
        <v>6039</v>
      </c>
      <c r="E1374" s="16" t="s">
        <v>6040</v>
      </c>
      <c r="F1374" s="16">
        <v>9304.4500000000007</v>
      </c>
      <c r="G1374" s="16"/>
      <c r="H1374" s="16" t="s">
        <v>264</v>
      </c>
      <c r="I1374" s="16" t="s">
        <v>278</v>
      </c>
      <c r="J1374" s="16" t="s">
        <v>3609</v>
      </c>
      <c r="K1374" s="16" t="s">
        <v>3610</v>
      </c>
    </row>
    <row r="1375" spans="1:11" x14ac:dyDescent="0.2">
      <c r="A1375" s="13">
        <v>1374</v>
      </c>
      <c r="B1375" s="14">
        <v>5475619</v>
      </c>
      <c r="C1375" s="14" t="s">
        <v>6041</v>
      </c>
      <c r="D1375" s="14" t="s">
        <v>6042</v>
      </c>
      <c r="E1375" s="14" t="s">
        <v>6043</v>
      </c>
      <c r="F1375" s="14">
        <v>153.41</v>
      </c>
      <c r="G1375" s="14" t="s">
        <v>970</v>
      </c>
      <c r="H1375" s="14" t="s">
        <v>51</v>
      </c>
      <c r="I1375" s="14" t="s">
        <v>2640</v>
      </c>
      <c r="J1375" s="14" t="s">
        <v>6044</v>
      </c>
      <c r="K1375" s="14" t="s">
        <v>6045</v>
      </c>
    </row>
    <row r="1376" spans="1:11" x14ac:dyDescent="0.2">
      <c r="A1376" s="15">
        <v>1375</v>
      </c>
      <c r="B1376" s="16">
        <v>5475619</v>
      </c>
      <c r="C1376" s="16" t="s">
        <v>6041</v>
      </c>
      <c r="D1376" s="16" t="s">
        <v>6046</v>
      </c>
      <c r="E1376" s="16" t="s">
        <v>2193</v>
      </c>
      <c r="F1376" s="16">
        <v>1327.75</v>
      </c>
      <c r="G1376" s="16" t="s">
        <v>970</v>
      </c>
      <c r="H1376" s="16" t="s">
        <v>51</v>
      </c>
      <c r="I1376" s="16" t="s">
        <v>2640</v>
      </c>
      <c r="J1376" s="16" t="s">
        <v>1221</v>
      </c>
      <c r="K1376" s="16" t="s">
        <v>1222</v>
      </c>
    </row>
    <row r="1377" spans="1:11" x14ac:dyDescent="0.2">
      <c r="A1377" s="13">
        <v>1376</v>
      </c>
      <c r="B1377" s="14">
        <v>5475619</v>
      </c>
      <c r="C1377" s="14" t="s">
        <v>6041</v>
      </c>
      <c r="D1377" s="14" t="s">
        <v>6047</v>
      </c>
      <c r="E1377" s="14" t="s">
        <v>6048</v>
      </c>
      <c r="F1377" s="14">
        <v>495.55</v>
      </c>
      <c r="G1377" s="14" t="s">
        <v>970</v>
      </c>
      <c r="H1377" s="14" t="s">
        <v>51</v>
      </c>
      <c r="I1377" s="14" t="s">
        <v>2640</v>
      </c>
      <c r="J1377" s="14" t="s">
        <v>1221</v>
      </c>
      <c r="K1377" s="14" t="s">
        <v>1222</v>
      </c>
    </row>
    <row r="1378" spans="1:11" x14ac:dyDescent="0.2">
      <c r="A1378" s="15">
        <v>1377</v>
      </c>
      <c r="B1378" s="16">
        <v>5353998</v>
      </c>
      <c r="C1378" s="16" t="s">
        <v>6049</v>
      </c>
      <c r="D1378" s="16" t="s">
        <v>6050</v>
      </c>
      <c r="E1378" s="16" t="s">
        <v>6051</v>
      </c>
      <c r="F1378" s="16">
        <v>1832.16</v>
      </c>
      <c r="G1378" s="16"/>
      <c r="H1378" s="16" t="s">
        <v>407</v>
      </c>
      <c r="I1378" s="16" t="s">
        <v>408</v>
      </c>
      <c r="J1378" s="16" t="s">
        <v>6052</v>
      </c>
      <c r="K1378" s="16" t="s">
        <v>2978</v>
      </c>
    </row>
    <row r="1379" spans="1:11" x14ac:dyDescent="0.2">
      <c r="A1379" s="13">
        <v>1378</v>
      </c>
      <c r="B1379" s="14">
        <v>5353998</v>
      </c>
      <c r="C1379" s="14" t="s">
        <v>6049</v>
      </c>
      <c r="D1379" s="14" t="s">
        <v>6053</v>
      </c>
      <c r="E1379" s="14" t="s">
        <v>6051</v>
      </c>
      <c r="F1379" s="14">
        <v>411.31</v>
      </c>
      <c r="G1379" s="14" t="s">
        <v>970</v>
      </c>
      <c r="H1379" s="14" t="s">
        <v>407</v>
      </c>
      <c r="I1379" s="14" t="s">
        <v>408</v>
      </c>
      <c r="J1379" s="14" t="s">
        <v>6054</v>
      </c>
      <c r="K1379" s="14" t="s">
        <v>6055</v>
      </c>
    </row>
    <row r="1380" spans="1:11" x14ac:dyDescent="0.2">
      <c r="A1380" s="15">
        <v>1379</v>
      </c>
      <c r="B1380" s="16">
        <v>2883376</v>
      </c>
      <c r="C1380" s="16" t="s">
        <v>6056</v>
      </c>
      <c r="D1380" s="16" t="s">
        <v>6057</v>
      </c>
      <c r="E1380" s="16" t="s">
        <v>6058</v>
      </c>
      <c r="F1380" s="16">
        <v>245.35</v>
      </c>
      <c r="G1380" s="16" t="s">
        <v>6059</v>
      </c>
      <c r="H1380" s="16" t="s">
        <v>565</v>
      </c>
      <c r="I1380" s="16" t="s">
        <v>1738</v>
      </c>
      <c r="J1380" s="16" t="s">
        <v>4743</v>
      </c>
      <c r="K1380" s="16" t="s">
        <v>6060</v>
      </c>
    </row>
    <row r="1381" spans="1:11" x14ac:dyDescent="0.2">
      <c r="A1381" s="13">
        <v>1380</v>
      </c>
      <c r="B1381" s="14">
        <v>5191823</v>
      </c>
      <c r="C1381" s="14" t="s">
        <v>6061</v>
      </c>
      <c r="D1381" s="14" t="s">
        <v>6062</v>
      </c>
      <c r="E1381" s="14" t="s">
        <v>6063</v>
      </c>
      <c r="F1381" s="14">
        <v>2238.34</v>
      </c>
      <c r="G1381" s="14"/>
      <c r="H1381" s="14" t="s">
        <v>116</v>
      </c>
      <c r="I1381" s="14" t="s">
        <v>142</v>
      </c>
      <c r="J1381" s="14" t="s">
        <v>6064</v>
      </c>
      <c r="K1381" s="14" t="s">
        <v>3037</v>
      </c>
    </row>
    <row r="1382" spans="1:11" x14ac:dyDescent="0.2">
      <c r="A1382" s="15">
        <v>1381</v>
      </c>
      <c r="B1382" s="16">
        <v>5191823</v>
      </c>
      <c r="C1382" s="16" t="s">
        <v>6061</v>
      </c>
      <c r="D1382" s="16" t="s">
        <v>6065</v>
      </c>
      <c r="E1382" s="16" t="s">
        <v>2836</v>
      </c>
      <c r="F1382" s="16">
        <v>2164.31</v>
      </c>
      <c r="G1382" s="16"/>
      <c r="H1382" s="16" t="s">
        <v>116</v>
      </c>
      <c r="I1382" s="16" t="s">
        <v>142</v>
      </c>
      <c r="J1382" s="16" t="s">
        <v>6064</v>
      </c>
      <c r="K1382" s="16" t="s">
        <v>3037</v>
      </c>
    </row>
    <row r="1383" spans="1:11" x14ac:dyDescent="0.2">
      <c r="A1383" s="13">
        <v>1382</v>
      </c>
      <c r="B1383" s="14">
        <v>4552415</v>
      </c>
      <c r="C1383" s="14" t="s">
        <v>6066</v>
      </c>
      <c r="D1383" s="14" t="s">
        <v>6067</v>
      </c>
      <c r="E1383" s="14" t="s">
        <v>6068</v>
      </c>
      <c r="F1383" s="14">
        <v>5560.71</v>
      </c>
      <c r="G1383" s="14"/>
      <c r="H1383" s="14" t="s">
        <v>69</v>
      </c>
      <c r="I1383" s="14" t="s">
        <v>444</v>
      </c>
      <c r="J1383" s="14" t="s">
        <v>1289</v>
      </c>
      <c r="K1383" s="14" t="s">
        <v>1290</v>
      </c>
    </row>
    <row r="1384" spans="1:11" x14ac:dyDescent="0.2">
      <c r="A1384" s="15">
        <v>1383</v>
      </c>
      <c r="B1384" s="16">
        <v>4552415</v>
      </c>
      <c r="C1384" s="16" t="s">
        <v>6066</v>
      </c>
      <c r="D1384" s="16" t="s">
        <v>6069</v>
      </c>
      <c r="E1384" s="16" t="s">
        <v>6070</v>
      </c>
      <c r="F1384" s="16">
        <v>1037.55</v>
      </c>
      <c r="G1384" s="16"/>
      <c r="H1384" s="16" t="s">
        <v>69</v>
      </c>
      <c r="I1384" s="16" t="s">
        <v>444</v>
      </c>
      <c r="J1384" s="16" t="s">
        <v>1289</v>
      </c>
      <c r="K1384" s="16" t="s">
        <v>1290</v>
      </c>
    </row>
    <row r="1385" spans="1:11" x14ac:dyDescent="0.2">
      <c r="A1385" s="13">
        <v>1384</v>
      </c>
      <c r="B1385" s="14">
        <v>5413702</v>
      </c>
      <c r="C1385" s="14" t="s">
        <v>6071</v>
      </c>
      <c r="D1385" s="14" t="s">
        <v>6072</v>
      </c>
      <c r="E1385" s="14" t="s">
        <v>4300</v>
      </c>
      <c r="F1385" s="14">
        <v>154.36000000000001</v>
      </c>
      <c r="G1385" s="14" t="s">
        <v>6073</v>
      </c>
      <c r="H1385" s="14" t="s">
        <v>565</v>
      </c>
      <c r="I1385" s="14" t="s">
        <v>2249</v>
      </c>
      <c r="J1385" s="14" t="s">
        <v>6074</v>
      </c>
      <c r="K1385" s="14" t="s">
        <v>6075</v>
      </c>
    </row>
    <row r="1386" spans="1:11" x14ac:dyDescent="0.2">
      <c r="A1386" s="15">
        <v>1385</v>
      </c>
      <c r="B1386" s="16">
        <v>5413702</v>
      </c>
      <c r="C1386" s="16" t="s">
        <v>6071</v>
      </c>
      <c r="D1386" s="16" t="s">
        <v>6076</v>
      </c>
      <c r="E1386" s="16" t="s">
        <v>4300</v>
      </c>
      <c r="F1386" s="16">
        <v>965.41</v>
      </c>
      <c r="G1386" s="16" t="s">
        <v>6073</v>
      </c>
      <c r="H1386" s="16" t="s">
        <v>565</v>
      </c>
      <c r="I1386" s="16" t="s">
        <v>2249</v>
      </c>
      <c r="J1386" s="16" t="s">
        <v>6077</v>
      </c>
      <c r="K1386" s="16" t="s">
        <v>6078</v>
      </c>
    </row>
    <row r="1387" spans="1:11" x14ac:dyDescent="0.2">
      <c r="A1387" s="13">
        <v>1386</v>
      </c>
      <c r="B1387" s="14">
        <v>5219477</v>
      </c>
      <c r="C1387" s="14" t="s">
        <v>6079</v>
      </c>
      <c r="D1387" s="14" t="s">
        <v>6080</v>
      </c>
      <c r="E1387" s="14" t="s">
        <v>6081</v>
      </c>
      <c r="F1387" s="14">
        <v>44172.83</v>
      </c>
      <c r="G1387" s="14"/>
      <c r="H1387" s="14" t="s">
        <v>69</v>
      </c>
      <c r="I1387" s="14" t="s">
        <v>642</v>
      </c>
      <c r="J1387" s="14" t="s">
        <v>3486</v>
      </c>
      <c r="K1387" s="14" t="s">
        <v>3487</v>
      </c>
    </row>
    <row r="1388" spans="1:11" x14ac:dyDescent="0.2">
      <c r="A1388" s="15">
        <v>1387</v>
      </c>
      <c r="B1388" s="16">
        <v>5192412</v>
      </c>
      <c r="C1388" s="16" t="s">
        <v>6082</v>
      </c>
      <c r="D1388" s="16" t="s">
        <v>5369</v>
      </c>
      <c r="E1388" s="16" t="s">
        <v>5368</v>
      </c>
      <c r="F1388" s="16">
        <v>15335.99</v>
      </c>
      <c r="G1388" s="16"/>
      <c r="H1388" s="16" t="s">
        <v>215</v>
      </c>
      <c r="I1388" s="16" t="s">
        <v>253</v>
      </c>
      <c r="J1388" s="16" t="s">
        <v>5009</v>
      </c>
      <c r="K1388" s="16" t="s">
        <v>5010</v>
      </c>
    </row>
    <row r="1389" spans="1:11" x14ac:dyDescent="0.2">
      <c r="A1389" s="13">
        <v>1388</v>
      </c>
      <c r="B1389" s="14">
        <v>5192412</v>
      </c>
      <c r="C1389" s="14" t="s">
        <v>6082</v>
      </c>
      <c r="D1389" s="14" t="s">
        <v>5083</v>
      </c>
      <c r="E1389" s="14" t="s">
        <v>222</v>
      </c>
      <c r="F1389" s="14">
        <v>1118.99</v>
      </c>
      <c r="G1389" s="14"/>
      <c r="H1389" s="14" t="s">
        <v>215</v>
      </c>
      <c r="I1389" s="14" t="s">
        <v>685</v>
      </c>
      <c r="J1389" s="14" t="s">
        <v>5009</v>
      </c>
      <c r="K1389" s="14" t="s">
        <v>5010</v>
      </c>
    </row>
    <row r="1390" spans="1:11" x14ac:dyDescent="0.2">
      <c r="A1390" s="15">
        <v>1389</v>
      </c>
      <c r="B1390" s="16">
        <v>5154715</v>
      </c>
      <c r="C1390" s="16" t="s">
        <v>6083</v>
      </c>
      <c r="D1390" s="16" t="s">
        <v>6084</v>
      </c>
      <c r="E1390" s="16" t="s">
        <v>6085</v>
      </c>
      <c r="F1390" s="16">
        <v>1396.12</v>
      </c>
      <c r="G1390" s="16"/>
      <c r="H1390" s="16" t="s">
        <v>215</v>
      </c>
      <c r="I1390" s="16" t="s">
        <v>234</v>
      </c>
      <c r="J1390" s="16" t="s">
        <v>3603</v>
      </c>
      <c r="K1390" s="16" t="s">
        <v>3100</v>
      </c>
    </row>
    <row r="1391" spans="1:11" x14ac:dyDescent="0.2">
      <c r="A1391" s="13">
        <v>1390</v>
      </c>
      <c r="B1391" s="14">
        <v>2544938</v>
      </c>
      <c r="C1391" s="14" t="s">
        <v>6086</v>
      </c>
      <c r="D1391" s="14" t="s">
        <v>6087</v>
      </c>
      <c r="E1391" s="14" t="s">
        <v>6088</v>
      </c>
      <c r="F1391" s="14">
        <v>104.08</v>
      </c>
      <c r="G1391" s="14" t="s">
        <v>970</v>
      </c>
      <c r="H1391" s="14" t="s">
        <v>382</v>
      </c>
      <c r="I1391" s="14" t="s">
        <v>396</v>
      </c>
      <c r="J1391" s="14" t="s">
        <v>6089</v>
      </c>
      <c r="K1391" s="14" t="s">
        <v>6090</v>
      </c>
    </row>
    <row r="1392" spans="1:11" x14ac:dyDescent="0.2">
      <c r="A1392" s="15">
        <v>1391</v>
      </c>
      <c r="B1392" s="16">
        <v>5148146</v>
      </c>
      <c r="C1392" s="16" t="s">
        <v>6091</v>
      </c>
      <c r="D1392" s="16" t="s">
        <v>6092</v>
      </c>
      <c r="E1392" s="16" t="s">
        <v>895</v>
      </c>
      <c r="F1392" s="16">
        <v>851.94</v>
      </c>
      <c r="G1392" s="16" t="s">
        <v>987</v>
      </c>
      <c r="H1392" s="16" t="s">
        <v>511</v>
      </c>
      <c r="I1392" s="16" t="s">
        <v>519</v>
      </c>
      <c r="J1392" s="16" t="s">
        <v>3981</v>
      </c>
      <c r="K1392" s="16" t="s">
        <v>6093</v>
      </c>
    </row>
    <row r="1393" spans="1:11" x14ac:dyDescent="0.2">
      <c r="A1393" s="13">
        <v>1392</v>
      </c>
      <c r="B1393" s="14">
        <v>5148146</v>
      </c>
      <c r="C1393" s="14" t="s">
        <v>6091</v>
      </c>
      <c r="D1393" s="14" t="s">
        <v>6094</v>
      </c>
      <c r="E1393" s="14" t="s">
        <v>3225</v>
      </c>
      <c r="F1393" s="14">
        <v>271.73</v>
      </c>
      <c r="G1393" s="14" t="s">
        <v>987</v>
      </c>
      <c r="H1393" s="14" t="s">
        <v>116</v>
      </c>
      <c r="I1393" s="14" t="s">
        <v>142</v>
      </c>
      <c r="J1393" s="14" t="s">
        <v>2575</v>
      </c>
      <c r="K1393" s="14" t="s">
        <v>2576</v>
      </c>
    </row>
    <row r="1394" spans="1:11" x14ac:dyDescent="0.2">
      <c r="A1394" s="15">
        <v>1393</v>
      </c>
      <c r="B1394" s="16">
        <v>2843129</v>
      </c>
      <c r="C1394" s="16" t="s">
        <v>6095</v>
      </c>
      <c r="D1394" s="16" t="s">
        <v>6096</v>
      </c>
      <c r="E1394" s="16" t="s">
        <v>6097</v>
      </c>
      <c r="F1394" s="16">
        <v>132.88</v>
      </c>
      <c r="G1394" s="16" t="s">
        <v>987</v>
      </c>
      <c r="H1394" s="16" t="s">
        <v>116</v>
      </c>
      <c r="I1394" s="16" t="s">
        <v>142</v>
      </c>
      <c r="J1394" s="16" t="s">
        <v>2319</v>
      </c>
      <c r="K1394" s="16" t="s">
        <v>2320</v>
      </c>
    </row>
    <row r="1395" spans="1:11" x14ac:dyDescent="0.2">
      <c r="A1395" s="13">
        <v>1394</v>
      </c>
      <c r="B1395" s="14">
        <v>2843129</v>
      </c>
      <c r="C1395" s="14" t="s">
        <v>6095</v>
      </c>
      <c r="D1395" s="14" t="s">
        <v>6098</v>
      </c>
      <c r="E1395" s="14" t="s">
        <v>4232</v>
      </c>
      <c r="F1395" s="14">
        <v>1278.6300000000001</v>
      </c>
      <c r="G1395" s="14" t="s">
        <v>987</v>
      </c>
      <c r="H1395" s="14" t="s">
        <v>116</v>
      </c>
      <c r="I1395" s="14" t="s">
        <v>142</v>
      </c>
      <c r="J1395" s="14" t="s">
        <v>3095</v>
      </c>
      <c r="K1395" s="14" t="s">
        <v>6099</v>
      </c>
    </row>
    <row r="1396" spans="1:11" x14ac:dyDescent="0.2">
      <c r="A1396" s="15">
        <v>1395</v>
      </c>
      <c r="B1396" s="16">
        <v>5029066</v>
      </c>
      <c r="C1396" s="16" t="s">
        <v>6100</v>
      </c>
      <c r="D1396" s="16" t="s">
        <v>6101</v>
      </c>
      <c r="E1396" s="16" t="s">
        <v>5170</v>
      </c>
      <c r="F1396" s="16">
        <v>451.3</v>
      </c>
      <c r="G1396" s="16"/>
      <c r="H1396" s="16" t="s">
        <v>382</v>
      </c>
      <c r="I1396" s="16" t="s">
        <v>741</v>
      </c>
      <c r="J1396" s="16" t="s">
        <v>2840</v>
      </c>
      <c r="K1396" s="16" t="s">
        <v>2841</v>
      </c>
    </row>
    <row r="1397" spans="1:11" x14ac:dyDescent="0.2">
      <c r="A1397" s="13">
        <v>1396</v>
      </c>
      <c r="B1397" s="14">
        <v>5369223</v>
      </c>
      <c r="C1397" s="14" t="s">
        <v>6102</v>
      </c>
      <c r="D1397" s="14" t="s">
        <v>6103</v>
      </c>
      <c r="E1397" s="14" t="s">
        <v>6104</v>
      </c>
      <c r="F1397" s="14">
        <v>55.66</v>
      </c>
      <c r="G1397" s="14" t="s">
        <v>987</v>
      </c>
      <c r="H1397" s="14" t="s">
        <v>215</v>
      </c>
      <c r="I1397" s="14" t="s">
        <v>227</v>
      </c>
      <c r="J1397" s="14" t="s">
        <v>4485</v>
      </c>
      <c r="K1397" s="14" t="s">
        <v>6105</v>
      </c>
    </row>
    <row r="1398" spans="1:11" x14ac:dyDescent="0.2">
      <c r="A1398" s="15">
        <v>1397</v>
      </c>
      <c r="B1398" s="16">
        <v>5369223</v>
      </c>
      <c r="C1398" s="16" t="s">
        <v>6102</v>
      </c>
      <c r="D1398" s="16" t="s">
        <v>6106</v>
      </c>
      <c r="E1398" s="16" t="s">
        <v>1111</v>
      </c>
      <c r="F1398" s="16">
        <v>1925.2</v>
      </c>
      <c r="G1398" s="16"/>
      <c r="H1398" s="16" t="s">
        <v>215</v>
      </c>
      <c r="I1398" s="16" t="s">
        <v>4797</v>
      </c>
      <c r="J1398" s="16" t="s">
        <v>6107</v>
      </c>
      <c r="K1398" s="16" t="s">
        <v>6108</v>
      </c>
    </row>
    <row r="1399" spans="1:11" x14ac:dyDescent="0.2">
      <c r="A1399" s="13">
        <v>1398</v>
      </c>
      <c r="B1399" s="14">
        <v>5369223</v>
      </c>
      <c r="C1399" s="14" t="s">
        <v>6102</v>
      </c>
      <c r="D1399" s="14" t="s">
        <v>6109</v>
      </c>
      <c r="E1399" s="14" t="s">
        <v>6110</v>
      </c>
      <c r="F1399" s="14">
        <v>1058.8800000000001</v>
      </c>
      <c r="G1399" s="14"/>
      <c r="H1399" s="14" t="s">
        <v>215</v>
      </c>
      <c r="I1399" s="14" t="s">
        <v>227</v>
      </c>
      <c r="J1399" s="14" t="s">
        <v>2229</v>
      </c>
      <c r="K1399" s="14" t="s">
        <v>3920</v>
      </c>
    </row>
    <row r="1400" spans="1:11" x14ac:dyDescent="0.2">
      <c r="A1400" s="15">
        <v>1399</v>
      </c>
      <c r="B1400" s="16">
        <v>5096685</v>
      </c>
      <c r="C1400" s="16" t="s">
        <v>6111</v>
      </c>
      <c r="D1400" s="16" t="s">
        <v>6112</v>
      </c>
      <c r="E1400" s="16" t="s">
        <v>6113</v>
      </c>
      <c r="F1400" s="16">
        <v>3118.24</v>
      </c>
      <c r="G1400" s="16"/>
      <c r="H1400" s="16" t="s">
        <v>69</v>
      </c>
      <c r="I1400" s="16" t="s">
        <v>2819</v>
      </c>
      <c r="J1400" s="16" t="s">
        <v>2575</v>
      </c>
      <c r="K1400" s="16" t="s">
        <v>2646</v>
      </c>
    </row>
    <row r="1401" spans="1:11" x14ac:dyDescent="0.2">
      <c r="A1401" s="13">
        <v>1400</v>
      </c>
      <c r="B1401" s="14">
        <v>5070554</v>
      </c>
      <c r="C1401" s="14" t="s">
        <v>6114</v>
      </c>
      <c r="D1401" s="14" t="s">
        <v>6115</v>
      </c>
      <c r="E1401" s="14" t="s">
        <v>6116</v>
      </c>
      <c r="F1401" s="14">
        <v>5043.1099999999997</v>
      </c>
      <c r="G1401" s="14"/>
      <c r="H1401" s="14" t="s">
        <v>264</v>
      </c>
      <c r="I1401" s="14" t="s">
        <v>268</v>
      </c>
      <c r="J1401" s="14" t="s">
        <v>6117</v>
      </c>
      <c r="K1401" s="14" t="s">
        <v>6118</v>
      </c>
    </row>
    <row r="1402" spans="1:11" x14ac:dyDescent="0.2">
      <c r="A1402" s="15">
        <v>1401</v>
      </c>
      <c r="B1402" s="16">
        <v>5101093</v>
      </c>
      <c r="C1402" s="16" t="s">
        <v>6119</v>
      </c>
      <c r="D1402" s="16" t="s">
        <v>6120</v>
      </c>
      <c r="E1402" s="16" t="s">
        <v>6121</v>
      </c>
      <c r="F1402" s="16">
        <v>14405.99</v>
      </c>
      <c r="G1402" s="16"/>
      <c r="H1402" s="16" t="s">
        <v>264</v>
      </c>
      <c r="I1402" s="16" t="s">
        <v>5456</v>
      </c>
      <c r="J1402" s="16" t="s">
        <v>6122</v>
      </c>
      <c r="K1402" s="16" t="s">
        <v>6123</v>
      </c>
    </row>
    <row r="1403" spans="1:11" x14ac:dyDescent="0.2">
      <c r="A1403" s="13">
        <v>1402</v>
      </c>
      <c r="B1403" s="14">
        <v>5035511</v>
      </c>
      <c r="C1403" s="14" t="s">
        <v>6124</v>
      </c>
      <c r="D1403" s="14" t="s">
        <v>6125</v>
      </c>
      <c r="E1403" s="14" t="s">
        <v>6126</v>
      </c>
      <c r="F1403" s="14">
        <v>3601.84</v>
      </c>
      <c r="G1403" s="14"/>
      <c r="H1403" s="14" t="s">
        <v>511</v>
      </c>
      <c r="I1403" s="14" t="s">
        <v>6127</v>
      </c>
      <c r="J1403" s="14" t="s">
        <v>6122</v>
      </c>
      <c r="K1403" s="14" t="s">
        <v>6123</v>
      </c>
    </row>
    <row r="1404" spans="1:11" x14ac:dyDescent="0.2">
      <c r="A1404" s="15">
        <v>1403</v>
      </c>
      <c r="B1404" s="16">
        <v>5112486</v>
      </c>
      <c r="C1404" s="16" t="s">
        <v>6128</v>
      </c>
      <c r="D1404" s="16" t="s">
        <v>6129</v>
      </c>
      <c r="E1404" s="16" t="s">
        <v>6130</v>
      </c>
      <c r="F1404" s="16">
        <v>61239.92</v>
      </c>
      <c r="G1404" s="16"/>
      <c r="H1404" s="16" t="s">
        <v>264</v>
      </c>
      <c r="I1404" s="16" t="s">
        <v>2604</v>
      </c>
      <c r="J1404" s="16" t="s">
        <v>1384</v>
      </c>
      <c r="K1404" s="16" t="s">
        <v>6131</v>
      </c>
    </row>
    <row r="1405" spans="1:11" x14ac:dyDescent="0.2">
      <c r="A1405" s="13">
        <v>1404</v>
      </c>
      <c r="B1405" s="14">
        <v>5112486</v>
      </c>
      <c r="C1405" s="14" t="s">
        <v>6128</v>
      </c>
      <c r="D1405" s="14" t="s">
        <v>6132</v>
      </c>
      <c r="E1405" s="14" t="s">
        <v>6130</v>
      </c>
      <c r="F1405" s="14">
        <v>146.22</v>
      </c>
      <c r="G1405" s="14" t="s">
        <v>987</v>
      </c>
      <c r="H1405" s="14" t="s">
        <v>264</v>
      </c>
      <c r="I1405" s="14" t="s">
        <v>284</v>
      </c>
      <c r="J1405" s="14" t="s">
        <v>6133</v>
      </c>
      <c r="K1405" s="14" t="s">
        <v>6134</v>
      </c>
    </row>
    <row r="1406" spans="1:11" x14ac:dyDescent="0.2">
      <c r="A1406" s="15">
        <v>1405</v>
      </c>
      <c r="B1406" s="16">
        <v>5112486</v>
      </c>
      <c r="C1406" s="16" t="s">
        <v>6128</v>
      </c>
      <c r="D1406" s="16" t="s">
        <v>6135</v>
      </c>
      <c r="E1406" s="16" t="s">
        <v>6130</v>
      </c>
      <c r="F1406" s="16">
        <v>7286.67</v>
      </c>
      <c r="G1406" s="16"/>
      <c r="H1406" s="16" t="s">
        <v>264</v>
      </c>
      <c r="I1406" s="16" t="s">
        <v>284</v>
      </c>
      <c r="J1406" s="16" t="s">
        <v>1384</v>
      </c>
      <c r="K1406" s="16" t="s">
        <v>6131</v>
      </c>
    </row>
    <row r="1407" spans="1:11" x14ac:dyDescent="0.2">
      <c r="A1407" s="13">
        <v>1406</v>
      </c>
      <c r="B1407" s="14">
        <v>5476453</v>
      </c>
      <c r="C1407" s="14" t="s">
        <v>6136</v>
      </c>
      <c r="D1407" s="14" t="s">
        <v>6137</v>
      </c>
      <c r="E1407" s="14" t="s">
        <v>6138</v>
      </c>
      <c r="F1407" s="14">
        <v>599.84</v>
      </c>
      <c r="G1407" s="14"/>
      <c r="H1407" s="14" t="s">
        <v>116</v>
      </c>
      <c r="I1407" s="14" t="s">
        <v>145</v>
      </c>
      <c r="J1407" s="14" t="s">
        <v>1888</v>
      </c>
      <c r="K1407" s="14" t="s">
        <v>1889</v>
      </c>
    </row>
    <row r="1408" spans="1:11" x14ac:dyDescent="0.2">
      <c r="A1408" s="15">
        <v>1407</v>
      </c>
      <c r="B1408" s="16">
        <v>5476453</v>
      </c>
      <c r="C1408" s="16" t="s">
        <v>6136</v>
      </c>
      <c r="D1408" s="16" t="s">
        <v>6139</v>
      </c>
      <c r="E1408" s="16" t="s">
        <v>6140</v>
      </c>
      <c r="F1408" s="16">
        <v>2153.4299999999998</v>
      </c>
      <c r="G1408" s="16"/>
      <c r="H1408" s="16" t="s">
        <v>116</v>
      </c>
      <c r="I1408" s="16" t="s">
        <v>5925</v>
      </c>
      <c r="J1408" s="16" t="s">
        <v>1888</v>
      </c>
      <c r="K1408" s="16" t="s">
        <v>1889</v>
      </c>
    </row>
    <row r="1409" spans="1:11" x14ac:dyDescent="0.2">
      <c r="A1409" s="13">
        <v>1408</v>
      </c>
      <c r="B1409" s="14">
        <v>2885565</v>
      </c>
      <c r="C1409" s="14" t="s">
        <v>6141</v>
      </c>
      <c r="D1409" s="14" t="s">
        <v>6142</v>
      </c>
      <c r="E1409" s="14" t="s">
        <v>6143</v>
      </c>
      <c r="F1409" s="14">
        <v>40.369999999999997</v>
      </c>
      <c r="G1409" s="14" t="s">
        <v>1051</v>
      </c>
      <c r="H1409" s="14" t="s">
        <v>215</v>
      </c>
      <c r="I1409" s="14" t="s">
        <v>227</v>
      </c>
      <c r="J1409" s="14" t="s">
        <v>6144</v>
      </c>
      <c r="K1409" s="14" t="s">
        <v>6145</v>
      </c>
    </row>
    <row r="1410" spans="1:11" x14ac:dyDescent="0.2">
      <c r="A1410" s="15">
        <v>1409</v>
      </c>
      <c r="B1410" s="16">
        <v>5150167</v>
      </c>
      <c r="C1410" s="16" t="s">
        <v>6146</v>
      </c>
      <c r="D1410" s="16" t="s">
        <v>6147</v>
      </c>
      <c r="E1410" s="16" t="s">
        <v>6148</v>
      </c>
      <c r="F1410" s="16">
        <v>1080.1600000000001</v>
      </c>
      <c r="G1410" s="16"/>
      <c r="H1410" s="16" t="s">
        <v>136</v>
      </c>
      <c r="I1410" s="16" t="s">
        <v>1401</v>
      </c>
      <c r="J1410" s="16" t="s">
        <v>2171</v>
      </c>
      <c r="K1410" s="16" t="s">
        <v>2172</v>
      </c>
    </row>
    <row r="1411" spans="1:11" x14ac:dyDescent="0.2">
      <c r="A1411" s="13">
        <v>1410</v>
      </c>
      <c r="B1411" s="14">
        <v>5150167</v>
      </c>
      <c r="C1411" s="14" t="s">
        <v>6146</v>
      </c>
      <c r="D1411" s="14" t="s">
        <v>6149</v>
      </c>
      <c r="E1411" s="14" t="s">
        <v>603</v>
      </c>
      <c r="F1411" s="14">
        <v>1628.52</v>
      </c>
      <c r="G1411" s="14"/>
      <c r="H1411" s="14" t="s">
        <v>136</v>
      </c>
      <c r="I1411" s="14" t="s">
        <v>1401</v>
      </c>
      <c r="J1411" s="14" t="s">
        <v>3502</v>
      </c>
      <c r="K1411" s="14" t="s">
        <v>5878</v>
      </c>
    </row>
    <row r="1412" spans="1:11" x14ac:dyDescent="0.2">
      <c r="A1412" s="15">
        <v>1411</v>
      </c>
      <c r="B1412" s="16">
        <v>5517052</v>
      </c>
      <c r="C1412" s="16" t="s">
        <v>6150</v>
      </c>
      <c r="D1412" s="16" t="s">
        <v>6151</v>
      </c>
      <c r="E1412" s="16" t="s">
        <v>6152</v>
      </c>
      <c r="F1412" s="16">
        <v>72945.960000000006</v>
      </c>
      <c r="G1412" s="16"/>
      <c r="H1412" s="16" t="s">
        <v>697</v>
      </c>
      <c r="I1412" s="16" t="s">
        <v>6153</v>
      </c>
      <c r="J1412" s="16" t="s">
        <v>6011</v>
      </c>
      <c r="K1412" s="16" t="s">
        <v>6012</v>
      </c>
    </row>
    <row r="1413" spans="1:11" x14ac:dyDescent="0.2">
      <c r="A1413" s="13">
        <v>1412</v>
      </c>
      <c r="B1413" s="14">
        <v>5164125</v>
      </c>
      <c r="C1413" s="14" t="s">
        <v>6154</v>
      </c>
      <c r="D1413" s="14" t="s">
        <v>6155</v>
      </c>
      <c r="E1413" s="14" t="s">
        <v>22</v>
      </c>
      <c r="F1413" s="14">
        <v>444.41</v>
      </c>
      <c r="G1413" s="14"/>
      <c r="H1413" s="14" t="s">
        <v>69</v>
      </c>
      <c r="I1413" s="14" t="s">
        <v>444</v>
      </c>
      <c r="J1413" s="14" t="s">
        <v>3095</v>
      </c>
      <c r="K1413" s="14" t="s">
        <v>6156</v>
      </c>
    </row>
    <row r="1414" spans="1:11" x14ac:dyDescent="0.2">
      <c r="A1414" s="15">
        <v>1413</v>
      </c>
      <c r="B1414" s="16">
        <v>5531144</v>
      </c>
      <c r="C1414" s="16" t="s">
        <v>6157</v>
      </c>
      <c r="D1414" s="16" t="s">
        <v>6158</v>
      </c>
      <c r="E1414" s="16" t="s">
        <v>5471</v>
      </c>
      <c r="F1414" s="16">
        <v>941.02</v>
      </c>
      <c r="G1414" s="16"/>
      <c r="H1414" s="16" t="s">
        <v>407</v>
      </c>
      <c r="I1414" s="16" t="s">
        <v>746</v>
      </c>
      <c r="J1414" s="16" t="s">
        <v>2720</v>
      </c>
      <c r="K1414" s="16" t="s">
        <v>2721</v>
      </c>
    </row>
    <row r="1415" spans="1:11" x14ac:dyDescent="0.2">
      <c r="A1415" s="13">
        <v>1414</v>
      </c>
      <c r="B1415" s="14">
        <v>5542979</v>
      </c>
      <c r="C1415" s="14" t="s">
        <v>6159</v>
      </c>
      <c r="D1415" s="14" t="s">
        <v>6160</v>
      </c>
      <c r="E1415" s="14" t="s">
        <v>6161</v>
      </c>
      <c r="F1415" s="14">
        <v>920.63</v>
      </c>
      <c r="G1415" s="14"/>
      <c r="H1415" s="14" t="s">
        <v>21</v>
      </c>
      <c r="I1415" s="14" t="s">
        <v>339</v>
      </c>
      <c r="J1415" s="14" t="s">
        <v>3226</v>
      </c>
      <c r="K1415" s="14" t="s">
        <v>5430</v>
      </c>
    </row>
    <row r="1416" spans="1:11" x14ac:dyDescent="0.2">
      <c r="A1416" s="15">
        <v>1415</v>
      </c>
      <c r="B1416" s="16">
        <v>5071569</v>
      </c>
      <c r="C1416" s="16" t="s">
        <v>6162</v>
      </c>
      <c r="D1416" s="16" t="s">
        <v>6163</v>
      </c>
      <c r="E1416" s="16" t="s">
        <v>6164</v>
      </c>
      <c r="F1416" s="16">
        <v>571.29999999999995</v>
      </c>
      <c r="G1416" s="16"/>
      <c r="H1416" s="16" t="s">
        <v>116</v>
      </c>
      <c r="I1416" s="16" t="s">
        <v>142</v>
      </c>
      <c r="J1416" s="16" t="s">
        <v>3535</v>
      </c>
      <c r="K1416" s="16" t="s">
        <v>3536</v>
      </c>
    </row>
    <row r="1417" spans="1:11" x14ac:dyDescent="0.2">
      <c r="A1417" s="13">
        <v>1416</v>
      </c>
      <c r="B1417" s="14">
        <v>5219485</v>
      </c>
      <c r="C1417" s="14" t="s">
        <v>6165</v>
      </c>
      <c r="D1417" s="14" t="s">
        <v>6166</v>
      </c>
      <c r="E1417" s="14" t="s">
        <v>6167</v>
      </c>
      <c r="F1417" s="14">
        <v>1426.39</v>
      </c>
      <c r="G1417" s="14"/>
      <c r="H1417" s="14" t="s">
        <v>215</v>
      </c>
      <c r="I1417" s="14" t="s">
        <v>257</v>
      </c>
      <c r="J1417" s="14" t="s">
        <v>1952</v>
      </c>
      <c r="K1417" s="14" t="s">
        <v>1953</v>
      </c>
    </row>
    <row r="1418" spans="1:11" x14ac:dyDescent="0.2">
      <c r="A1418" s="15">
        <v>1417</v>
      </c>
      <c r="B1418" s="16">
        <v>5219485</v>
      </c>
      <c r="C1418" s="16" t="s">
        <v>6165</v>
      </c>
      <c r="D1418" s="16" t="s">
        <v>6168</v>
      </c>
      <c r="E1418" s="16" t="s">
        <v>4044</v>
      </c>
      <c r="F1418" s="16">
        <v>350.98</v>
      </c>
      <c r="G1418" s="16" t="s">
        <v>1018</v>
      </c>
      <c r="H1418" s="16" t="s">
        <v>215</v>
      </c>
      <c r="I1418" s="16" t="s">
        <v>257</v>
      </c>
      <c r="J1418" s="16" t="s">
        <v>6169</v>
      </c>
      <c r="K1418" s="16" t="s">
        <v>6170</v>
      </c>
    </row>
    <row r="1419" spans="1:11" x14ac:dyDescent="0.2">
      <c r="A1419" s="13">
        <v>1418</v>
      </c>
      <c r="B1419" s="14">
        <v>5219485</v>
      </c>
      <c r="C1419" s="14" t="s">
        <v>6165</v>
      </c>
      <c r="D1419" s="14" t="s">
        <v>6171</v>
      </c>
      <c r="E1419" s="14" t="s">
        <v>6172</v>
      </c>
      <c r="F1419" s="14">
        <v>2266.23</v>
      </c>
      <c r="G1419" s="14"/>
      <c r="H1419" s="14" t="s">
        <v>382</v>
      </c>
      <c r="I1419" s="14" t="s">
        <v>2756</v>
      </c>
      <c r="J1419" s="14" t="s">
        <v>6173</v>
      </c>
      <c r="K1419" s="14" t="s">
        <v>6174</v>
      </c>
    </row>
    <row r="1420" spans="1:11" x14ac:dyDescent="0.2">
      <c r="A1420" s="15">
        <v>1419</v>
      </c>
      <c r="B1420" s="16">
        <v>5535565</v>
      </c>
      <c r="C1420" s="16" t="s">
        <v>6175</v>
      </c>
      <c r="D1420" s="16" t="s">
        <v>6176</v>
      </c>
      <c r="E1420" s="16" t="s">
        <v>6177</v>
      </c>
      <c r="F1420" s="16">
        <v>154.56</v>
      </c>
      <c r="G1420" s="16" t="s">
        <v>970</v>
      </c>
      <c r="H1420" s="16" t="s">
        <v>110</v>
      </c>
      <c r="I1420" s="16" t="s">
        <v>2392</v>
      </c>
      <c r="J1420" s="16" t="s">
        <v>6179</v>
      </c>
      <c r="K1420" s="16" t="s">
        <v>6180</v>
      </c>
    </row>
    <row r="1421" spans="1:11" x14ac:dyDescent="0.2">
      <c r="A1421" s="13">
        <v>1420</v>
      </c>
      <c r="B1421" s="14">
        <v>5535565</v>
      </c>
      <c r="C1421" s="14" t="s">
        <v>6175</v>
      </c>
      <c r="D1421" s="14" t="s">
        <v>6181</v>
      </c>
      <c r="E1421" s="14" t="s">
        <v>1846</v>
      </c>
      <c r="F1421" s="14">
        <v>91.61</v>
      </c>
      <c r="G1421" s="14" t="s">
        <v>970</v>
      </c>
      <c r="H1421" s="14" t="s">
        <v>110</v>
      </c>
      <c r="I1421" s="14" t="s">
        <v>905</v>
      </c>
      <c r="J1421" s="14" t="s">
        <v>2097</v>
      </c>
      <c r="K1421" s="14" t="s">
        <v>2098</v>
      </c>
    </row>
    <row r="1422" spans="1:11" x14ac:dyDescent="0.2">
      <c r="A1422" s="15">
        <v>1421</v>
      </c>
      <c r="B1422" s="16">
        <v>2744937</v>
      </c>
      <c r="C1422" s="16" t="s">
        <v>6182</v>
      </c>
      <c r="D1422" s="16" t="s">
        <v>6183</v>
      </c>
      <c r="E1422" s="16" t="s">
        <v>3501</v>
      </c>
      <c r="F1422" s="16">
        <v>37.619999999999997</v>
      </c>
      <c r="G1422" s="16" t="s">
        <v>1018</v>
      </c>
      <c r="H1422" s="16" t="s">
        <v>382</v>
      </c>
      <c r="I1422" s="16" t="s">
        <v>260</v>
      </c>
      <c r="J1422" s="16" t="s">
        <v>4478</v>
      </c>
      <c r="K1422" s="16" t="s">
        <v>4479</v>
      </c>
    </row>
    <row r="1423" spans="1:11" x14ac:dyDescent="0.2">
      <c r="A1423" s="13">
        <v>1422</v>
      </c>
      <c r="B1423" s="14">
        <v>5373131</v>
      </c>
      <c r="C1423" s="14" t="s">
        <v>6184</v>
      </c>
      <c r="D1423" s="14" t="s">
        <v>6185</v>
      </c>
      <c r="E1423" s="14" t="s">
        <v>1116</v>
      </c>
      <c r="F1423" s="14">
        <v>3075.07</v>
      </c>
      <c r="G1423" s="14"/>
      <c r="H1423" s="14" t="s">
        <v>264</v>
      </c>
      <c r="I1423" s="14" t="s">
        <v>335</v>
      </c>
      <c r="J1423" s="14" t="s">
        <v>6186</v>
      </c>
      <c r="K1423" s="14" t="s">
        <v>6187</v>
      </c>
    </row>
    <row r="1424" spans="1:11" x14ac:dyDescent="0.2">
      <c r="A1424" s="15">
        <v>1423</v>
      </c>
      <c r="B1424" s="16">
        <v>5179394</v>
      </c>
      <c r="C1424" s="16" t="s">
        <v>6188</v>
      </c>
      <c r="D1424" s="16" t="s">
        <v>6189</v>
      </c>
      <c r="E1424" s="16" t="s">
        <v>6190</v>
      </c>
      <c r="F1424" s="16">
        <v>1736.64</v>
      </c>
      <c r="G1424" s="16"/>
      <c r="H1424" s="16" t="s">
        <v>407</v>
      </c>
      <c r="I1424" s="16" t="s">
        <v>227</v>
      </c>
      <c r="J1424" s="16" t="s">
        <v>4166</v>
      </c>
      <c r="K1424" s="16" t="s">
        <v>3715</v>
      </c>
    </row>
    <row r="1425" spans="1:11" x14ac:dyDescent="0.2">
      <c r="A1425" s="13">
        <v>1424</v>
      </c>
      <c r="B1425" s="14">
        <v>2718243</v>
      </c>
      <c r="C1425" s="14" t="s">
        <v>6191</v>
      </c>
      <c r="D1425" s="14" t="s">
        <v>6192</v>
      </c>
      <c r="E1425" s="14" t="s">
        <v>6193</v>
      </c>
      <c r="F1425" s="14">
        <v>5277.44</v>
      </c>
      <c r="G1425" s="14"/>
      <c r="H1425" s="14" t="s">
        <v>69</v>
      </c>
      <c r="I1425" s="14" t="s">
        <v>444</v>
      </c>
      <c r="J1425" s="14" t="s">
        <v>6194</v>
      </c>
      <c r="K1425" s="14" t="s">
        <v>6195</v>
      </c>
    </row>
    <row r="1426" spans="1:11" x14ac:dyDescent="0.2">
      <c r="A1426" s="15">
        <v>1425</v>
      </c>
      <c r="B1426" s="16">
        <v>2718243</v>
      </c>
      <c r="C1426" s="16" t="s">
        <v>6191</v>
      </c>
      <c r="D1426" s="16" t="s">
        <v>6196</v>
      </c>
      <c r="E1426" s="16" t="s">
        <v>6197</v>
      </c>
      <c r="F1426" s="16">
        <v>32808.78</v>
      </c>
      <c r="G1426" s="16"/>
      <c r="H1426" s="16" t="s">
        <v>21</v>
      </c>
      <c r="I1426" s="16" t="s">
        <v>31</v>
      </c>
      <c r="J1426" s="16" t="s">
        <v>6198</v>
      </c>
      <c r="K1426" s="16" t="s">
        <v>6199</v>
      </c>
    </row>
    <row r="1427" spans="1:11" x14ac:dyDescent="0.2">
      <c r="A1427" s="13">
        <v>1426</v>
      </c>
      <c r="B1427" s="14">
        <v>2718243</v>
      </c>
      <c r="C1427" s="14" t="s">
        <v>6191</v>
      </c>
      <c r="D1427" s="14" t="s">
        <v>6200</v>
      </c>
      <c r="E1427" s="14" t="s">
        <v>6193</v>
      </c>
      <c r="F1427" s="14">
        <v>1685.94</v>
      </c>
      <c r="G1427" s="14"/>
      <c r="H1427" s="14" t="s">
        <v>69</v>
      </c>
      <c r="I1427" s="14" t="s">
        <v>444</v>
      </c>
      <c r="J1427" s="14" t="s">
        <v>6194</v>
      </c>
      <c r="K1427" s="14" t="s">
        <v>6195</v>
      </c>
    </row>
    <row r="1428" spans="1:11" x14ac:dyDescent="0.2">
      <c r="A1428" s="15">
        <v>1427</v>
      </c>
      <c r="B1428" s="16">
        <v>2718243</v>
      </c>
      <c r="C1428" s="16" t="s">
        <v>6191</v>
      </c>
      <c r="D1428" s="16" t="s">
        <v>6201</v>
      </c>
      <c r="E1428" s="16" t="s">
        <v>6197</v>
      </c>
      <c r="F1428" s="16">
        <v>4668.6400000000003</v>
      </c>
      <c r="G1428" s="16"/>
      <c r="H1428" s="16" t="s">
        <v>21</v>
      </c>
      <c r="I1428" s="16" t="s">
        <v>6202</v>
      </c>
      <c r="J1428" s="16" t="s">
        <v>6198</v>
      </c>
      <c r="K1428" s="16" t="s">
        <v>6199</v>
      </c>
    </row>
    <row r="1429" spans="1:11" x14ac:dyDescent="0.2">
      <c r="A1429" s="13">
        <v>1428</v>
      </c>
      <c r="B1429" s="14">
        <v>2718243</v>
      </c>
      <c r="C1429" s="14" t="s">
        <v>6191</v>
      </c>
      <c r="D1429" s="14" t="s">
        <v>6203</v>
      </c>
      <c r="E1429" s="14" t="s">
        <v>3106</v>
      </c>
      <c r="F1429" s="14">
        <v>19936.34</v>
      </c>
      <c r="G1429" s="14"/>
      <c r="H1429" s="14" t="s">
        <v>21</v>
      </c>
      <c r="I1429" s="14" t="s">
        <v>6202</v>
      </c>
      <c r="J1429" s="14" t="s">
        <v>4427</v>
      </c>
      <c r="K1429" s="14" t="s">
        <v>4428</v>
      </c>
    </row>
    <row r="1430" spans="1:11" x14ac:dyDescent="0.2">
      <c r="A1430" s="15">
        <v>1429</v>
      </c>
      <c r="B1430" s="16">
        <v>5395445</v>
      </c>
      <c r="C1430" s="16" t="s">
        <v>6204</v>
      </c>
      <c r="D1430" s="16" t="s">
        <v>6205</v>
      </c>
      <c r="E1430" s="16" t="s">
        <v>6206</v>
      </c>
      <c r="F1430" s="16">
        <v>23258.74</v>
      </c>
      <c r="G1430" s="16"/>
      <c r="H1430" s="16" t="s">
        <v>116</v>
      </c>
      <c r="I1430" s="16" t="s">
        <v>663</v>
      </c>
      <c r="J1430" s="16" t="s">
        <v>6207</v>
      </c>
      <c r="K1430" s="16" t="s">
        <v>2430</v>
      </c>
    </row>
    <row r="1431" spans="1:11" x14ac:dyDescent="0.2">
      <c r="A1431" s="13">
        <v>1430</v>
      </c>
      <c r="B1431" s="14">
        <v>5395445</v>
      </c>
      <c r="C1431" s="14" t="s">
        <v>6204</v>
      </c>
      <c r="D1431" s="14" t="s">
        <v>6208</v>
      </c>
      <c r="E1431" s="14" t="s">
        <v>6209</v>
      </c>
      <c r="F1431" s="14">
        <v>10477.049999999999</v>
      </c>
      <c r="G1431" s="14"/>
      <c r="H1431" s="14" t="s">
        <v>116</v>
      </c>
      <c r="I1431" s="14" t="s">
        <v>2209</v>
      </c>
      <c r="J1431" s="14" t="s">
        <v>5907</v>
      </c>
      <c r="K1431" s="14" t="s">
        <v>5843</v>
      </c>
    </row>
    <row r="1432" spans="1:11" x14ac:dyDescent="0.2">
      <c r="A1432" s="15">
        <v>1431</v>
      </c>
      <c r="B1432" s="16">
        <v>5395445</v>
      </c>
      <c r="C1432" s="16" t="s">
        <v>6204</v>
      </c>
      <c r="D1432" s="16" t="s">
        <v>6210</v>
      </c>
      <c r="E1432" s="16" t="s">
        <v>6211</v>
      </c>
      <c r="F1432" s="16">
        <v>2931.64</v>
      </c>
      <c r="G1432" s="16"/>
      <c r="H1432" s="16" t="s">
        <v>362</v>
      </c>
      <c r="I1432" s="16" t="s">
        <v>734</v>
      </c>
      <c r="J1432" s="16" t="s">
        <v>6212</v>
      </c>
      <c r="K1432" s="16" t="s">
        <v>6213</v>
      </c>
    </row>
    <row r="1433" spans="1:11" x14ac:dyDescent="0.2">
      <c r="A1433" s="13">
        <v>1432</v>
      </c>
      <c r="B1433" s="14">
        <v>5395445</v>
      </c>
      <c r="C1433" s="14" t="s">
        <v>6204</v>
      </c>
      <c r="D1433" s="14" t="s">
        <v>6214</v>
      </c>
      <c r="E1433" s="14" t="s">
        <v>807</v>
      </c>
      <c r="F1433" s="14">
        <v>3098.48</v>
      </c>
      <c r="G1433" s="14"/>
      <c r="H1433" s="14" t="s">
        <v>362</v>
      </c>
      <c r="I1433" s="14" t="s">
        <v>734</v>
      </c>
      <c r="J1433" s="14" t="s">
        <v>6212</v>
      </c>
      <c r="K1433" s="14" t="s">
        <v>6213</v>
      </c>
    </row>
    <row r="1434" spans="1:11" x14ac:dyDescent="0.2">
      <c r="A1434" s="15">
        <v>1433</v>
      </c>
      <c r="B1434" s="16">
        <v>5395445</v>
      </c>
      <c r="C1434" s="16" t="s">
        <v>6204</v>
      </c>
      <c r="D1434" s="16" t="s">
        <v>6215</v>
      </c>
      <c r="E1434" s="16" t="s">
        <v>6216</v>
      </c>
      <c r="F1434" s="16">
        <v>14427.41</v>
      </c>
      <c r="G1434" s="16"/>
      <c r="H1434" s="16" t="s">
        <v>3888</v>
      </c>
      <c r="I1434" s="16" t="s">
        <v>6217</v>
      </c>
      <c r="J1434" s="16" t="s">
        <v>6218</v>
      </c>
      <c r="K1434" s="16" t="s">
        <v>6219</v>
      </c>
    </row>
    <row r="1435" spans="1:11" x14ac:dyDescent="0.2">
      <c r="A1435" s="13">
        <v>1434</v>
      </c>
      <c r="B1435" s="14">
        <v>5257352</v>
      </c>
      <c r="C1435" s="14" t="s">
        <v>907</v>
      </c>
      <c r="D1435" s="14" t="s">
        <v>6220</v>
      </c>
      <c r="E1435" s="14" t="s">
        <v>38</v>
      </c>
      <c r="F1435" s="14">
        <v>7912.48</v>
      </c>
      <c r="G1435" s="14" t="s">
        <v>987</v>
      </c>
      <c r="H1435" s="14" t="s">
        <v>116</v>
      </c>
      <c r="I1435" s="14" t="s">
        <v>117</v>
      </c>
      <c r="J1435" s="14" t="s">
        <v>2917</v>
      </c>
      <c r="K1435" s="14" t="s">
        <v>2918</v>
      </c>
    </row>
    <row r="1436" spans="1:11" x14ac:dyDescent="0.2">
      <c r="A1436" s="15">
        <v>1435</v>
      </c>
      <c r="B1436" s="16">
        <v>5370116</v>
      </c>
      <c r="C1436" s="16" t="s">
        <v>6221</v>
      </c>
      <c r="D1436" s="16" t="s">
        <v>6222</v>
      </c>
      <c r="E1436" s="16" t="s">
        <v>6223</v>
      </c>
      <c r="F1436" s="16">
        <v>761</v>
      </c>
      <c r="G1436" s="16"/>
      <c r="H1436" s="16" t="s">
        <v>116</v>
      </c>
      <c r="I1436" s="16" t="s">
        <v>662</v>
      </c>
      <c r="J1436" s="16" t="s">
        <v>3486</v>
      </c>
      <c r="K1436" s="16" t="s">
        <v>3487</v>
      </c>
    </row>
    <row r="1437" spans="1:11" x14ac:dyDescent="0.2">
      <c r="A1437" s="13">
        <v>1436</v>
      </c>
      <c r="B1437" s="14">
        <v>2573253</v>
      </c>
      <c r="C1437" s="14" t="s">
        <v>6224</v>
      </c>
      <c r="D1437" s="14" t="s">
        <v>6225</v>
      </c>
      <c r="E1437" s="14" t="s">
        <v>2921</v>
      </c>
      <c r="F1437" s="14">
        <v>7</v>
      </c>
      <c r="G1437" s="14" t="s">
        <v>970</v>
      </c>
      <c r="H1437" s="14" t="s">
        <v>162</v>
      </c>
      <c r="I1437" s="14" t="s">
        <v>168</v>
      </c>
      <c r="J1437" s="14" t="s">
        <v>6226</v>
      </c>
      <c r="K1437" s="14" t="s">
        <v>6227</v>
      </c>
    </row>
    <row r="1438" spans="1:11" x14ac:dyDescent="0.2">
      <c r="A1438" s="15">
        <v>1437</v>
      </c>
      <c r="B1438" s="16">
        <v>2573253</v>
      </c>
      <c r="C1438" s="16" t="s">
        <v>6224</v>
      </c>
      <c r="D1438" s="16" t="s">
        <v>6228</v>
      </c>
      <c r="E1438" s="16" t="s">
        <v>6229</v>
      </c>
      <c r="F1438" s="16">
        <v>74.63</v>
      </c>
      <c r="G1438" s="16" t="s">
        <v>970</v>
      </c>
      <c r="H1438" s="16" t="s">
        <v>162</v>
      </c>
      <c r="I1438" s="16" t="s">
        <v>168</v>
      </c>
      <c r="J1438" s="16" t="s">
        <v>6230</v>
      </c>
      <c r="K1438" s="16" t="s">
        <v>6231</v>
      </c>
    </row>
    <row r="1439" spans="1:11" x14ac:dyDescent="0.2">
      <c r="A1439" s="13">
        <v>1438</v>
      </c>
      <c r="B1439" s="14">
        <v>2573253</v>
      </c>
      <c r="C1439" s="14" t="s">
        <v>6224</v>
      </c>
      <c r="D1439" s="14" t="s">
        <v>6232</v>
      </c>
      <c r="E1439" s="14" t="s">
        <v>6233</v>
      </c>
      <c r="F1439" s="14">
        <v>113.89</v>
      </c>
      <c r="G1439" s="14" t="s">
        <v>1051</v>
      </c>
      <c r="H1439" s="14" t="s">
        <v>162</v>
      </c>
      <c r="I1439" s="14" t="s">
        <v>168</v>
      </c>
      <c r="J1439" s="14" t="s">
        <v>5196</v>
      </c>
      <c r="K1439" s="14" t="s">
        <v>5197</v>
      </c>
    </row>
    <row r="1440" spans="1:11" x14ac:dyDescent="0.2">
      <c r="A1440" s="15">
        <v>1439</v>
      </c>
      <c r="B1440" s="16">
        <v>5075912</v>
      </c>
      <c r="C1440" s="16" t="s">
        <v>6234</v>
      </c>
      <c r="D1440" s="16" t="s">
        <v>6235</v>
      </c>
      <c r="E1440" s="16" t="s">
        <v>6236</v>
      </c>
      <c r="F1440" s="16">
        <v>4319.99</v>
      </c>
      <c r="G1440" s="16"/>
      <c r="H1440" s="16" t="s">
        <v>162</v>
      </c>
      <c r="I1440" s="16" t="s">
        <v>705</v>
      </c>
      <c r="J1440" s="16" t="s">
        <v>6237</v>
      </c>
      <c r="K1440" s="16" t="s">
        <v>6238</v>
      </c>
    </row>
    <row r="1441" spans="1:11" x14ac:dyDescent="0.2">
      <c r="A1441" s="13">
        <v>1440</v>
      </c>
      <c r="B1441" s="14">
        <v>2890623</v>
      </c>
      <c r="C1441" s="14" t="s">
        <v>6239</v>
      </c>
      <c r="D1441" s="14" t="s">
        <v>6240</v>
      </c>
      <c r="E1441" s="14" t="s">
        <v>6241</v>
      </c>
      <c r="F1441" s="14">
        <v>1692.85</v>
      </c>
      <c r="G1441" s="14"/>
      <c r="H1441" s="14" t="s">
        <v>407</v>
      </c>
      <c r="I1441" s="14" t="s">
        <v>746</v>
      </c>
      <c r="J1441" s="14" t="s">
        <v>3695</v>
      </c>
      <c r="K1441" s="14" t="s">
        <v>3366</v>
      </c>
    </row>
    <row r="1442" spans="1:11" x14ac:dyDescent="0.2">
      <c r="A1442" s="15">
        <v>1441</v>
      </c>
      <c r="B1442" s="16">
        <v>2890623</v>
      </c>
      <c r="C1442" s="16" t="s">
        <v>6239</v>
      </c>
      <c r="D1442" s="16" t="s">
        <v>6242</v>
      </c>
      <c r="E1442" s="16" t="s">
        <v>6243</v>
      </c>
      <c r="F1442" s="16">
        <v>1463.05</v>
      </c>
      <c r="G1442" s="16"/>
      <c r="H1442" s="16" t="s">
        <v>116</v>
      </c>
      <c r="I1442" s="16" t="s">
        <v>142</v>
      </c>
      <c r="J1442" s="16" t="s">
        <v>6244</v>
      </c>
      <c r="K1442" s="16" t="s">
        <v>4135</v>
      </c>
    </row>
    <row r="1443" spans="1:11" x14ac:dyDescent="0.2">
      <c r="A1443" s="13">
        <v>1442</v>
      </c>
      <c r="B1443" s="14">
        <v>2890623</v>
      </c>
      <c r="C1443" s="14" t="s">
        <v>6239</v>
      </c>
      <c r="D1443" s="14" t="s">
        <v>6245</v>
      </c>
      <c r="E1443" s="14" t="s">
        <v>4050</v>
      </c>
      <c r="F1443" s="14">
        <v>837.11</v>
      </c>
      <c r="G1443" s="14" t="s">
        <v>970</v>
      </c>
      <c r="H1443" s="14" t="s">
        <v>560</v>
      </c>
      <c r="I1443" s="14" t="s">
        <v>2135</v>
      </c>
      <c r="J1443" s="14" t="s">
        <v>6246</v>
      </c>
      <c r="K1443" s="14" t="s">
        <v>6247</v>
      </c>
    </row>
    <row r="1444" spans="1:11" x14ac:dyDescent="0.2">
      <c r="A1444" s="15">
        <v>1443</v>
      </c>
      <c r="B1444" s="16">
        <v>5546729</v>
      </c>
      <c r="C1444" s="16" t="s">
        <v>6248</v>
      </c>
      <c r="D1444" s="16" t="s">
        <v>6249</v>
      </c>
      <c r="E1444" s="16" t="s">
        <v>6250</v>
      </c>
      <c r="F1444" s="16">
        <v>8506.51</v>
      </c>
      <c r="G1444" s="16"/>
      <c r="H1444" s="16" t="s">
        <v>116</v>
      </c>
      <c r="I1444" s="16" t="s">
        <v>136</v>
      </c>
      <c r="J1444" s="16" t="s">
        <v>3636</v>
      </c>
      <c r="K1444" s="16" t="s">
        <v>4144</v>
      </c>
    </row>
    <row r="1445" spans="1:11" x14ac:dyDescent="0.2">
      <c r="A1445" s="13">
        <v>1444</v>
      </c>
      <c r="B1445" s="14">
        <v>5559383</v>
      </c>
      <c r="C1445" s="14" t="s">
        <v>6251</v>
      </c>
      <c r="D1445" s="14" t="s">
        <v>6252</v>
      </c>
      <c r="E1445" s="14" t="s">
        <v>5278</v>
      </c>
      <c r="F1445" s="14">
        <v>39805.79</v>
      </c>
      <c r="G1445" s="14"/>
      <c r="H1445" s="14" t="s">
        <v>622</v>
      </c>
      <c r="I1445" s="14" t="s">
        <v>6254</v>
      </c>
      <c r="J1445" s="14" t="s">
        <v>1994</v>
      </c>
      <c r="K1445" s="14" t="s">
        <v>4601</v>
      </c>
    </row>
    <row r="1446" spans="1:11" x14ac:dyDescent="0.2">
      <c r="A1446" s="15">
        <v>1445</v>
      </c>
      <c r="B1446" s="16">
        <v>5219779</v>
      </c>
      <c r="C1446" s="16" t="s">
        <v>6255</v>
      </c>
      <c r="D1446" s="16" t="s">
        <v>6256</v>
      </c>
      <c r="E1446" s="16" t="s">
        <v>6257</v>
      </c>
      <c r="F1446" s="16">
        <v>13914.46</v>
      </c>
      <c r="G1446" s="16"/>
      <c r="H1446" s="16" t="s">
        <v>116</v>
      </c>
      <c r="I1446" s="16" t="s">
        <v>6258</v>
      </c>
      <c r="J1446" s="16" t="s">
        <v>5222</v>
      </c>
      <c r="K1446" s="16" t="s">
        <v>5223</v>
      </c>
    </row>
    <row r="1447" spans="1:11" x14ac:dyDescent="0.2">
      <c r="A1447" s="13">
        <v>1446</v>
      </c>
      <c r="B1447" s="14">
        <v>5079942</v>
      </c>
      <c r="C1447" s="14" t="s">
        <v>6259</v>
      </c>
      <c r="D1447" s="14" t="s">
        <v>6260</v>
      </c>
      <c r="E1447" s="14" t="s">
        <v>3051</v>
      </c>
      <c r="F1447" s="14">
        <v>3975.41</v>
      </c>
      <c r="G1447" s="14"/>
      <c r="H1447" s="14" t="s">
        <v>69</v>
      </c>
      <c r="I1447" s="14" t="s">
        <v>444</v>
      </c>
      <c r="J1447" s="14" t="s">
        <v>1608</v>
      </c>
      <c r="K1447" s="14" t="s">
        <v>6261</v>
      </c>
    </row>
    <row r="1448" spans="1:11" x14ac:dyDescent="0.2">
      <c r="A1448" s="15">
        <v>1447</v>
      </c>
      <c r="B1448" s="16">
        <v>2605163</v>
      </c>
      <c r="C1448" s="16" t="s">
        <v>6262</v>
      </c>
      <c r="D1448" s="16" t="s">
        <v>6263</v>
      </c>
      <c r="E1448" s="16" t="s">
        <v>6264</v>
      </c>
      <c r="F1448" s="16">
        <v>14.76</v>
      </c>
      <c r="G1448" s="16" t="s">
        <v>987</v>
      </c>
      <c r="H1448" s="16" t="s">
        <v>528</v>
      </c>
      <c r="I1448" s="16" t="s">
        <v>539</v>
      </c>
      <c r="J1448" s="16" t="s">
        <v>4743</v>
      </c>
      <c r="K1448" s="16" t="s">
        <v>6060</v>
      </c>
    </row>
    <row r="1449" spans="1:11" x14ac:dyDescent="0.2">
      <c r="A1449" s="13">
        <v>1448</v>
      </c>
      <c r="B1449" s="14">
        <v>5473748</v>
      </c>
      <c r="C1449" s="14" t="s">
        <v>6265</v>
      </c>
      <c r="D1449" s="14" t="s">
        <v>6266</v>
      </c>
      <c r="E1449" s="14" t="s">
        <v>1241</v>
      </c>
      <c r="F1449" s="14">
        <v>72.52</v>
      </c>
      <c r="G1449" s="14" t="s">
        <v>1051</v>
      </c>
      <c r="H1449" s="14" t="s">
        <v>116</v>
      </c>
      <c r="I1449" s="14" t="s">
        <v>145</v>
      </c>
      <c r="J1449" s="14" t="s">
        <v>6267</v>
      </c>
      <c r="K1449" s="14" t="s">
        <v>6268</v>
      </c>
    </row>
    <row r="1450" spans="1:11" x14ac:dyDescent="0.2">
      <c r="A1450" s="15">
        <v>1449</v>
      </c>
      <c r="B1450" s="16">
        <v>5457912</v>
      </c>
      <c r="C1450" s="16" t="s">
        <v>6269</v>
      </c>
      <c r="D1450" s="16" t="s">
        <v>6270</v>
      </c>
      <c r="E1450" s="16" t="s">
        <v>4059</v>
      </c>
      <c r="F1450" s="16">
        <v>4759.17</v>
      </c>
      <c r="G1450" s="16"/>
      <c r="H1450" s="16" t="s">
        <v>382</v>
      </c>
      <c r="I1450" s="16" t="s">
        <v>390</v>
      </c>
      <c r="J1450" s="16" t="s">
        <v>6271</v>
      </c>
      <c r="K1450" s="16" t="s">
        <v>6272</v>
      </c>
    </row>
    <row r="1451" spans="1:11" x14ac:dyDescent="0.2">
      <c r="A1451" s="13">
        <v>1450</v>
      </c>
      <c r="B1451" s="14">
        <v>2063182</v>
      </c>
      <c r="C1451" s="14" t="s">
        <v>826</v>
      </c>
      <c r="D1451" s="14" t="s">
        <v>6273</v>
      </c>
      <c r="E1451" s="14" t="s">
        <v>6274</v>
      </c>
      <c r="F1451" s="14">
        <v>565.47</v>
      </c>
      <c r="G1451" s="14" t="s">
        <v>2083</v>
      </c>
      <c r="H1451" s="14" t="s">
        <v>15</v>
      </c>
      <c r="I1451" s="14" t="s">
        <v>5414</v>
      </c>
      <c r="J1451" s="14" t="s">
        <v>2863</v>
      </c>
      <c r="K1451" s="14" t="s">
        <v>6275</v>
      </c>
    </row>
    <row r="1452" spans="1:11" x14ac:dyDescent="0.2">
      <c r="A1452" s="15">
        <v>1451</v>
      </c>
      <c r="B1452" s="16">
        <v>2063182</v>
      </c>
      <c r="C1452" s="16" t="s">
        <v>826</v>
      </c>
      <c r="D1452" s="16" t="s">
        <v>6276</v>
      </c>
      <c r="E1452" s="16" t="s">
        <v>6277</v>
      </c>
      <c r="F1452" s="16">
        <v>31.58</v>
      </c>
      <c r="G1452" s="16" t="s">
        <v>1018</v>
      </c>
      <c r="H1452" s="16" t="s">
        <v>51</v>
      </c>
      <c r="I1452" s="16" t="s">
        <v>260</v>
      </c>
      <c r="J1452" s="16" t="s">
        <v>3507</v>
      </c>
      <c r="K1452" s="16" t="s">
        <v>3508</v>
      </c>
    </row>
    <row r="1453" spans="1:11" x14ac:dyDescent="0.2">
      <c r="A1453" s="13">
        <v>1452</v>
      </c>
      <c r="B1453" s="14">
        <v>2063182</v>
      </c>
      <c r="C1453" s="14" t="s">
        <v>826</v>
      </c>
      <c r="D1453" s="14" t="s">
        <v>6278</v>
      </c>
      <c r="E1453" s="14" t="s">
        <v>6279</v>
      </c>
      <c r="F1453" s="14">
        <v>770.35</v>
      </c>
      <c r="G1453" s="14"/>
      <c r="H1453" s="14" t="s">
        <v>51</v>
      </c>
      <c r="I1453" s="14" t="s">
        <v>1210</v>
      </c>
      <c r="J1453" s="14" t="s">
        <v>6117</v>
      </c>
      <c r="K1453" s="14" t="s">
        <v>6118</v>
      </c>
    </row>
    <row r="1454" spans="1:11" x14ac:dyDescent="0.2">
      <c r="A1454" s="15">
        <v>1453</v>
      </c>
      <c r="B1454" s="16">
        <v>5460581</v>
      </c>
      <c r="C1454" s="16" t="s">
        <v>6280</v>
      </c>
      <c r="D1454" s="16" t="s">
        <v>6281</v>
      </c>
      <c r="E1454" s="16" t="s">
        <v>6282</v>
      </c>
      <c r="F1454" s="16">
        <v>15768.52</v>
      </c>
      <c r="G1454" s="16"/>
      <c r="H1454" s="16" t="s">
        <v>622</v>
      </c>
      <c r="I1454" s="16" t="s">
        <v>6283</v>
      </c>
      <c r="J1454" s="16" t="s">
        <v>1952</v>
      </c>
      <c r="K1454" s="16" t="s">
        <v>1953</v>
      </c>
    </row>
    <row r="1455" spans="1:11" x14ac:dyDescent="0.2">
      <c r="A1455" s="13">
        <v>1454</v>
      </c>
      <c r="B1455" s="14">
        <v>2874482</v>
      </c>
      <c r="C1455" s="14" t="s">
        <v>817</v>
      </c>
      <c r="D1455" s="14" t="s">
        <v>6284</v>
      </c>
      <c r="E1455" s="14" t="s">
        <v>6285</v>
      </c>
      <c r="F1455" s="14">
        <v>28.22</v>
      </c>
      <c r="G1455" s="14" t="s">
        <v>1051</v>
      </c>
      <c r="H1455" s="14" t="s">
        <v>116</v>
      </c>
      <c r="I1455" s="14" t="s">
        <v>142</v>
      </c>
      <c r="J1455" s="14" t="s">
        <v>6286</v>
      </c>
      <c r="K1455" s="14" t="s">
        <v>6287</v>
      </c>
    </row>
    <row r="1456" spans="1:11" x14ac:dyDescent="0.2">
      <c r="A1456" s="15">
        <v>1455</v>
      </c>
      <c r="B1456" s="16">
        <v>5042836</v>
      </c>
      <c r="C1456" s="16" t="s">
        <v>6288</v>
      </c>
      <c r="D1456" s="16" t="s">
        <v>6289</v>
      </c>
      <c r="E1456" s="16" t="s">
        <v>6290</v>
      </c>
      <c r="F1456" s="16">
        <v>7762.43</v>
      </c>
      <c r="G1456" s="16"/>
      <c r="H1456" s="16" t="s">
        <v>215</v>
      </c>
      <c r="I1456" s="16" t="s">
        <v>6291</v>
      </c>
      <c r="J1456" s="16" t="s">
        <v>6292</v>
      </c>
      <c r="K1456" s="16" t="s">
        <v>6293</v>
      </c>
    </row>
    <row r="1457" spans="1:11" x14ac:dyDescent="0.2">
      <c r="A1457" s="13">
        <v>1456</v>
      </c>
      <c r="B1457" s="14">
        <v>5042836</v>
      </c>
      <c r="C1457" s="14" t="s">
        <v>6288</v>
      </c>
      <c r="D1457" s="14" t="s">
        <v>6294</v>
      </c>
      <c r="E1457" s="14" t="s">
        <v>6295</v>
      </c>
      <c r="F1457" s="14">
        <v>23310.63</v>
      </c>
      <c r="G1457" s="14"/>
      <c r="H1457" s="14" t="s">
        <v>215</v>
      </c>
      <c r="I1457" s="14" t="s">
        <v>229</v>
      </c>
      <c r="J1457" s="14" t="s">
        <v>6292</v>
      </c>
      <c r="K1457" s="14" t="s">
        <v>6293</v>
      </c>
    </row>
    <row r="1458" spans="1:11" x14ac:dyDescent="0.2">
      <c r="A1458" s="15">
        <v>1457</v>
      </c>
      <c r="B1458" s="16">
        <v>5480256</v>
      </c>
      <c r="C1458" s="16" t="s">
        <v>6296</v>
      </c>
      <c r="D1458" s="16" t="s">
        <v>6297</v>
      </c>
      <c r="E1458" s="16" t="s">
        <v>6298</v>
      </c>
      <c r="F1458" s="16">
        <v>8750.56</v>
      </c>
      <c r="G1458" s="16"/>
      <c r="H1458" s="16" t="s">
        <v>215</v>
      </c>
      <c r="I1458" s="16" t="s">
        <v>6291</v>
      </c>
      <c r="J1458" s="16" t="s">
        <v>6292</v>
      </c>
      <c r="K1458" s="16" t="s">
        <v>6293</v>
      </c>
    </row>
    <row r="1459" spans="1:11" x14ac:dyDescent="0.2">
      <c r="A1459" s="13">
        <v>1458</v>
      </c>
      <c r="B1459" s="14">
        <v>5480256</v>
      </c>
      <c r="C1459" s="14" t="s">
        <v>6296</v>
      </c>
      <c r="D1459" s="14" t="s">
        <v>6299</v>
      </c>
      <c r="E1459" s="14" t="s">
        <v>6300</v>
      </c>
      <c r="F1459" s="14">
        <v>4552.3</v>
      </c>
      <c r="G1459" s="14"/>
      <c r="H1459" s="14" t="s">
        <v>215</v>
      </c>
      <c r="I1459" s="14" t="s">
        <v>257</v>
      </c>
      <c r="J1459" s="14" t="s">
        <v>6292</v>
      </c>
      <c r="K1459" s="14" t="s">
        <v>6293</v>
      </c>
    </row>
    <row r="1460" spans="1:11" x14ac:dyDescent="0.2">
      <c r="A1460" s="15">
        <v>1459</v>
      </c>
      <c r="B1460" s="16">
        <v>5480256</v>
      </c>
      <c r="C1460" s="16" t="s">
        <v>6296</v>
      </c>
      <c r="D1460" s="16" t="s">
        <v>6301</v>
      </c>
      <c r="E1460" s="16" t="s">
        <v>6302</v>
      </c>
      <c r="F1460" s="16">
        <v>2188.04</v>
      </c>
      <c r="G1460" s="16"/>
      <c r="H1460" s="16" t="s">
        <v>215</v>
      </c>
      <c r="I1460" s="16" t="s">
        <v>229</v>
      </c>
      <c r="J1460" s="16" t="s">
        <v>6292</v>
      </c>
      <c r="K1460" s="16" t="s">
        <v>6293</v>
      </c>
    </row>
    <row r="1461" spans="1:11" x14ac:dyDescent="0.2">
      <c r="A1461" s="13">
        <v>1460</v>
      </c>
      <c r="B1461" s="14">
        <v>2044161</v>
      </c>
      <c r="C1461" s="14" t="s">
        <v>6303</v>
      </c>
      <c r="D1461" s="14" t="s">
        <v>6304</v>
      </c>
      <c r="E1461" s="14" t="s">
        <v>6305</v>
      </c>
      <c r="F1461" s="14">
        <v>26.45</v>
      </c>
      <c r="G1461" s="14" t="s">
        <v>1018</v>
      </c>
      <c r="H1461" s="14" t="s">
        <v>110</v>
      </c>
      <c r="I1461" s="14" t="s">
        <v>1087</v>
      </c>
      <c r="J1461" s="14" t="s">
        <v>6306</v>
      </c>
      <c r="K1461" s="14" t="s">
        <v>6307</v>
      </c>
    </row>
    <row r="1462" spans="1:11" x14ac:dyDescent="0.2">
      <c r="A1462" s="15">
        <v>1461</v>
      </c>
      <c r="B1462" s="16">
        <v>2044161</v>
      </c>
      <c r="C1462" s="16" t="s">
        <v>6303</v>
      </c>
      <c r="D1462" s="16" t="s">
        <v>6308</v>
      </c>
      <c r="E1462" s="16" t="s">
        <v>6309</v>
      </c>
      <c r="F1462" s="16">
        <v>19.97</v>
      </c>
      <c r="G1462" s="16" t="s">
        <v>1018</v>
      </c>
      <c r="H1462" s="16" t="s">
        <v>528</v>
      </c>
      <c r="I1462" s="16" t="s">
        <v>778</v>
      </c>
      <c r="J1462" s="16" t="s">
        <v>6310</v>
      </c>
      <c r="K1462" s="16" t="s">
        <v>6311</v>
      </c>
    </row>
    <row r="1463" spans="1:11" x14ac:dyDescent="0.2">
      <c r="A1463" s="13">
        <v>1462</v>
      </c>
      <c r="B1463" s="14">
        <v>2044161</v>
      </c>
      <c r="C1463" s="14" t="s">
        <v>6303</v>
      </c>
      <c r="D1463" s="14" t="s">
        <v>6312</v>
      </c>
      <c r="E1463" s="14" t="s">
        <v>6313</v>
      </c>
      <c r="F1463" s="14">
        <v>930.96</v>
      </c>
      <c r="G1463" s="14"/>
      <c r="H1463" s="14" t="s">
        <v>407</v>
      </c>
      <c r="I1463" s="14" t="s">
        <v>420</v>
      </c>
      <c r="J1463" s="14" t="s">
        <v>3060</v>
      </c>
      <c r="K1463" s="14" t="s">
        <v>6314</v>
      </c>
    </row>
    <row r="1464" spans="1:11" x14ac:dyDescent="0.2">
      <c r="A1464" s="15">
        <v>1463</v>
      </c>
      <c r="B1464" s="16">
        <v>2044161</v>
      </c>
      <c r="C1464" s="16" t="s">
        <v>6303</v>
      </c>
      <c r="D1464" s="16" t="s">
        <v>6315</v>
      </c>
      <c r="E1464" s="16" t="s">
        <v>3355</v>
      </c>
      <c r="F1464" s="16">
        <v>117.23</v>
      </c>
      <c r="G1464" s="16"/>
      <c r="H1464" s="16" t="s">
        <v>528</v>
      </c>
      <c r="I1464" s="16" t="s">
        <v>778</v>
      </c>
      <c r="J1464" s="16" t="s">
        <v>6316</v>
      </c>
      <c r="K1464" s="16" t="s">
        <v>6317</v>
      </c>
    </row>
    <row r="1465" spans="1:11" x14ac:dyDescent="0.2">
      <c r="A1465" s="13">
        <v>1464</v>
      </c>
      <c r="B1465" s="14">
        <v>2044161</v>
      </c>
      <c r="C1465" s="14" t="s">
        <v>6303</v>
      </c>
      <c r="D1465" s="14" t="s">
        <v>6318</v>
      </c>
      <c r="E1465" s="14" t="s">
        <v>2881</v>
      </c>
      <c r="F1465" s="14">
        <v>5537.41</v>
      </c>
      <c r="G1465" s="14"/>
      <c r="H1465" s="14" t="s">
        <v>162</v>
      </c>
      <c r="I1465" s="14" t="s">
        <v>51</v>
      </c>
      <c r="J1465" s="14" t="s">
        <v>6319</v>
      </c>
      <c r="K1465" s="14" t="s">
        <v>4807</v>
      </c>
    </row>
    <row r="1466" spans="1:11" x14ac:dyDescent="0.2">
      <c r="A1466" s="15">
        <v>1465</v>
      </c>
      <c r="B1466" s="16">
        <v>2044161</v>
      </c>
      <c r="C1466" s="16" t="s">
        <v>6303</v>
      </c>
      <c r="D1466" s="16" t="s">
        <v>6320</v>
      </c>
      <c r="E1466" s="16" t="s">
        <v>6321</v>
      </c>
      <c r="F1466" s="16">
        <v>28.26</v>
      </c>
      <c r="G1466" s="16" t="s">
        <v>1018</v>
      </c>
      <c r="H1466" s="16" t="s">
        <v>528</v>
      </c>
      <c r="I1466" s="16" t="s">
        <v>785</v>
      </c>
      <c r="J1466" s="16" t="s">
        <v>6322</v>
      </c>
      <c r="K1466" s="16" t="s">
        <v>6323</v>
      </c>
    </row>
    <row r="1467" spans="1:11" x14ac:dyDescent="0.2">
      <c r="A1467" s="13">
        <v>1466</v>
      </c>
      <c r="B1467" s="14">
        <v>2044161</v>
      </c>
      <c r="C1467" s="14" t="s">
        <v>6303</v>
      </c>
      <c r="D1467" s="14" t="s">
        <v>6324</v>
      </c>
      <c r="E1467" s="14" t="s">
        <v>6325</v>
      </c>
      <c r="F1467" s="14">
        <v>57.67</v>
      </c>
      <c r="G1467" s="14"/>
      <c r="H1467" s="14" t="s">
        <v>528</v>
      </c>
      <c r="I1467" s="14" t="s">
        <v>778</v>
      </c>
      <c r="J1467" s="14" t="s">
        <v>6310</v>
      </c>
      <c r="K1467" s="14" t="s">
        <v>6311</v>
      </c>
    </row>
    <row r="1468" spans="1:11" x14ac:dyDescent="0.2">
      <c r="A1468" s="15">
        <v>1467</v>
      </c>
      <c r="B1468" s="16">
        <v>5321611</v>
      </c>
      <c r="C1468" s="16" t="s">
        <v>6326</v>
      </c>
      <c r="D1468" s="16" t="s">
        <v>6327</v>
      </c>
      <c r="E1468" s="16" t="s">
        <v>6328</v>
      </c>
      <c r="F1468" s="16">
        <v>1982.3</v>
      </c>
      <c r="G1468" s="16"/>
      <c r="H1468" s="16" t="s">
        <v>382</v>
      </c>
      <c r="I1468" s="16" t="s">
        <v>6329</v>
      </c>
      <c r="J1468" s="16" t="s">
        <v>6330</v>
      </c>
      <c r="K1468" s="16" t="s">
        <v>6331</v>
      </c>
    </row>
    <row r="1469" spans="1:11" x14ac:dyDescent="0.2">
      <c r="A1469" s="13">
        <v>1468</v>
      </c>
      <c r="B1469" s="14">
        <v>5321611</v>
      </c>
      <c r="C1469" s="14" t="s">
        <v>6326</v>
      </c>
      <c r="D1469" s="14" t="s">
        <v>6332</v>
      </c>
      <c r="E1469" s="14" t="s">
        <v>6333</v>
      </c>
      <c r="F1469" s="14">
        <v>2225.4299999999998</v>
      </c>
      <c r="G1469" s="14"/>
      <c r="H1469" s="14" t="s">
        <v>69</v>
      </c>
      <c r="I1469" s="14" t="s">
        <v>644</v>
      </c>
      <c r="J1469" s="14" t="s">
        <v>6330</v>
      </c>
      <c r="K1469" s="14" t="s">
        <v>6331</v>
      </c>
    </row>
    <row r="1470" spans="1:11" x14ac:dyDescent="0.2">
      <c r="A1470" s="15">
        <v>1469</v>
      </c>
      <c r="B1470" s="16">
        <v>5321611</v>
      </c>
      <c r="C1470" s="16" t="s">
        <v>6326</v>
      </c>
      <c r="D1470" s="16" t="s">
        <v>6334</v>
      </c>
      <c r="E1470" s="16" t="s">
        <v>6335</v>
      </c>
      <c r="F1470" s="16">
        <v>37806.68</v>
      </c>
      <c r="G1470" s="16"/>
      <c r="H1470" s="16" t="s">
        <v>3645</v>
      </c>
      <c r="I1470" s="16" t="s">
        <v>6336</v>
      </c>
      <c r="J1470" s="16" t="s">
        <v>2088</v>
      </c>
      <c r="K1470" s="16" t="s">
        <v>3455</v>
      </c>
    </row>
    <row r="1471" spans="1:11" x14ac:dyDescent="0.2">
      <c r="A1471" s="13">
        <v>1470</v>
      </c>
      <c r="B1471" s="14">
        <v>5321611</v>
      </c>
      <c r="C1471" s="14" t="s">
        <v>6326</v>
      </c>
      <c r="D1471" s="14" t="s">
        <v>6337</v>
      </c>
      <c r="E1471" s="14" t="s">
        <v>6338</v>
      </c>
      <c r="F1471" s="14">
        <v>49728.84</v>
      </c>
      <c r="G1471" s="14"/>
      <c r="H1471" s="14" t="s">
        <v>1870</v>
      </c>
      <c r="I1471" s="14" t="s">
        <v>6339</v>
      </c>
      <c r="J1471" s="14" t="s">
        <v>6340</v>
      </c>
      <c r="K1471" s="14" t="s">
        <v>6341</v>
      </c>
    </row>
    <row r="1472" spans="1:11" x14ac:dyDescent="0.2">
      <c r="A1472" s="15">
        <v>1471</v>
      </c>
      <c r="B1472" s="16">
        <v>5321611</v>
      </c>
      <c r="C1472" s="16" t="s">
        <v>6326</v>
      </c>
      <c r="D1472" s="16" t="s">
        <v>6342</v>
      </c>
      <c r="E1472" s="16" t="s">
        <v>6343</v>
      </c>
      <c r="F1472" s="16">
        <v>19193.23</v>
      </c>
      <c r="G1472" s="16"/>
      <c r="H1472" s="16" t="s">
        <v>69</v>
      </c>
      <c r="I1472" s="16" t="s">
        <v>72</v>
      </c>
      <c r="J1472" s="16" t="s">
        <v>1952</v>
      </c>
      <c r="K1472" s="16" t="s">
        <v>1953</v>
      </c>
    </row>
    <row r="1473" spans="1:11" x14ac:dyDescent="0.2">
      <c r="A1473" s="13">
        <v>1472</v>
      </c>
      <c r="B1473" s="14">
        <v>5321611</v>
      </c>
      <c r="C1473" s="14" t="s">
        <v>6326</v>
      </c>
      <c r="D1473" s="14" t="s">
        <v>6344</v>
      </c>
      <c r="E1473" s="14" t="s">
        <v>6345</v>
      </c>
      <c r="F1473" s="14">
        <v>57345.75</v>
      </c>
      <c r="G1473" s="14"/>
      <c r="H1473" s="14" t="s">
        <v>69</v>
      </c>
      <c r="I1473" s="14" t="s">
        <v>72</v>
      </c>
      <c r="J1473" s="14" t="s">
        <v>1952</v>
      </c>
      <c r="K1473" s="14" t="s">
        <v>1953</v>
      </c>
    </row>
    <row r="1474" spans="1:11" x14ac:dyDescent="0.2">
      <c r="A1474" s="15">
        <v>1473</v>
      </c>
      <c r="B1474" s="16">
        <v>5321611</v>
      </c>
      <c r="C1474" s="16" t="s">
        <v>6326</v>
      </c>
      <c r="D1474" s="16" t="s">
        <v>6346</v>
      </c>
      <c r="E1474" s="16" t="s">
        <v>3230</v>
      </c>
      <c r="F1474" s="16">
        <v>46116.36</v>
      </c>
      <c r="G1474" s="16"/>
      <c r="H1474" s="16" t="s">
        <v>69</v>
      </c>
      <c r="I1474" s="16" t="s">
        <v>72</v>
      </c>
      <c r="J1474" s="16" t="s">
        <v>1952</v>
      </c>
      <c r="K1474" s="16" t="s">
        <v>1953</v>
      </c>
    </row>
    <row r="1475" spans="1:11" x14ac:dyDescent="0.2">
      <c r="A1475" s="13">
        <v>1474</v>
      </c>
      <c r="B1475" s="14">
        <v>5321611</v>
      </c>
      <c r="C1475" s="14" t="s">
        <v>6326</v>
      </c>
      <c r="D1475" s="14" t="s">
        <v>6347</v>
      </c>
      <c r="E1475" s="14" t="s">
        <v>6348</v>
      </c>
      <c r="F1475" s="14">
        <v>14217.15</v>
      </c>
      <c r="G1475" s="14"/>
      <c r="H1475" s="14" t="s">
        <v>264</v>
      </c>
      <c r="I1475" s="14" t="s">
        <v>289</v>
      </c>
      <c r="J1475" s="14" t="s">
        <v>4546</v>
      </c>
      <c r="K1475" s="14" t="s">
        <v>4547</v>
      </c>
    </row>
    <row r="1476" spans="1:11" x14ac:dyDescent="0.2">
      <c r="A1476" s="15">
        <v>1475</v>
      </c>
      <c r="B1476" s="16">
        <v>5321611</v>
      </c>
      <c r="C1476" s="16" t="s">
        <v>6326</v>
      </c>
      <c r="D1476" s="16" t="s">
        <v>6349</v>
      </c>
      <c r="E1476" s="16" t="s">
        <v>4133</v>
      </c>
      <c r="F1476" s="16">
        <v>69209.56</v>
      </c>
      <c r="G1476" s="16"/>
      <c r="H1476" s="16" t="s">
        <v>116</v>
      </c>
      <c r="I1476" s="16" t="s">
        <v>6350</v>
      </c>
      <c r="J1476" s="16" t="s">
        <v>2054</v>
      </c>
      <c r="K1476" s="16" t="s">
        <v>2055</v>
      </c>
    </row>
    <row r="1477" spans="1:11" x14ac:dyDescent="0.2">
      <c r="A1477" s="13">
        <v>1476</v>
      </c>
      <c r="B1477" s="14">
        <v>5321611</v>
      </c>
      <c r="C1477" s="14" t="s">
        <v>6326</v>
      </c>
      <c r="D1477" s="14" t="s">
        <v>6351</v>
      </c>
      <c r="E1477" s="14" t="s">
        <v>6352</v>
      </c>
      <c r="F1477" s="14">
        <v>36315.94</v>
      </c>
      <c r="G1477" s="14"/>
      <c r="H1477" s="14" t="s">
        <v>51</v>
      </c>
      <c r="I1477" s="14" t="s">
        <v>5854</v>
      </c>
      <c r="J1477" s="14" t="s">
        <v>6353</v>
      </c>
      <c r="K1477" s="14" t="s">
        <v>6354</v>
      </c>
    </row>
    <row r="1478" spans="1:11" x14ac:dyDescent="0.2">
      <c r="A1478" s="15">
        <v>1477</v>
      </c>
      <c r="B1478" s="16">
        <v>5321611</v>
      </c>
      <c r="C1478" s="16" t="s">
        <v>6326</v>
      </c>
      <c r="D1478" s="16" t="s">
        <v>6355</v>
      </c>
      <c r="E1478" s="16" t="s">
        <v>3230</v>
      </c>
      <c r="F1478" s="16">
        <v>27337.16</v>
      </c>
      <c r="G1478" s="16"/>
      <c r="H1478" s="16" t="s">
        <v>69</v>
      </c>
      <c r="I1478" s="16" t="s">
        <v>6356</v>
      </c>
      <c r="J1478" s="16" t="s">
        <v>1952</v>
      </c>
      <c r="K1478" s="16" t="s">
        <v>1953</v>
      </c>
    </row>
    <row r="1479" spans="1:11" x14ac:dyDescent="0.2">
      <c r="A1479" s="13">
        <v>1478</v>
      </c>
      <c r="B1479" s="14">
        <v>5028787</v>
      </c>
      <c r="C1479" s="14" t="s">
        <v>6357</v>
      </c>
      <c r="D1479" s="14" t="s">
        <v>6358</v>
      </c>
      <c r="E1479" s="14" t="s">
        <v>456</v>
      </c>
      <c r="F1479" s="14">
        <v>15453.77</v>
      </c>
      <c r="G1479" s="14"/>
      <c r="H1479" s="14" t="s">
        <v>407</v>
      </c>
      <c r="I1479" s="14" t="s">
        <v>2895</v>
      </c>
      <c r="J1479" s="14" t="s">
        <v>6359</v>
      </c>
      <c r="K1479" s="14" t="s">
        <v>3827</v>
      </c>
    </row>
    <row r="1480" spans="1:11" x14ac:dyDescent="0.2">
      <c r="A1480" s="15">
        <v>1479</v>
      </c>
      <c r="B1480" s="16">
        <v>5028787</v>
      </c>
      <c r="C1480" s="16" t="s">
        <v>6357</v>
      </c>
      <c r="D1480" s="16" t="s">
        <v>6360</v>
      </c>
      <c r="E1480" s="16" t="s">
        <v>6361</v>
      </c>
      <c r="F1480" s="16">
        <v>5777.4</v>
      </c>
      <c r="G1480" s="16"/>
      <c r="H1480" s="16" t="s">
        <v>407</v>
      </c>
      <c r="I1480" s="16" t="s">
        <v>227</v>
      </c>
      <c r="J1480" s="16" t="s">
        <v>6362</v>
      </c>
      <c r="K1480" s="16" t="s">
        <v>4474</v>
      </c>
    </row>
    <row r="1481" spans="1:11" x14ac:dyDescent="0.2">
      <c r="A1481" s="13">
        <v>1480</v>
      </c>
      <c r="B1481" s="14">
        <v>5028787</v>
      </c>
      <c r="C1481" s="14" t="s">
        <v>6357</v>
      </c>
      <c r="D1481" s="14" t="s">
        <v>6363</v>
      </c>
      <c r="E1481" s="14" t="s">
        <v>456</v>
      </c>
      <c r="F1481" s="14">
        <v>80.73</v>
      </c>
      <c r="G1481" s="14" t="s">
        <v>2083</v>
      </c>
      <c r="H1481" s="14" t="s">
        <v>407</v>
      </c>
      <c r="I1481" s="14" t="s">
        <v>227</v>
      </c>
      <c r="J1481" s="14" t="s">
        <v>6364</v>
      </c>
      <c r="K1481" s="14" t="s">
        <v>6365</v>
      </c>
    </row>
    <row r="1482" spans="1:11" x14ac:dyDescent="0.2">
      <c r="A1482" s="15">
        <v>1481</v>
      </c>
      <c r="B1482" s="16">
        <v>5028787</v>
      </c>
      <c r="C1482" s="16" t="s">
        <v>6357</v>
      </c>
      <c r="D1482" s="16" t="s">
        <v>6366</v>
      </c>
      <c r="E1482" s="16" t="s">
        <v>6361</v>
      </c>
      <c r="F1482" s="16">
        <v>887.13</v>
      </c>
      <c r="G1482" s="16" t="s">
        <v>987</v>
      </c>
      <c r="H1482" s="16" t="s">
        <v>407</v>
      </c>
      <c r="I1482" s="16" t="s">
        <v>227</v>
      </c>
      <c r="J1482" s="16" t="s">
        <v>6367</v>
      </c>
      <c r="K1482" s="16" t="s">
        <v>6368</v>
      </c>
    </row>
    <row r="1483" spans="1:11" x14ac:dyDescent="0.2">
      <c r="A1483" s="13">
        <v>1482</v>
      </c>
      <c r="B1483" s="14">
        <v>5028787</v>
      </c>
      <c r="C1483" s="14" t="s">
        <v>6357</v>
      </c>
      <c r="D1483" s="14" t="s">
        <v>6369</v>
      </c>
      <c r="E1483" s="14" t="s">
        <v>456</v>
      </c>
      <c r="F1483" s="14">
        <v>356.01</v>
      </c>
      <c r="G1483" s="14" t="s">
        <v>2083</v>
      </c>
      <c r="H1483" s="14" t="s">
        <v>407</v>
      </c>
      <c r="I1483" s="14" t="s">
        <v>227</v>
      </c>
      <c r="J1483" s="14" t="s">
        <v>6370</v>
      </c>
      <c r="K1483" s="14" t="s">
        <v>6371</v>
      </c>
    </row>
    <row r="1484" spans="1:11" x14ac:dyDescent="0.2">
      <c r="A1484" s="15">
        <v>1483</v>
      </c>
      <c r="B1484" s="16">
        <v>2317265</v>
      </c>
      <c r="C1484" s="16" t="s">
        <v>6372</v>
      </c>
      <c r="D1484" s="16" t="s">
        <v>6373</v>
      </c>
      <c r="E1484" s="16" t="s">
        <v>6374</v>
      </c>
      <c r="F1484" s="16">
        <v>151.57</v>
      </c>
      <c r="G1484" s="16" t="s">
        <v>1101</v>
      </c>
      <c r="H1484" s="16" t="s">
        <v>1870</v>
      </c>
      <c r="I1484" s="16" t="s">
        <v>6375</v>
      </c>
      <c r="J1484" s="16" t="s">
        <v>6376</v>
      </c>
      <c r="K1484" s="16" t="s">
        <v>6377</v>
      </c>
    </row>
    <row r="1485" spans="1:11" x14ac:dyDescent="0.2">
      <c r="A1485" s="13">
        <v>1484</v>
      </c>
      <c r="B1485" s="14">
        <v>2890542</v>
      </c>
      <c r="C1485" s="14" t="s">
        <v>6378</v>
      </c>
      <c r="D1485" s="14" t="s">
        <v>6379</v>
      </c>
      <c r="E1485" s="14" t="s">
        <v>6380</v>
      </c>
      <c r="F1485" s="14">
        <v>8982</v>
      </c>
      <c r="G1485" s="14"/>
      <c r="H1485" s="14" t="s">
        <v>362</v>
      </c>
      <c r="I1485" s="14" t="s">
        <v>6381</v>
      </c>
      <c r="J1485" s="14" t="s">
        <v>6382</v>
      </c>
      <c r="K1485" s="14" t="s">
        <v>6383</v>
      </c>
    </row>
    <row r="1486" spans="1:11" x14ac:dyDescent="0.2">
      <c r="A1486" s="15">
        <v>1485</v>
      </c>
      <c r="B1486" s="16">
        <v>5516455</v>
      </c>
      <c r="C1486" s="16" t="s">
        <v>6384</v>
      </c>
      <c r="D1486" s="16" t="s">
        <v>6385</v>
      </c>
      <c r="E1486" s="16" t="s">
        <v>6386</v>
      </c>
      <c r="F1486" s="16">
        <v>3949.08</v>
      </c>
      <c r="G1486" s="16"/>
      <c r="H1486" s="16" t="s">
        <v>622</v>
      </c>
      <c r="I1486" s="16" t="s">
        <v>642</v>
      </c>
      <c r="J1486" s="16" t="s">
        <v>1994</v>
      </c>
      <c r="K1486" s="16" t="s">
        <v>6387</v>
      </c>
    </row>
    <row r="1487" spans="1:11" x14ac:dyDescent="0.2">
      <c r="A1487" s="13">
        <v>1486</v>
      </c>
      <c r="B1487" s="14">
        <v>5221447</v>
      </c>
      <c r="C1487" s="14" t="s">
        <v>6388</v>
      </c>
      <c r="D1487" s="14" t="s">
        <v>6389</v>
      </c>
      <c r="E1487" s="14" t="s">
        <v>5634</v>
      </c>
      <c r="F1487" s="14">
        <v>1841.3</v>
      </c>
      <c r="G1487" s="14"/>
      <c r="H1487" s="14" t="s">
        <v>21</v>
      </c>
      <c r="I1487" s="14" t="s">
        <v>31</v>
      </c>
      <c r="J1487" s="14" t="s">
        <v>6390</v>
      </c>
      <c r="K1487" s="14" t="s">
        <v>2340</v>
      </c>
    </row>
    <row r="1488" spans="1:11" x14ac:dyDescent="0.2">
      <c r="A1488" s="15">
        <v>1487</v>
      </c>
      <c r="B1488" s="16">
        <v>5135958</v>
      </c>
      <c r="C1488" s="16" t="s">
        <v>6391</v>
      </c>
      <c r="D1488" s="16" t="s">
        <v>6392</v>
      </c>
      <c r="E1488" s="16" t="s">
        <v>6393</v>
      </c>
      <c r="F1488" s="16">
        <v>50.6</v>
      </c>
      <c r="G1488" s="16" t="s">
        <v>970</v>
      </c>
      <c r="H1488" s="16" t="s">
        <v>382</v>
      </c>
      <c r="I1488" s="16" t="s">
        <v>388</v>
      </c>
      <c r="J1488" s="16" t="s">
        <v>6394</v>
      </c>
      <c r="K1488" s="16" t="s">
        <v>6395</v>
      </c>
    </row>
    <row r="1489" spans="1:11" x14ac:dyDescent="0.2">
      <c r="A1489" s="13">
        <v>1488</v>
      </c>
      <c r="B1489" s="14">
        <v>5135958</v>
      </c>
      <c r="C1489" s="14" t="s">
        <v>6391</v>
      </c>
      <c r="D1489" s="14" t="s">
        <v>6396</v>
      </c>
      <c r="E1489" s="14" t="s">
        <v>6397</v>
      </c>
      <c r="F1489" s="14">
        <v>50.66</v>
      </c>
      <c r="G1489" s="14" t="s">
        <v>970</v>
      </c>
      <c r="H1489" s="14" t="s">
        <v>382</v>
      </c>
      <c r="I1489" s="14" t="s">
        <v>388</v>
      </c>
      <c r="J1489" s="14" t="s">
        <v>6398</v>
      </c>
      <c r="K1489" s="14" t="s">
        <v>6399</v>
      </c>
    </row>
    <row r="1490" spans="1:11" x14ac:dyDescent="0.2">
      <c r="A1490" s="15">
        <v>1489</v>
      </c>
      <c r="B1490" s="16">
        <v>5135958</v>
      </c>
      <c r="C1490" s="16" t="s">
        <v>6391</v>
      </c>
      <c r="D1490" s="16" t="s">
        <v>6400</v>
      </c>
      <c r="E1490" s="16" t="s">
        <v>6401</v>
      </c>
      <c r="F1490" s="16">
        <v>1057.7</v>
      </c>
      <c r="G1490" s="16" t="s">
        <v>970</v>
      </c>
      <c r="H1490" s="16" t="s">
        <v>4790</v>
      </c>
      <c r="I1490" s="16" t="s">
        <v>5776</v>
      </c>
      <c r="J1490" s="16" t="s">
        <v>6402</v>
      </c>
      <c r="K1490" s="16" t="s">
        <v>6403</v>
      </c>
    </row>
    <row r="1491" spans="1:11" x14ac:dyDescent="0.2">
      <c r="A1491" s="13">
        <v>1490</v>
      </c>
      <c r="B1491" s="14">
        <v>5135958</v>
      </c>
      <c r="C1491" s="14" t="s">
        <v>6391</v>
      </c>
      <c r="D1491" s="14" t="s">
        <v>6404</v>
      </c>
      <c r="E1491" s="14" t="s">
        <v>6405</v>
      </c>
      <c r="F1491" s="14">
        <v>1184.08</v>
      </c>
      <c r="G1491" s="14" t="s">
        <v>970</v>
      </c>
      <c r="H1491" s="14" t="s">
        <v>4790</v>
      </c>
      <c r="I1491" s="14" t="s">
        <v>5776</v>
      </c>
      <c r="J1491" s="14" t="s">
        <v>6402</v>
      </c>
      <c r="K1491" s="14" t="s">
        <v>6403</v>
      </c>
    </row>
    <row r="1492" spans="1:11" x14ac:dyDescent="0.2">
      <c r="A1492" s="15">
        <v>1491</v>
      </c>
      <c r="B1492" s="16">
        <v>5135958</v>
      </c>
      <c r="C1492" s="16" t="s">
        <v>6391</v>
      </c>
      <c r="D1492" s="16" t="s">
        <v>6406</v>
      </c>
      <c r="E1492" s="16" t="s">
        <v>6407</v>
      </c>
      <c r="F1492" s="16">
        <v>664.45</v>
      </c>
      <c r="G1492" s="16" t="s">
        <v>970</v>
      </c>
      <c r="H1492" s="16" t="s">
        <v>382</v>
      </c>
      <c r="I1492" s="16" t="s">
        <v>388</v>
      </c>
      <c r="J1492" s="16" t="s">
        <v>6402</v>
      </c>
      <c r="K1492" s="16" t="s">
        <v>6403</v>
      </c>
    </row>
    <row r="1493" spans="1:11" x14ac:dyDescent="0.2">
      <c r="A1493" s="13">
        <v>1492</v>
      </c>
      <c r="B1493" s="14">
        <v>5276764</v>
      </c>
      <c r="C1493" s="14" t="s">
        <v>6408</v>
      </c>
      <c r="D1493" s="14" t="s">
        <v>6409</v>
      </c>
      <c r="E1493" s="14" t="s">
        <v>6410</v>
      </c>
      <c r="F1493" s="14">
        <v>84.52</v>
      </c>
      <c r="G1493" s="14"/>
      <c r="H1493" s="14" t="s">
        <v>382</v>
      </c>
      <c r="I1493" s="14" t="s">
        <v>384</v>
      </c>
      <c r="J1493" s="14" t="s">
        <v>1841</v>
      </c>
      <c r="K1493" s="14" t="s">
        <v>6411</v>
      </c>
    </row>
    <row r="1494" spans="1:11" x14ac:dyDescent="0.2">
      <c r="A1494" s="15">
        <v>1493</v>
      </c>
      <c r="B1494" s="16">
        <v>5276764</v>
      </c>
      <c r="C1494" s="16" t="s">
        <v>6408</v>
      </c>
      <c r="D1494" s="16" t="s">
        <v>6412</v>
      </c>
      <c r="E1494" s="16" t="s">
        <v>6413</v>
      </c>
      <c r="F1494" s="16">
        <v>7.87</v>
      </c>
      <c r="G1494" s="16"/>
      <c r="H1494" s="16" t="s">
        <v>110</v>
      </c>
      <c r="I1494" s="16" t="s">
        <v>803</v>
      </c>
      <c r="J1494" s="16" t="s">
        <v>2272</v>
      </c>
      <c r="K1494" s="16" t="s">
        <v>6414</v>
      </c>
    </row>
    <row r="1495" spans="1:11" x14ac:dyDescent="0.2">
      <c r="A1495" s="13">
        <v>1494</v>
      </c>
      <c r="B1495" s="14">
        <v>5276764</v>
      </c>
      <c r="C1495" s="14" t="s">
        <v>6408</v>
      </c>
      <c r="D1495" s="14" t="s">
        <v>6415</v>
      </c>
      <c r="E1495" s="14" t="s">
        <v>6413</v>
      </c>
      <c r="F1495" s="14">
        <v>100.53</v>
      </c>
      <c r="G1495" s="14" t="s">
        <v>1018</v>
      </c>
      <c r="H1495" s="14" t="s">
        <v>110</v>
      </c>
      <c r="I1495" s="14" t="s">
        <v>6416</v>
      </c>
      <c r="J1495" s="14" t="s">
        <v>6417</v>
      </c>
      <c r="K1495" s="14" t="s">
        <v>6418</v>
      </c>
    </row>
    <row r="1496" spans="1:11" x14ac:dyDescent="0.2">
      <c r="A1496" s="15">
        <v>1495</v>
      </c>
      <c r="B1496" s="16">
        <v>5102189</v>
      </c>
      <c r="C1496" s="16" t="s">
        <v>6419</v>
      </c>
      <c r="D1496" s="16" t="s">
        <v>6420</v>
      </c>
      <c r="E1496" s="16" t="s">
        <v>6421</v>
      </c>
      <c r="F1496" s="16">
        <v>324.97000000000003</v>
      </c>
      <c r="G1496" s="16"/>
      <c r="H1496" s="16" t="s">
        <v>116</v>
      </c>
      <c r="I1496" s="16" t="s">
        <v>142</v>
      </c>
      <c r="J1496" s="16" t="s">
        <v>2110</v>
      </c>
      <c r="K1496" s="16" t="s">
        <v>2111</v>
      </c>
    </row>
    <row r="1497" spans="1:11" x14ac:dyDescent="0.2">
      <c r="A1497" s="13">
        <v>1496</v>
      </c>
      <c r="B1497" s="14">
        <v>5102189</v>
      </c>
      <c r="C1497" s="14" t="s">
        <v>6419</v>
      </c>
      <c r="D1497" s="14" t="s">
        <v>6422</v>
      </c>
      <c r="E1497" s="14" t="s">
        <v>677</v>
      </c>
      <c r="F1497" s="14">
        <v>675.76</v>
      </c>
      <c r="G1497" s="14"/>
      <c r="H1497" s="14" t="s">
        <v>116</v>
      </c>
      <c r="I1497" s="14" t="s">
        <v>142</v>
      </c>
      <c r="J1497" s="14" t="s">
        <v>2110</v>
      </c>
      <c r="K1497" s="14" t="s">
        <v>2111</v>
      </c>
    </row>
    <row r="1498" spans="1:11" x14ac:dyDescent="0.2">
      <c r="A1498" s="15">
        <v>1497</v>
      </c>
      <c r="B1498" s="16">
        <v>5102189</v>
      </c>
      <c r="C1498" s="16" t="s">
        <v>6419</v>
      </c>
      <c r="D1498" s="16" t="s">
        <v>6423</v>
      </c>
      <c r="E1498" s="16" t="s">
        <v>6424</v>
      </c>
      <c r="F1498" s="16">
        <v>194.58</v>
      </c>
      <c r="G1498" s="16"/>
      <c r="H1498" s="16" t="s">
        <v>565</v>
      </c>
      <c r="I1498" s="16" t="s">
        <v>570</v>
      </c>
      <c r="J1498" s="16" t="s">
        <v>1980</v>
      </c>
      <c r="K1498" s="16" t="s">
        <v>2404</v>
      </c>
    </row>
    <row r="1499" spans="1:11" x14ac:dyDescent="0.2">
      <c r="A1499" s="13">
        <v>1498</v>
      </c>
      <c r="B1499" s="14">
        <v>5102189</v>
      </c>
      <c r="C1499" s="14" t="s">
        <v>6419</v>
      </c>
      <c r="D1499" s="14" t="s">
        <v>6425</v>
      </c>
      <c r="E1499" s="14" t="s">
        <v>6426</v>
      </c>
      <c r="F1499" s="14">
        <v>48.38</v>
      </c>
      <c r="G1499" s="14" t="s">
        <v>1051</v>
      </c>
      <c r="H1499" s="14" t="s">
        <v>565</v>
      </c>
      <c r="I1499" s="14" t="s">
        <v>570</v>
      </c>
      <c r="J1499" s="14" t="s">
        <v>1242</v>
      </c>
      <c r="K1499" s="14" t="s">
        <v>6427</v>
      </c>
    </row>
    <row r="1500" spans="1:11" x14ac:dyDescent="0.2">
      <c r="A1500" s="15">
        <v>1499</v>
      </c>
      <c r="B1500" s="16">
        <v>2659603</v>
      </c>
      <c r="C1500" s="16" t="s">
        <v>6428</v>
      </c>
      <c r="D1500" s="16" t="s">
        <v>6429</v>
      </c>
      <c r="E1500" s="16" t="s">
        <v>6430</v>
      </c>
      <c r="F1500" s="16">
        <v>190.3</v>
      </c>
      <c r="G1500" s="16" t="s">
        <v>970</v>
      </c>
      <c r="H1500" s="16" t="s">
        <v>110</v>
      </c>
      <c r="I1500" s="16" t="s">
        <v>1087</v>
      </c>
      <c r="J1500" s="16" t="s">
        <v>1118</v>
      </c>
      <c r="K1500" s="16" t="s">
        <v>2825</v>
      </c>
    </row>
    <row r="1501" spans="1:11" x14ac:dyDescent="0.2">
      <c r="A1501" s="13">
        <v>1500</v>
      </c>
      <c r="B1501" s="14">
        <v>5002311</v>
      </c>
      <c r="C1501" s="14" t="s">
        <v>6431</v>
      </c>
      <c r="D1501" s="14" t="s">
        <v>6432</v>
      </c>
      <c r="E1501" s="14" t="s">
        <v>6433</v>
      </c>
      <c r="F1501" s="14">
        <v>103.87</v>
      </c>
      <c r="G1501" s="14" t="s">
        <v>1051</v>
      </c>
      <c r="H1501" s="14" t="s">
        <v>116</v>
      </c>
      <c r="I1501" s="14" t="s">
        <v>145</v>
      </c>
      <c r="J1501" s="14" t="s">
        <v>3973</v>
      </c>
      <c r="K1501" s="14" t="s">
        <v>6434</v>
      </c>
    </row>
    <row r="1502" spans="1:11" x14ac:dyDescent="0.2">
      <c r="A1502" s="15">
        <v>1501</v>
      </c>
      <c r="B1502" s="16">
        <v>5586682</v>
      </c>
      <c r="C1502" s="16" t="s">
        <v>6435</v>
      </c>
      <c r="D1502" s="16" t="s">
        <v>6436</v>
      </c>
      <c r="E1502" s="16" t="s">
        <v>6437</v>
      </c>
      <c r="F1502" s="16">
        <v>16119.13</v>
      </c>
      <c r="G1502" s="16"/>
      <c r="H1502" s="16" t="s">
        <v>116</v>
      </c>
      <c r="I1502" s="16" t="s">
        <v>136</v>
      </c>
      <c r="J1502" s="16" t="s">
        <v>3334</v>
      </c>
      <c r="K1502" s="16" t="s">
        <v>3335</v>
      </c>
    </row>
    <row r="1503" spans="1:11" x14ac:dyDescent="0.2">
      <c r="A1503" s="13">
        <v>1502</v>
      </c>
      <c r="B1503" s="14">
        <v>5325579</v>
      </c>
      <c r="C1503" s="14" t="s">
        <v>6438</v>
      </c>
      <c r="D1503" s="14" t="s">
        <v>6439</v>
      </c>
      <c r="E1503" s="14" t="s">
        <v>4050</v>
      </c>
      <c r="F1503" s="14">
        <v>34475.71</v>
      </c>
      <c r="G1503" s="14"/>
      <c r="H1503" s="14" t="s">
        <v>6440</v>
      </c>
      <c r="I1503" s="14" t="s">
        <v>6441</v>
      </c>
      <c r="J1503" s="14" t="s">
        <v>4069</v>
      </c>
      <c r="K1503" s="14" t="s">
        <v>4306</v>
      </c>
    </row>
    <row r="1504" spans="1:11" x14ac:dyDescent="0.2">
      <c r="A1504" s="15">
        <v>1503</v>
      </c>
      <c r="B1504" s="16">
        <v>2063123</v>
      </c>
      <c r="C1504" s="16" t="s">
        <v>6442</v>
      </c>
      <c r="D1504" s="16" t="s">
        <v>6443</v>
      </c>
      <c r="E1504" s="16" t="s">
        <v>6444</v>
      </c>
      <c r="F1504" s="16">
        <v>27.63</v>
      </c>
      <c r="G1504" s="16" t="s">
        <v>1018</v>
      </c>
      <c r="H1504" s="16" t="s">
        <v>407</v>
      </c>
      <c r="I1504" s="16" t="s">
        <v>746</v>
      </c>
      <c r="J1504" s="16" t="s">
        <v>6445</v>
      </c>
      <c r="K1504" s="16" t="s">
        <v>6446</v>
      </c>
    </row>
    <row r="1505" spans="1:11" x14ac:dyDescent="0.2">
      <c r="A1505" s="13">
        <v>1504</v>
      </c>
      <c r="B1505" s="14">
        <v>5255317</v>
      </c>
      <c r="C1505" s="14" t="s">
        <v>6447</v>
      </c>
      <c r="D1505" s="14" t="s">
        <v>6448</v>
      </c>
      <c r="E1505" s="14" t="s">
        <v>2033</v>
      </c>
      <c r="F1505" s="14">
        <v>4013.83</v>
      </c>
      <c r="G1505" s="14"/>
      <c r="H1505" s="14" t="s">
        <v>69</v>
      </c>
      <c r="I1505" s="14" t="s">
        <v>642</v>
      </c>
      <c r="J1505" s="14" t="s">
        <v>2840</v>
      </c>
      <c r="K1505" s="14" t="s">
        <v>3382</v>
      </c>
    </row>
    <row r="1506" spans="1:11" x14ac:dyDescent="0.2">
      <c r="A1506" s="15">
        <v>1505</v>
      </c>
      <c r="B1506" s="16">
        <v>2694204</v>
      </c>
      <c r="C1506" s="16" t="s">
        <v>6449</v>
      </c>
      <c r="D1506" s="16" t="s">
        <v>6450</v>
      </c>
      <c r="E1506" s="16" t="s">
        <v>6451</v>
      </c>
      <c r="F1506" s="16">
        <v>69.260000000000005</v>
      </c>
      <c r="G1506" s="16" t="s">
        <v>1018</v>
      </c>
      <c r="H1506" s="16" t="s">
        <v>528</v>
      </c>
      <c r="I1506" s="16" t="s">
        <v>778</v>
      </c>
      <c r="J1506" s="16" t="s">
        <v>6452</v>
      </c>
      <c r="K1506" s="16" t="s">
        <v>6453</v>
      </c>
    </row>
    <row r="1507" spans="1:11" x14ac:dyDescent="0.2">
      <c r="A1507" s="13">
        <v>1506</v>
      </c>
      <c r="B1507" s="14">
        <v>5338085</v>
      </c>
      <c r="C1507" s="14" t="s">
        <v>6454</v>
      </c>
      <c r="D1507" s="14" t="s">
        <v>6455</v>
      </c>
      <c r="E1507" s="14" t="s">
        <v>6456</v>
      </c>
      <c r="F1507" s="14">
        <v>5053.6899999999996</v>
      </c>
      <c r="G1507" s="14" t="s">
        <v>987</v>
      </c>
      <c r="H1507" s="14" t="s">
        <v>21</v>
      </c>
      <c r="I1507" s="14" t="s">
        <v>25</v>
      </c>
      <c r="J1507" s="14" t="s">
        <v>6457</v>
      </c>
      <c r="K1507" s="14" t="s">
        <v>6458</v>
      </c>
    </row>
    <row r="1508" spans="1:11" x14ac:dyDescent="0.2">
      <c r="A1508" s="15">
        <v>1507</v>
      </c>
      <c r="B1508" s="16">
        <v>2724286</v>
      </c>
      <c r="C1508" s="16" t="s">
        <v>6459</v>
      </c>
      <c r="D1508" s="16" t="s">
        <v>6460</v>
      </c>
      <c r="E1508" s="16" t="s">
        <v>6461</v>
      </c>
      <c r="F1508" s="16">
        <v>3476.06</v>
      </c>
      <c r="G1508" s="16"/>
      <c r="H1508" s="16" t="s">
        <v>264</v>
      </c>
      <c r="I1508" s="16" t="s">
        <v>335</v>
      </c>
      <c r="J1508" s="16" t="s">
        <v>4845</v>
      </c>
      <c r="K1508" s="16" t="s">
        <v>4846</v>
      </c>
    </row>
    <row r="1509" spans="1:11" x14ac:dyDescent="0.2">
      <c r="A1509" s="13">
        <v>1508</v>
      </c>
      <c r="B1509" s="14">
        <v>5108659</v>
      </c>
      <c r="C1509" s="14" t="s">
        <v>6462</v>
      </c>
      <c r="D1509" s="14" t="s">
        <v>6463</v>
      </c>
      <c r="E1509" s="14" t="s">
        <v>5594</v>
      </c>
      <c r="F1509" s="14">
        <v>11996.37</v>
      </c>
      <c r="G1509" s="14"/>
      <c r="H1509" s="14" t="s">
        <v>51</v>
      </c>
      <c r="I1509" s="14" t="s">
        <v>6464</v>
      </c>
      <c r="J1509" s="14" t="s">
        <v>6465</v>
      </c>
      <c r="K1509" s="14" t="s">
        <v>6466</v>
      </c>
    </row>
    <row r="1510" spans="1:11" x14ac:dyDescent="0.2">
      <c r="A1510" s="15">
        <v>1509</v>
      </c>
      <c r="B1510" s="16">
        <v>5107377</v>
      </c>
      <c r="C1510" s="16" t="s">
        <v>6467</v>
      </c>
      <c r="D1510" s="16" t="s">
        <v>6468</v>
      </c>
      <c r="E1510" s="16" t="s">
        <v>2330</v>
      </c>
      <c r="F1510" s="16">
        <v>31.68</v>
      </c>
      <c r="G1510" s="16" t="s">
        <v>1051</v>
      </c>
      <c r="H1510" s="16" t="s">
        <v>116</v>
      </c>
      <c r="I1510" s="16" t="s">
        <v>662</v>
      </c>
      <c r="J1510" s="16" t="s">
        <v>6469</v>
      </c>
      <c r="K1510" s="16" t="s">
        <v>6470</v>
      </c>
    </row>
    <row r="1511" spans="1:11" x14ac:dyDescent="0.2">
      <c r="A1511" s="13">
        <v>1510</v>
      </c>
      <c r="B1511" s="14">
        <v>5107377</v>
      </c>
      <c r="C1511" s="14" t="s">
        <v>6467</v>
      </c>
      <c r="D1511" s="14" t="s">
        <v>6471</v>
      </c>
      <c r="E1511" s="14" t="s">
        <v>2330</v>
      </c>
      <c r="F1511" s="14">
        <v>70.97</v>
      </c>
      <c r="G1511" s="14" t="s">
        <v>1051</v>
      </c>
      <c r="H1511" s="14" t="s">
        <v>116</v>
      </c>
      <c r="I1511" s="14" t="s">
        <v>662</v>
      </c>
      <c r="J1511" s="14" t="s">
        <v>6472</v>
      </c>
      <c r="K1511" s="14" t="s">
        <v>6473</v>
      </c>
    </row>
    <row r="1512" spans="1:11" x14ac:dyDescent="0.2">
      <c r="A1512" s="15">
        <v>1511</v>
      </c>
      <c r="B1512" s="16">
        <v>5382475</v>
      </c>
      <c r="C1512" s="16" t="s">
        <v>920</v>
      </c>
      <c r="D1512" s="16" t="s">
        <v>6474</v>
      </c>
      <c r="E1512" s="16" t="s">
        <v>6475</v>
      </c>
      <c r="F1512" s="16">
        <v>561.64</v>
      </c>
      <c r="G1512" s="16"/>
      <c r="H1512" s="16" t="s">
        <v>622</v>
      </c>
      <c r="I1512" s="16" t="s">
        <v>624</v>
      </c>
      <c r="J1512" s="16" t="s">
        <v>3359</v>
      </c>
      <c r="K1512" s="16" t="s">
        <v>3346</v>
      </c>
    </row>
    <row r="1513" spans="1:11" x14ac:dyDescent="0.2">
      <c r="A1513" s="13">
        <v>1512</v>
      </c>
      <c r="B1513" s="14">
        <v>5382475</v>
      </c>
      <c r="C1513" s="14" t="s">
        <v>920</v>
      </c>
      <c r="D1513" s="14" t="s">
        <v>6476</v>
      </c>
      <c r="E1513" s="14" t="s">
        <v>6475</v>
      </c>
      <c r="F1513" s="14">
        <v>449.21</v>
      </c>
      <c r="G1513" s="14" t="s">
        <v>6477</v>
      </c>
      <c r="H1513" s="14" t="s">
        <v>622</v>
      </c>
      <c r="I1513" s="14" t="s">
        <v>624</v>
      </c>
      <c r="J1513" s="14" t="s">
        <v>2879</v>
      </c>
      <c r="K1513" s="14" t="s">
        <v>6478</v>
      </c>
    </row>
    <row r="1514" spans="1:11" x14ac:dyDescent="0.2">
      <c r="A1514" s="15">
        <v>1513</v>
      </c>
      <c r="B1514" s="16">
        <v>5468574</v>
      </c>
      <c r="C1514" s="16" t="s">
        <v>6479</v>
      </c>
      <c r="D1514" s="16" t="s">
        <v>6480</v>
      </c>
      <c r="E1514" s="16" t="s">
        <v>6481</v>
      </c>
      <c r="F1514" s="16">
        <v>5026.87</v>
      </c>
      <c r="G1514" s="16"/>
      <c r="H1514" s="16" t="s">
        <v>116</v>
      </c>
      <c r="I1514" s="16" t="s">
        <v>5348</v>
      </c>
      <c r="J1514" s="16" t="s">
        <v>1188</v>
      </c>
      <c r="K1514" s="16" t="s">
        <v>6482</v>
      </c>
    </row>
    <row r="1515" spans="1:11" x14ac:dyDescent="0.2">
      <c r="A1515" s="13">
        <v>1514</v>
      </c>
      <c r="B1515" s="14">
        <v>2662647</v>
      </c>
      <c r="C1515" s="14" t="s">
        <v>6483</v>
      </c>
      <c r="D1515" s="14" t="s">
        <v>6484</v>
      </c>
      <c r="E1515" s="14" t="s">
        <v>6485</v>
      </c>
      <c r="F1515" s="14">
        <v>814.5</v>
      </c>
      <c r="G1515" s="14" t="s">
        <v>987</v>
      </c>
      <c r="H1515" s="14" t="s">
        <v>511</v>
      </c>
      <c r="I1515" s="14" t="s">
        <v>519</v>
      </c>
      <c r="J1515" s="14" t="s">
        <v>4511</v>
      </c>
      <c r="K1515" s="14" t="s">
        <v>4512</v>
      </c>
    </row>
    <row r="1516" spans="1:11" x14ac:dyDescent="0.2">
      <c r="A1516" s="15">
        <v>1515</v>
      </c>
      <c r="B1516" s="16">
        <v>2662647</v>
      </c>
      <c r="C1516" s="16" t="s">
        <v>6483</v>
      </c>
      <c r="D1516" s="16" t="s">
        <v>6486</v>
      </c>
      <c r="E1516" s="16" t="s">
        <v>3553</v>
      </c>
      <c r="F1516" s="16">
        <v>78.88</v>
      </c>
      <c r="G1516" s="16"/>
      <c r="H1516" s="16" t="s">
        <v>511</v>
      </c>
      <c r="I1516" s="16" t="s">
        <v>519</v>
      </c>
      <c r="J1516" s="16" t="s">
        <v>6487</v>
      </c>
      <c r="K1516" s="16" t="s">
        <v>6488</v>
      </c>
    </row>
    <row r="1517" spans="1:11" x14ac:dyDescent="0.2">
      <c r="A1517" s="13">
        <v>1516</v>
      </c>
      <c r="B1517" s="14">
        <v>2662647</v>
      </c>
      <c r="C1517" s="14" t="s">
        <v>6483</v>
      </c>
      <c r="D1517" s="14" t="s">
        <v>6489</v>
      </c>
      <c r="E1517" s="14" t="s">
        <v>6490</v>
      </c>
      <c r="F1517" s="14">
        <v>11765.91</v>
      </c>
      <c r="G1517" s="14"/>
      <c r="H1517" s="14" t="s">
        <v>511</v>
      </c>
      <c r="I1517" s="14" t="s">
        <v>6491</v>
      </c>
      <c r="J1517" s="14" t="s">
        <v>3859</v>
      </c>
      <c r="K1517" s="14" t="s">
        <v>3860</v>
      </c>
    </row>
    <row r="1518" spans="1:11" x14ac:dyDescent="0.2">
      <c r="A1518" s="15">
        <v>1517</v>
      </c>
      <c r="B1518" s="16">
        <v>2662647</v>
      </c>
      <c r="C1518" s="16" t="s">
        <v>6483</v>
      </c>
      <c r="D1518" s="16" t="s">
        <v>6492</v>
      </c>
      <c r="E1518" s="16" t="s">
        <v>6493</v>
      </c>
      <c r="F1518" s="16">
        <v>204.97</v>
      </c>
      <c r="G1518" s="16"/>
      <c r="H1518" s="16" t="s">
        <v>511</v>
      </c>
      <c r="I1518" s="16" t="s">
        <v>519</v>
      </c>
      <c r="J1518" s="16" t="s">
        <v>6218</v>
      </c>
      <c r="K1518" s="16" t="s">
        <v>6219</v>
      </c>
    </row>
    <row r="1519" spans="1:11" x14ac:dyDescent="0.2">
      <c r="A1519" s="13">
        <v>1518</v>
      </c>
      <c r="B1519" s="14">
        <v>5057043</v>
      </c>
      <c r="C1519" s="14" t="s">
        <v>6494</v>
      </c>
      <c r="D1519" s="14" t="s">
        <v>6495</v>
      </c>
      <c r="E1519" s="14" t="s">
        <v>6496</v>
      </c>
      <c r="F1519" s="14">
        <v>626.49</v>
      </c>
      <c r="G1519" s="14"/>
      <c r="H1519" s="14" t="s">
        <v>565</v>
      </c>
      <c r="I1519" s="14" t="s">
        <v>570</v>
      </c>
      <c r="J1519" s="14" t="s">
        <v>6497</v>
      </c>
      <c r="K1519" s="14" t="s">
        <v>6498</v>
      </c>
    </row>
    <row r="1520" spans="1:11" x14ac:dyDescent="0.2">
      <c r="A1520" s="15">
        <v>1519</v>
      </c>
      <c r="B1520" s="16">
        <v>5057043</v>
      </c>
      <c r="C1520" s="16" t="s">
        <v>6494</v>
      </c>
      <c r="D1520" s="16" t="s">
        <v>6499</v>
      </c>
      <c r="E1520" s="16" t="s">
        <v>6500</v>
      </c>
      <c r="F1520" s="16">
        <v>7889.73</v>
      </c>
      <c r="G1520" s="16"/>
      <c r="H1520" s="16" t="s">
        <v>362</v>
      </c>
      <c r="I1520" s="16" t="s">
        <v>432</v>
      </c>
      <c r="J1520" s="16" t="s">
        <v>6501</v>
      </c>
      <c r="K1520" s="16" t="s">
        <v>6502</v>
      </c>
    </row>
    <row r="1521" spans="1:11" x14ac:dyDescent="0.2">
      <c r="A1521" s="13">
        <v>1520</v>
      </c>
      <c r="B1521" s="14">
        <v>2634015</v>
      </c>
      <c r="C1521" s="14" t="s">
        <v>6503</v>
      </c>
      <c r="D1521" s="14" t="s">
        <v>6504</v>
      </c>
      <c r="E1521" s="14" t="s">
        <v>5640</v>
      </c>
      <c r="F1521" s="14">
        <v>368.53</v>
      </c>
      <c r="G1521" s="14"/>
      <c r="H1521" s="14" t="s">
        <v>69</v>
      </c>
      <c r="I1521" s="14" t="s">
        <v>644</v>
      </c>
      <c r="J1521" s="14" t="s">
        <v>6505</v>
      </c>
      <c r="K1521" s="14" t="s">
        <v>6506</v>
      </c>
    </row>
    <row r="1522" spans="1:11" x14ac:dyDescent="0.2">
      <c r="A1522" s="15">
        <v>1521</v>
      </c>
      <c r="B1522" s="16">
        <v>5097266</v>
      </c>
      <c r="C1522" s="16" t="s">
        <v>6508</v>
      </c>
      <c r="D1522" s="16" t="s">
        <v>6509</v>
      </c>
      <c r="E1522" s="16" t="s">
        <v>6510</v>
      </c>
      <c r="F1522" s="16">
        <v>7796.58</v>
      </c>
      <c r="G1522" s="16"/>
      <c r="H1522" s="16" t="s">
        <v>1870</v>
      </c>
      <c r="I1522" s="16" t="s">
        <v>6511</v>
      </c>
      <c r="J1522" s="16" t="s">
        <v>6122</v>
      </c>
      <c r="K1522" s="16" t="s">
        <v>6123</v>
      </c>
    </row>
    <row r="1523" spans="1:11" x14ac:dyDescent="0.2">
      <c r="A1523" s="13">
        <v>1522</v>
      </c>
      <c r="B1523" s="14">
        <v>5041589</v>
      </c>
      <c r="C1523" s="14" t="s">
        <v>6512</v>
      </c>
      <c r="D1523" s="14" t="s">
        <v>6513</v>
      </c>
      <c r="E1523" s="14" t="s">
        <v>6514</v>
      </c>
      <c r="F1523" s="14">
        <v>174.4</v>
      </c>
      <c r="G1523" s="14" t="s">
        <v>970</v>
      </c>
      <c r="H1523" s="14" t="s">
        <v>407</v>
      </c>
      <c r="I1523" s="14" t="s">
        <v>408</v>
      </c>
      <c r="J1523" s="14" t="s">
        <v>6515</v>
      </c>
      <c r="K1523" s="14" t="s">
        <v>6516</v>
      </c>
    </row>
    <row r="1524" spans="1:11" x14ac:dyDescent="0.2">
      <c r="A1524" s="15">
        <v>1523</v>
      </c>
      <c r="B1524" s="16">
        <v>5032938</v>
      </c>
      <c r="C1524" s="16" t="s">
        <v>6517</v>
      </c>
      <c r="D1524" s="16" t="s">
        <v>6518</v>
      </c>
      <c r="E1524" s="16" t="s">
        <v>6519</v>
      </c>
      <c r="F1524" s="16">
        <v>31617.97</v>
      </c>
      <c r="G1524" s="16"/>
      <c r="H1524" s="16" t="s">
        <v>6520</v>
      </c>
      <c r="I1524" s="16" t="s">
        <v>6521</v>
      </c>
      <c r="J1524" s="16" t="s">
        <v>6522</v>
      </c>
      <c r="K1524" s="16" t="s">
        <v>6523</v>
      </c>
    </row>
    <row r="1525" spans="1:11" x14ac:dyDescent="0.2">
      <c r="A1525" s="13">
        <v>1524</v>
      </c>
      <c r="B1525" s="14">
        <v>5412382</v>
      </c>
      <c r="C1525" s="14" t="s">
        <v>6524</v>
      </c>
      <c r="D1525" s="14" t="s">
        <v>6525</v>
      </c>
      <c r="E1525" s="14" t="s">
        <v>6526</v>
      </c>
      <c r="F1525" s="14">
        <v>6620.03</v>
      </c>
      <c r="G1525" s="14"/>
      <c r="H1525" s="14" t="s">
        <v>362</v>
      </c>
      <c r="I1525" s="14" t="s">
        <v>6527</v>
      </c>
      <c r="J1525" s="14" t="s">
        <v>4911</v>
      </c>
      <c r="K1525" s="14" t="s">
        <v>2841</v>
      </c>
    </row>
    <row r="1526" spans="1:11" x14ac:dyDescent="0.2">
      <c r="A1526" s="15">
        <v>1525</v>
      </c>
      <c r="B1526" s="16">
        <v>5413877</v>
      </c>
      <c r="C1526" s="16" t="s">
        <v>6528</v>
      </c>
      <c r="D1526" s="16" t="s">
        <v>6529</v>
      </c>
      <c r="E1526" s="16" t="s">
        <v>6530</v>
      </c>
      <c r="F1526" s="16">
        <v>11199.42</v>
      </c>
      <c r="G1526" s="16"/>
      <c r="H1526" s="16" t="s">
        <v>1215</v>
      </c>
      <c r="I1526" s="16" t="s">
        <v>6531</v>
      </c>
      <c r="J1526" s="16" t="s">
        <v>6532</v>
      </c>
      <c r="K1526" s="16" t="s">
        <v>4638</v>
      </c>
    </row>
    <row r="1527" spans="1:11" x14ac:dyDescent="0.2">
      <c r="A1527" s="13">
        <v>1526</v>
      </c>
      <c r="B1527" s="14">
        <v>5413877</v>
      </c>
      <c r="C1527" s="14" t="s">
        <v>6528</v>
      </c>
      <c r="D1527" s="14" t="s">
        <v>6533</v>
      </c>
      <c r="E1527" s="14" t="s">
        <v>6534</v>
      </c>
      <c r="F1527" s="14">
        <v>7094.96</v>
      </c>
      <c r="G1527" s="14"/>
      <c r="H1527" s="14" t="s">
        <v>382</v>
      </c>
      <c r="I1527" s="14" t="s">
        <v>741</v>
      </c>
      <c r="J1527" s="14" t="s">
        <v>6532</v>
      </c>
      <c r="K1527" s="14" t="s">
        <v>3865</v>
      </c>
    </row>
    <row r="1528" spans="1:11" x14ac:dyDescent="0.2">
      <c r="A1528" s="15">
        <v>1527</v>
      </c>
      <c r="B1528" s="16">
        <v>5413877</v>
      </c>
      <c r="C1528" s="16" t="s">
        <v>6528</v>
      </c>
      <c r="D1528" s="16" t="s">
        <v>6535</v>
      </c>
      <c r="E1528" s="16" t="s">
        <v>6536</v>
      </c>
      <c r="F1528" s="16">
        <v>21752.34</v>
      </c>
      <c r="G1528" s="16"/>
      <c r="H1528" s="16" t="s">
        <v>1215</v>
      </c>
      <c r="I1528" s="16" t="s">
        <v>6531</v>
      </c>
      <c r="J1528" s="16" t="s">
        <v>6532</v>
      </c>
      <c r="K1528" s="16" t="s">
        <v>3865</v>
      </c>
    </row>
    <row r="1529" spans="1:11" x14ac:dyDescent="0.2">
      <c r="A1529" s="13">
        <v>1528</v>
      </c>
      <c r="B1529" s="14">
        <v>5413877</v>
      </c>
      <c r="C1529" s="14" t="s">
        <v>6528</v>
      </c>
      <c r="D1529" s="14" t="s">
        <v>6537</v>
      </c>
      <c r="E1529" s="14" t="s">
        <v>6538</v>
      </c>
      <c r="F1529" s="14">
        <v>2073.7600000000002</v>
      </c>
      <c r="G1529" s="14"/>
      <c r="H1529" s="14" t="s">
        <v>110</v>
      </c>
      <c r="I1529" s="14" t="s">
        <v>1087</v>
      </c>
      <c r="J1529" s="14" t="s">
        <v>6532</v>
      </c>
      <c r="K1529" s="14" t="s">
        <v>3865</v>
      </c>
    </row>
    <row r="1530" spans="1:11" x14ac:dyDescent="0.2">
      <c r="A1530" s="15">
        <v>1529</v>
      </c>
      <c r="B1530" s="16">
        <v>5413877</v>
      </c>
      <c r="C1530" s="16" t="s">
        <v>6528</v>
      </c>
      <c r="D1530" s="16" t="s">
        <v>6539</v>
      </c>
      <c r="E1530" s="16" t="s">
        <v>6530</v>
      </c>
      <c r="F1530" s="16">
        <v>562.63</v>
      </c>
      <c r="G1530" s="16"/>
      <c r="H1530" s="16" t="s">
        <v>382</v>
      </c>
      <c r="I1530" s="16" t="s">
        <v>741</v>
      </c>
      <c r="J1530" s="16" t="s">
        <v>6532</v>
      </c>
      <c r="K1530" s="16" t="s">
        <v>3865</v>
      </c>
    </row>
    <row r="1531" spans="1:11" x14ac:dyDescent="0.2">
      <c r="A1531" s="13">
        <v>1530</v>
      </c>
      <c r="B1531" s="14">
        <v>5139538</v>
      </c>
      <c r="C1531" s="14" t="s">
        <v>6540</v>
      </c>
      <c r="D1531" s="14" t="s">
        <v>6541</v>
      </c>
      <c r="E1531" s="14" t="s">
        <v>6542</v>
      </c>
      <c r="F1531" s="14">
        <v>2498.31</v>
      </c>
      <c r="G1531" s="14"/>
      <c r="H1531" s="14" t="s">
        <v>51</v>
      </c>
      <c r="I1531" s="14" t="s">
        <v>2640</v>
      </c>
      <c r="J1531" s="14" t="s">
        <v>3162</v>
      </c>
      <c r="K1531" s="14" t="s">
        <v>3163</v>
      </c>
    </row>
    <row r="1532" spans="1:11" x14ac:dyDescent="0.2">
      <c r="A1532" s="15">
        <v>1531</v>
      </c>
      <c r="B1532" s="16">
        <v>2091291</v>
      </c>
      <c r="C1532" s="16" t="s">
        <v>6543</v>
      </c>
      <c r="D1532" s="16" t="s">
        <v>6544</v>
      </c>
      <c r="E1532" s="16" t="s">
        <v>6545</v>
      </c>
      <c r="F1532" s="16">
        <v>54.49</v>
      </c>
      <c r="G1532" s="16"/>
      <c r="H1532" s="16" t="s">
        <v>528</v>
      </c>
      <c r="I1532" s="16" t="s">
        <v>778</v>
      </c>
      <c r="J1532" s="16" t="s">
        <v>3277</v>
      </c>
      <c r="K1532" s="16" t="s">
        <v>3278</v>
      </c>
    </row>
    <row r="1533" spans="1:11" x14ac:dyDescent="0.2">
      <c r="A1533" s="13">
        <v>1532</v>
      </c>
      <c r="B1533" s="14">
        <v>5248558</v>
      </c>
      <c r="C1533" s="14" t="s">
        <v>6546</v>
      </c>
      <c r="D1533" s="14" t="s">
        <v>6547</v>
      </c>
      <c r="E1533" s="14" t="s">
        <v>6548</v>
      </c>
      <c r="F1533" s="14">
        <v>13717.45</v>
      </c>
      <c r="G1533" s="14"/>
      <c r="H1533" s="14" t="s">
        <v>215</v>
      </c>
      <c r="I1533" s="14" t="s">
        <v>4930</v>
      </c>
      <c r="J1533" s="14" t="s">
        <v>5217</v>
      </c>
      <c r="K1533" s="14" t="s">
        <v>5218</v>
      </c>
    </row>
    <row r="1534" spans="1:11" x14ac:dyDescent="0.2">
      <c r="A1534" s="15">
        <v>1533</v>
      </c>
      <c r="B1534" s="16">
        <v>5314429</v>
      </c>
      <c r="C1534" s="16" t="s">
        <v>6549</v>
      </c>
      <c r="D1534" s="16" t="s">
        <v>6550</v>
      </c>
      <c r="E1534" s="16" t="s">
        <v>2428</v>
      </c>
      <c r="F1534" s="16">
        <v>1469.53</v>
      </c>
      <c r="G1534" s="16" t="s">
        <v>987</v>
      </c>
      <c r="H1534" s="16" t="s">
        <v>215</v>
      </c>
      <c r="I1534" s="16" t="s">
        <v>688</v>
      </c>
      <c r="J1534" s="16" t="s">
        <v>6551</v>
      </c>
      <c r="K1534" s="16" t="s">
        <v>6552</v>
      </c>
    </row>
    <row r="1535" spans="1:11" x14ac:dyDescent="0.2">
      <c r="A1535" s="13">
        <v>1534</v>
      </c>
      <c r="B1535" s="14">
        <v>5477301</v>
      </c>
      <c r="C1535" s="14" t="s">
        <v>6553</v>
      </c>
      <c r="D1535" s="14" t="s">
        <v>6554</v>
      </c>
      <c r="E1535" s="14" t="s">
        <v>6126</v>
      </c>
      <c r="F1535" s="14">
        <v>14905.81</v>
      </c>
      <c r="G1535" s="14"/>
      <c r="H1535" s="14" t="s">
        <v>162</v>
      </c>
      <c r="I1535" s="14" t="s">
        <v>6555</v>
      </c>
      <c r="J1535" s="14" t="s">
        <v>6556</v>
      </c>
      <c r="K1535" s="14" t="s">
        <v>6557</v>
      </c>
    </row>
    <row r="1536" spans="1:11" x14ac:dyDescent="0.2">
      <c r="A1536" s="15">
        <v>1535</v>
      </c>
      <c r="B1536" s="16">
        <v>5477301</v>
      </c>
      <c r="C1536" s="16" t="s">
        <v>6553</v>
      </c>
      <c r="D1536" s="16" t="s">
        <v>6558</v>
      </c>
      <c r="E1536" s="16" t="s">
        <v>6559</v>
      </c>
      <c r="F1536" s="16">
        <v>1791.39</v>
      </c>
      <c r="G1536" s="16"/>
      <c r="H1536" s="16" t="s">
        <v>6560</v>
      </c>
      <c r="I1536" s="16" t="s">
        <v>6561</v>
      </c>
      <c r="J1536" s="16" t="s">
        <v>6562</v>
      </c>
      <c r="K1536" s="16" t="s">
        <v>3527</v>
      </c>
    </row>
    <row r="1537" spans="1:11" x14ac:dyDescent="0.2">
      <c r="A1537" s="13">
        <v>1536</v>
      </c>
      <c r="B1537" s="14">
        <v>5477301</v>
      </c>
      <c r="C1537" s="14" t="s">
        <v>6553</v>
      </c>
      <c r="D1537" s="14" t="s">
        <v>6563</v>
      </c>
      <c r="E1537" s="14" t="s">
        <v>6564</v>
      </c>
      <c r="F1537" s="14">
        <v>14273.16</v>
      </c>
      <c r="G1537" s="14"/>
      <c r="H1537" s="14" t="s">
        <v>6565</v>
      </c>
      <c r="I1537" s="14" t="s">
        <v>6566</v>
      </c>
      <c r="J1537" s="14" t="s">
        <v>6567</v>
      </c>
      <c r="K1537" s="14" t="s">
        <v>6568</v>
      </c>
    </row>
    <row r="1538" spans="1:11" x14ac:dyDescent="0.2">
      <c r="A1538" s="15">
        <v>1537</v>
      </c>
      <c r="B1538" s="16">
        <v>5477301</v>
      </c>
      <c r="C1538" s="16" t="s">
        <v>6553</v>
      </c>
      <c r="D1538" s="16" t="s">
        <v>6569</v>
      </c>
      <c r="E1538" s="16" t="s">
        <v>6570</v>
      </c>
      <c r="F1538" s="16">
        <v>24432.9</v>
      </c>
      <c r="G1538" s="16"/>
      <c r="H1538" s="16" t="s">
        <v>21</v>
      </c>
      <c r="I1538" s="16" t="s">
        <v>6571</v>
      </c>
      <c r="J1538" s="16" t="s">
        <v>6567</v>
      </c>
      <c r="K1538" s="16" t="s">
        <v>6568</v>
      </c>
    </row>
    <row r="1539" spans="1:11" x14ac:dyDescent="0.2">
      <c r="A1539" s="13">
        <v>1538</v>
      </c>
      <c r="B1539" s="14">
        <v>5481724</v>
      </c>
      <c r="C1539" s="14" t="s">
        <v>6572</v>
      </c>
      <c r="D1539" s="14" t="s">
        <v>6573</v>
      </c>
      <c r="E1539" s="14" t="s">
        <v>6574</v>
      </c>
      <c r="F1539" s="14">
        <v>422.72</v>
      </c>
      <c r="G1539" s="14" t="s">
        <v>970</v>
      </c>
      <c r="H1539" s="14" t="s">
        <v>565</v>
      </c>
      <c r="I1539" s="14" t="s">
        <v>603</v>
      </c>
      <c r="J1539" s="14" t="s">
        <v>6575</v>
      </c>
      <c r="K1539" s="14" t="s">
        <v>6576</v>
      </c>
    </row>
    <row r="1540" spans="1:11" x14ac:dyDescent="0.2">
      <c r="A1540" s="15">
        <v>1539</v>
      </c>
      <c r="B1540" s="16">
        <v>5119499</v>
      </c>
      <c r="C1540" s="16" t="s">
        <v>6577</v>
      </c>
      <c r="D1540" s="16" t="s">
        <v>6578</v>
      </c>
      <c r="E1540" s="16" t="s">
        <v>4174</v>
      </c>
      <c r="F1540" s="16">
        <v>26.46</v>
      </c>
      <c r="G1540" s="16" t="s">
        <v>970</v>
      </c>
      <c r="H1540" s="16" t="s">
        <v>382</v>
      </c>
      <c r="I1540" s="16" t="s">
        <v>741</v>
      </c>
      <c r="J1540" s="16" t="s">
        <v>2171</v>
      </c>
      <c r="K1540" s="16" t="s">
        <v>6579</v>
      </c>
    </row>
    <row r="1541" spans="1:11" x14ac:dyDescent="0.2">
      <c r="A1541" s="13">
        <v>1540</v>
      </c>
      <c r="B1541" s="14">
        <v>2669218</v>
      </c>
      <c r="C1541" s="14" t="s">
        <v>6580</v>
      </c>
      <c r="D1541" s="14" t="s">
        <v>6581</v>
      </c>
      <c r="E1541" s="14" t="s">
        <v>6582</v>
      </c>
      <c r="F1541" s="14">
        <v>25.62</v>
      </c>
      <c r="G1541" s="14" t="s">
        <v>1018</v>
      </c>
      <c r="H1541" s="14" t="s">
        <v>528</v>
      </c>
      <c r="I1541" s="14" t="s">
        <v>778</v>
      </c>
      <c r="J1541" s="14" t="s">
        <v>6583</v>
      </c>
      <c r="K1541" s="14" t="s">
        <v>6584</v>
      </c>
    </row>
    <row r="1542" spans="1:11" x14ac:dyDescent="0.2">
      <c r="A1542" s="15">
        <v>1541</v>
      </c>
      <c r="B1542" s="16">
        <v>5479029</v>
      </c>
      <c r="C1542" s="16" t="s">
        <v>6585</v>
      </c>
      <c r="D1542" s="16" t="s">
        <v>6586</v>
      </c>
      <c r="E1542" s="16" t="s">
        <v>6587</v>
      </c>
      <c r="F1542" s="16">
        <v>2466.58</v>
      </c>
      <c r="G1542" s="16"/>
      <c r="H1542" s="16" t="s">
        <v>162</v>
      </c>
      <c r="I1542" s="16" t="s">
        <v>191</v>
      </c>
      <c r="J1542" s="16" t="s">
        <v>1289</v>
      </c>
      <c r="K1542" s="16" t="s">
        <v>1290</v>
      </c>
    </row>
    <row r="1543" spans="1:11" x14ac:dyDescent="0.2">
      <c r="A1543" s="13">
        <v>1542</v>
      </c>
      <c r="B1543" s="14">
        <v>5387787</v>
      </c>
      <c r="C1543" s="14" t="s">
        <v>6588</v>
      </c>
      <c r="D1543" s="14" t="s">
        <v>6589</v>
      </c>
      <c r="E1543" s="14" t="s">
        <v>216</v>
      </c>
      <c r="F1543" s="14">
        <v>2206.81</v>
      </c>
      <c r="G1543" s="14"/>
      <c r="H1543" s="14" t="s">
        <v>565</v>
      </c>
      <c r="I1543" s="14" t="s">
        <v>165</v>
      </c>
      <c r="J1543" s="14" t="s">
        <v>3019</v>
      </c>
      <c r="K1543" s="14" t="s">
        <v>3284</v>
      </c>
    </row>
    <row r="1544" spans="1:11" x14ac:dyDescent="0.2">
      <c r="A1544" s="15">
        <v>1543</v>
      </c>
      <c r="B1544" s="16">
        <v>5396166</v>
      </c>
      <c r="C1544" s="16" t="s">
        <v>6590</v>
      </c>
      <c r="D1544" s="16" t="s">
        <v>6591</v>
      </c>
      <c r="E1544" s="16" t="s">
        <v>6592</v>
      </c>
      <c r="F1544" s="16">
        <v>37.71</v>
      </c>
      <c r="G1544" s="16" t="s">
        <v>970</v>
      </c>
      <c r="H1544" s="16" t="s">
        <v>407</v>
      </c>
      <c r="I1544" s="16" t="s">
        <v>408</v>
      </c>
      <c r="J1544" s="16" t="s">
        <v>6244</v>
      </c>
      <c r="K1544" s="16" t="s">
        <v>6593</v>
      </c>
    </row>
    <row r="1545" spans="1:11" x14ac:dyDescent="0.2">
      <c r="A1545" s="13">
        <v>1544</v>
      </c>
      <c r="B1545" s="14">
        <v>5396166</v>
      </c>
      <c r="C1545" s="14" t="s">
        <v>6590</v>
      </c>
      <c r="D1545" s="14" t="s">
        <v>6594</v>
      </c>
      <c r="E1545" s="14" t="s">
        <v>6595</v>
      </c>
      <c r="F1545" s="14">
        <v>714.58</v>
      </c>
      <c r="G1545" s="14"/>
      <c r="H1545" s="14" t="s">
        <v>407</v>
      </c>
      <c r="I1545" s="14" t="s">
        <v>72</v>
      </c>
      <c r="J1545" s="14" t="s">
        <v>1827</v>
      </c>
      <c r="K1545" s="14" t="s">
        <v>5686</v>
      </c>
    </row>
    <row r="1546" spans="1:11" x14ac:dyDescent="0.2">
      <c r="A1546" s="15">
        <v>1545</v>
      </c>
      <c r="B1546" s="16">
        <v>5344441</v>
      </c>
      <c r="C1546" s="16" t="s">
        <v>6596</v>
      </c>
      <c r="D1546" s="16" t="s">
        <v>6597</v>
      </c>
      <c r="E1546" s="16" t="s">
        <v>1225</v>
      </c>
      <c r="F1546" s="16">
        <v>26.02</v>
      </c>
      <c r="G1546" s="16" t="s">
        <v>1018</v>
      </c>
      <c r="H1546" s="16" t="s">
        <v>528</v>
      </c>
      <c r="I1546" s="16" t="s">
        <v>785</v>
      </c>
      <c r="J1546" s="16" t="s">
        <v>1955</v>
      </c>
      <c r="K1546" s="16" t="s">
        <v>1956</v>
      </c>
    </row>
    <row r="1547" spans="1:11" x14ac:dyDescent="0.2">
      <c r="A1547" s="13">
        <v>1546</v>
      </c>
      <c r="B1547" s="14">
        <v>5485312</v>
      </c>
      <c r="C1547" s="14" t="s">
        <v>6598</v>
      </c>
      <c r="D1547" s="14" t="s">
        <v>6599</v>
      </c>
      <c r="E1547" s="14" t="s">
        <v>6600</v>
      </c>
      <c r="F1547" s="14">
        <v>1482.4</v>
      </c>
      <c r="G1547" s="14"/>
      <c r="H1547" s="14" t="s">
        <v>69</v>
      </c>
      <c r="I1547" s="14" t="s">
        <v>6601</v>
      </c>
      <c r="J1547" s="14" t="s">
        <v>6602</v>
      </c>
      <c r="K1547" s="14" t="s">
        <v>6603</v>
      </c>
    </row>
    <row r="1548" spans="1:11" x14ac:dyDescent="0.2">
      <c r="A1548" s="15">
        <v>1547</v>
      </c>
      <c r="B1548" s="16">
        <v>5485312</v>
      </c>
      <c r="C1548" s="16" t="s">
        <v>6598</v>
      </c>
      <c r="D1548" s="16" t="s">
        <v>6604</v>
      </c>
      <c r="E1548" s="16" t="s">
        <v>6605</v>
      </c>
      <c r="F1548" s="16">
        <v>11746.19</v>
      </c>
      <c r="G1548" s="16"/>
      <c r="H1548" s="16" t="s">
        <v>69</v>
      </c>
      <c r="I1548" s="16" t="s">
        <v>6601</v>
      </c>
      <c r="J1548" s="16" t="s">
        <v>4498</v>
      </c>
      <c r="K1548" s="16" t="s">
        <v>3128</v>
      </c>
    </row>
    <row r="1549" spans="1:11" x14ac:dyDescent="0.2">
      <c r="A1549" s="13">
        <v>1548</v>
      </c>
      <c r="B1549" s="14">
        <v>5485312</v>
      </c>
      <c r="C1549" s="14" t="s">
        <v>6598</v>
      </c>
      <c r="D1549" s="14" t="s">
        <v>6606</v>
      </c>
      <c r="E1549" s="14" t="s">
        <v>6607</v>
      </c>
      <c r="F1549" s="14">
        <v>13777.85</v>
      </c>
      <c r="G1549" s="14"/>
      <c r="H1549" s="14" t="s">
        <v>69</v>
      </c>
      <c r="I1549" s="14" t="s">
        <v>6601</v>
      </c>
      <c r="J1549" s="14" t="s">
        <v>4440</v>
      </c>
      <c r="K1549" s="14" t="s">
        <v>4441</v>
      </c>
    </row>
    <row r="1550" spans="1:11" x14ac:dyDescent="0.2">
      <c r="A1550" s="15">
        <v>1549</v>
      </c>
      <c r="B1550" s="16">
        <v>2344343</v>
      </c>
      <c r="C1550" s="16" t="s">
        <v>6608</v>
      </c>
      <c r="D1550" s="16" t="s">
        <v>4550</v>
      </c>
      <c r="E1550" s="16" t="s">
        <v>1106</v>
      </c>
      <c r="F1550" s="16">
        <v>224.99</v>
      </c>
      <c r="G1550" s="16" t="s">
        <v>970</v>
      </c>
      <c r="H1550" s="16" t="s">
        <v>162</v>
      </c>
      <c r="I1550" s="16" t="s">
        <v>168</v>
      </c>
      <c r="J1550" s="16" t="s">
        <v>1095</v>
      </c>
      <c r="K1550" s="16" t="s">
        <v>1096</v>
      </c>
    </row>
    <row r="1551" spans="1:11" x14ac:dyDescent="0.2">
      <c r="A1551" s="13">
        <v>1550</v>
      </c>
      <c r="B1551" s="14">
        <v>2344343</v>
      </c>
      <c r="C1551" s="14" t="s">
        <v>6608</v>
      </c>
      <c r="D1551" s="14" t="s">
        <v>1280</v>
      </c>
      <c r="E1551" s="14" t="s">
        <v>6609</v>
      </c>
      <c r="F1551" s="14">
        <v>112.64</v>
      </c>
      <c r="G1551" s="14" t="s">
        <v>970</v>
      </c>
      <c r="H1551" s="14" t="s">
        <v>162</v>
      </c>
      <c r="I1551" s="14" t="s">
        <v>168</v>
      </c>
      <c r="J1551" s="14" t="s">
        <v>1095</v>
      </c>
      <c r="K1551" s="14" t="s">
        <v>1096</v>
      </c>
    </row>
    <row r="1552" spans="1:11" x14ac:dyDescent="0.2">
      <c r="A1552" s="15">
        <v>1551</v>
      </c>
      <c r="B1552" s="16">
        <v>2546574</v>
      </c>
      <c r="C1552" s="16" t="s">
        <v>6610</v>
      </c>
      <c r="D1552" s="16" t="s">
        <v>6611</v>
      </c>
      <c r="E1552" s="16" t="s">
        <v>6612</v>
      </c>
      <c r="F1552" s="16">
        <v>3234.05</v>
      </c>
      <c r="G1552" s="16"/>
      <c r="H1552" s="16" t="s">
        <v>21</v>
      </c>
      <c r="I1552" s="16" t="s">
        <v>49</v>
      </c>
      <c r="J1552" s="16" t="s">
        <v>2840</v>
      </c>
      <c r="K1552" s="16" t="s">
        <v>2841</v>
      </c>
    </row>
    <row r="1553" spans="1:11" x14ac:dyDescent="0.2">
      <c r="A1553" s="13">
        <v>1552</v>
      </c>
      <c r="B1553" s="14">
        <v>5118832</v>
      </c>
      <c r="C1553" s="14" t="s">
        <v>6613</v>
      </c>
      <c r="D1553" s="14" t="s">
        <v>6614</v>
      </c>
      <c r="E1553" s="14" t="s">
        <v>6615</v>
      </c>
      <c r="F1553" s="14">
        <v>4363.84</v>
      </c>
      <c r="G1553" s="14"/>
      <c r="H1553" s="14" t="s">
        <v>560</v>
      </c>
      <c r="I1553" s="14" t="s">
        <v>51</v>
      </c>
      <c r="J1553" s="14" t="s">
        <v>2538</v>
      </c>
      <c r="K1553" s="14" t="s">
        <v>6616</v>
      </c>
    </row>
    <row r="1554" spans="1:11" x14ac:dyDescent="0.2">
      <c r="A1554" s="15">
        <v>1553</v>
      </c>
      <c r="B1554" s="16">
        <v>2626489</v>
      </c>
      <c r="C1554" s="16" t="s">
        <v>6617</v>
      </c>
      <c r="D1554" s="16" t="s">
        <v>6618</v>
      </c>
      <c r="E1554" s="16" t="s">
        <v>6619</v>
      </c>
      <c r="F1554" s="16">
        <v>32.880000000000003</v>
      </c>
      <c r="G1554" s="16" t="s">
        <v>970</v>
      </c>
      <c r="H1554" s="16" t="s">
        <v>565</v>
      </c>
      <c r="I1554" s="16" t="s">
        <v>578</v>
      </c>
      <c r="J1554" s="16" t="s">
        <v>6620</v>
      </c>
      <c r="K1554" s="16" t="s">
        <v>6621</v>
      </c>
    </row>
    <row r="1555" spans="1:11" x14ac:dyDescent="0.2">
      <c r="A1555" s="13">
        <v>1554</v>
      </c>
      <c r="B1555" s="14">
        <v>2866234</v>
      </c>
      <c r="C1555" s="14" t="s">
        <v>6622</v>
      </c>
      <c r="D1555" s="14" t="s">
        <v>6623</v>
      </c>
      <c r="E1555" s="14" t="s">
        <v>6624</v>
      </c>
      <c r="F1555" s="14">
        <v>37.78</v>
      </c>
      <c r="G1555" s="14" t="s">
        <v>1051</v>
      </c>
      <c r="H1555" s="14" t="s">
        <v>116</v>
      </c>
      <c r="I1555" s="14" t="s">
        <v>145</v>
      </c>
      <c r="J1555" s="14" t="s">
        <v>3345</v>
      </c>
      <c r="K1555" s="14" t="s">
        <v>6625</v>
      </c>
    </row>
    <row r="1556" spans="1:11" x14ac:dyDescent="0.2">
      <c r="A1556" s="15">
        <v>1555</v>
      </c>
      <c r="B1556" s="16">
        <v>5230977</v>
      </c>
      <c r="C1556" s="16" t="s">
        <v>6626</v>
      </c>
      <c r="D1556" s="16" t="s">
        <v>6627</v>
      </c>
      <c r="E1556" s="16" t="s">
        <v>5877</v>
      </c>
      <c r="F1556" s="16">
        <v>1425.87</v>
      </c>
      <c r="G1556" s="16"/>
      <c r="H1556" s="16" t="s">
        <v>21</v>
      </c>
      <c r="I1556" s="16" t="s">
        <v>634</v>
      </c>
      <c r="J1556" s="16" t="s">
        <v>6628</v>
      </c>
      <c r="K1556" s="16" t="s">
        <v>6629</v>
      </c>
    </row>
    <row r="1557" spans="1:11" x14ac:dyDescent="0.2">
      <c r="A1557" s="13">
        <v>1556</v>
      </c>
      <c r="B1557" s="14">
        <v>5327628</v>
      </c>
      <c r="C1557" s="14" t="s">
        <v>6630</v>
      </c>
      <c r="D1557" s="14" t="s">
        <v>6631</v>
      </c>
      <c r="E1557" s="14" t="s">
        <v>6632</v>
      </c>
      <c r="F1557" s="14">
        <v>2309.69</v>
      </c>
      <c r="G1557" s="14"/>
      <c r="H1557" s="14" t="s">
        <v>382</v>
      </c>
      <c r="I1557" s="14" t="s">
        <v>1948</v>
      </c>
      <c r="J1557" s="14" t="s">
        <v>5701</v>
      </c>
      <c r="K1557" s="14" t="s">
        <v>5702</v>
      </c>
    </row>
    <row r="1558" spans="1:11" x14ac:dyDescent="0.2">
      <c r="A1558" s="15">
        <v>1557</v>
      </c>
      <c r="B1558" s="16">
        <v>5327628</v>
      </c>
      <c r="C1558" s="16" t="s">
        <v>6630</v>
      </c>
      <c r="D1558" s="16" t="s">
        <v>6633</v>
      </c>
      <c r="E1558" s="16" t="s">
        <v>6634</v>
      </c>
      <c r="F1558" s="16">
        <v>5810.41</v>
      </c>
      <c r="G1558" s="16"/>
      <c r="H1558" s="16" t="s">
        <v>382</v>
      </c>
      <c r="I1558" s="16" t="s">
        <v>384</v>
      </c>
      <c r="J1558" s="16" t="s">
        <v>5130</v>
      </c>
      <c r="K1558" s="16" t="s">
        <v>5131</v>
      </c>
    </row>
    <row r="1559" spans="1:11" x14ac:dyDescent="0.2">
      <c r="A1559" s="13">
        <v>1558</v>
      </c>
      <c r="B1559" s="14">
        <v>2782065</v>
      </c>
      <c r="C1559" s="14" t="s">
        <v>6635</v>
      </c>
      <c r="D1559" s="14" t="s">
        <v>6636</v>
      </c>
      <c r="E1559" s="14" t="s">
        <v>6637</v>
      </c>
      <c r="F1559" s="14">
        <v>4.84</v>
      </c>
      <c r="G1559" s="14"/>
      <c r="H1559" s="14" t="s">
        <v>528</v>
      </c>
      <c r="I1559" s="14" t="s">
        <v>539</v>
      </c>
      <c r="J1559" s="14" t="s">
        <v>5174</v>
      </c>
      <c r="K1559" s="14" t="s">
        <v>5175</v>
      </c>
    </row>
    <row r="1560" spans="1:11" x14ac:dyDescent="0.2">
      <c r="A1560" s="15">
        <v>1559</v>
      </c>
      <c r="B1560" s="16">
        <v>5073111</v>
      </c>
      <c r="C1560" s="16" t="s">
        <v>6638</v>
      </c>
      <c r="D1560" s="16" t="s">
        <v>6639</v>
      </c>
      <c r="E1560" s="16" t="s">
        <v>6640</v>
      </c>
      <c r="F1560" s="16">
        <v>666.51</v>
      </c>
      <c r="G1560" s="16"/>
      <c r="H1560" s="16" t="s">
        <v>136</v>
      </c>
      <c r="I1560" s="16" t="s">
        <v>1373</v>
      </c>
      <c r="J1560" s="16" t="s">
        <v>6641</v>
      </c>
      <c r="K1560" s="16" t="s">
        <v>2397</v>
      </c>
    </row>
    <row r="1561" spans="1:11" x14ac:dyDescent="0.2">
      <c r="A1561" s="13">
        <v>1560</v>
      </c>
      <c r="B1561" s="14">
        <v>5073111</v>
      </c>
      <c r="C1561" s="14" t="s">
        <v>6638</v>
      </c>
      <c r="D1561" s="14" t="s">
        <v>6642</v>
      </c>
      <c r="E1561" s="14" t="s">
        <v>3568</v>
      </c>
      <c r="F1561" s="14">
        <v>3024.35</v>
      </c>
      <c r="G1561" s="14"/>
      <c r="H1561" s="14" t="s">
        <v>382</v>
      </c>
      <c r="I1561" s="14" t="s">
        <v>390</v>
      </c>
      <c r="J1561" s="14" t="s">
        <v>4099</v>
      </c>
      <c r="K1561" s="14" t="s">
        <v>4100</v>
      </c>
    </row>
    <row r="1562" spans="1:11" x14ac:dyDescent="0.2">
      <c r="A1562" s="15">
        <v>1561</v>
      </c>
      <c r="B1562" s="16">
        <v>5073111</v>
      </c>
      <c r="C1562" s="16" t="s">
        <v>6638</v>
      </c>
      <c r="D1562" s="16" t="s">
        <v>6643</v>
      </c>
      <c r="E1562" s="16" t="s">
        <v>1795</v>
      </c>
      <c r="F1562" s="16">
        <v>1438.24</v>
      </c>
      <c r="G1562" s="16"/>
      <c r="H1562" s="16" t="s">
        <v>382</v>
      </c>
      <c r="I1562" s="16" t="s">
        <v>6644</v>
      </c>
      <c r="J1562" s="16" t="s">
        <v>6011</v>
      </c>
      <c r="K1562" s="16" t="s">
        <v>6012</v>
      </c>
    </row>
    <row r="1563" spans="1:11" x14ac:dyDescent="0.2">
      <c r="A1563" s="13">
        <v>1562</v>
      </c>
      <c r="B1563" s="14">
        <v>5073111</v>
      </c>
      <c r="C1563" s="14" t="s">
        <v>6638</v>
      </c>
      <c r="D1563" s="14" t="s">
        <v>6645</v>
      </c>
      <c r="E1563" s="14" t="s">
        <v>3501</v>
      </c>
      <c r="F1563" s="14">
        <v>351.39</v>
      </c>
      <c r="G1563" s="14"/>
      <c r="H1563" s="14" t="s">
        <v>215</v>
      </c>
      <c r="I1563" s="14" t="s">
        <v>227</v>
      </c>
      <c r="J1563" s="14" t="s">
        <v>1984</v>
      </c>
      <c r="K1563" s="14" t="s">
        <v>2717</v>
      </c>
    </row>
    <row r="1564" spans="1:11" x14ac:dyDescent="0.2">
      <c r="A1564" s="15">
        <v>1563</v>
      </c>
      <c r="B1564" s="16">
        <v>5073111</v>
      </c>
      <c r="C1564" s="16" t="s">
        <v>6638</v>
      </c>
      <c r="D1564" s="16" t="s">
        <v>6646</v>
      </c>
      <c r="E1564" s="16" t="s">
        <v>6647</v>
      </c>
      <c r="F1564" s="16">
        <v>3989.64</v>
      </c>
      <c r="G1564" s="16"/>
      <c r="H1564" s="16" t="s">
        <v>407</v>
      </c>
      <c r="I1564" s="16" t="s">
        <v>6648</v>
      </c>
      <c r="J1564" s="16" t="s">
        <v>4040</v>
      </c>
      <c r="K1564" s="16" t="s">
        <v>4041</v>
      </c>
    </row>
    <row r="1565" spans="1:11" x14ac:dyDescent="0.2">
      <c r="A1565" s="13">
        <v>1564</v>
      </c>
      <c r="B1565" s="14">
        <v>2824752</v>
      </c>
      <c r="C1565" s="14" t="s">
        <v>6649</v>
      </c>
      <c r="D1565" s="14" t="s">
        <v>6650</v>
      </c>
      <c r="E1565" s="14" t="s">
        <v>6651</v>
      </c>
      <c r="F1565" s="14">
        <v>28.2</v>
      </c>
      <c r="G1565" s="14" t="s">
        <v>1018</v>
      </c>
      <c r="H1565" s="14" t="s">
        <v>382</v>
      </c>
      <c r="I1565" s="14" t="s">
        <v>260</v>
      </c>
      <c r="J1565" s="14" t="s">
        <v>6652</v>
      </c>
      <c r="K1565" s="14" t="s">
        <v>6653</v>
      </c>
    </row>
    <row r="1566" spans="1:11" x14ac:dyDescent="0.2">
      <c r="A1566" s="15">
        <v>1565</v>
      </c>
      <c r="B1566" s="16">
        <v>5147646</v>
      </c>
      <c r="C1566" s="16" t="s">
        <v>6654</v>
      </c>
      <c r="D1566" s="16" t="s">
        <v>6655</v>
      </c>
      <c r="E1566" s="16" t="s">
        <v>6656</v>
      </c>
      <c r="F1566" s="16">
        <v>647.41</v>
      </c>
      <c r="G1566" s="16"/>
      <c r="H1566" s="16" t="s">
        <v>215</v>
      </c>
      <c r="I1566" s="16" t="s">
        <v>688</v>
      </c>
      <c r="J1566" s="16" t="s">
        <v>6657</v>
      </c>
      <c r="K1566" s="16" t="s">
        <v>6658</v>
      </c>
    </row>
    <row r="1567" spans="1:11" x14ac:dyDescent="0.2">
      <c r="A1567" s="13">
        <v>1566</v>
      </c>
      <c r="B1567" s="14">
        <v>5147646</v>
      </c>
      <c r="C1567" s="14" t="s">
        <v>6654</v>
      </c>
      <c r="D1567" s="14" t="s">
        <v>6659</v>
      </c>
      <c r="E1567" s="14" t="s">
        <v>2431</v>
      </c>
      <c r="F1567" s="14">
        <v>1833.49</v>
      </c>
      <c r="G1567" s="14"/>
      <c r="H1567" s="14" t="s">
        <v>215</v>
      </c>
      <c r="I1567" s="14" t="s">
        <v>688</v>
      </c>
      <c r="J1567" s="14" t="s">
        <v>6657</v>
      </c>
      <c r="K1567" s="14" t="s">
        <v>6658</v>
      </c>
    </row>
    <row r="1568" spans="1:11" x14ac:dyDescent="0.2">
      <c r="A1568" s="15">
        <v>1567</v>
      </c>
      <c r="B1568" s="16">
        <v>5514983</v>
      </c>
      <c r="C1568" s="16" t="s">
        <v>6660</v>
      </c>
      <c r="D1568" s="16" t="s">
        <v>6661</v>
      </c>
      <c r="E1568" s="16" t="s">
        <v>1318</v>
      </c>
      <c r="F1568" s="16">
        <v>11906.85</v>
      </c>
      <c r="G1568" s="16"/>
      <c r="H1568" s="16" t="s">
        <v>162</v>
      </c>
      <c r="I1568" s="16" t="s">
        <v>173</v>
      </c>
      <c r="J1568" s="16" t="s">
        <v>6662</v>
      </c>
      <c r="K1568" s="16" t="s">
        <v>6663</v>
      </c>
    </row>
    <row r="1569" spans="1:11" x14ac:dyDescent="0.2">
      <c r="A1569" s="13">
        <v>1568</v>
      </c>
      <c r="B1569" s="14">
        <v>5515017</v>
      </c>
      <c r="C1569" s="14" t="s">
        <v>6664</v>
      </c>
      <c r="D1569" s="14" t="s">
        <v>6665</v>
      </c>
      <c r="E1569" s="14" t="s">
        <v>6666</v>
      </c>
      <c r="F1569" s="14">
        <v>22476.22</v>
      </c>
      <c r="G1569" s="14"/>
      <c r="H1569" s="14" t="s">
        <v>162</v>
      </c>
      <c r="I1569" s="14" t="s">
        <v>191</v>
      </c>
      <c r="J1569" s="14" t="s">
        <v>6662</v>
      </c>
      <c r="K1569" s="14" t="s">
        <v>6663</v>
      </c>
    </row>
    <row r="1570" spans="1:11" x14ac:dyDescent="0.2">
      <c r="A1570" s="15">
        <v>1569</v>
      </c>
      <c r="B1570" s="16">
        <v>5421713</v>
      </c>
      <c r="C1570" s="16" t="s">
        <v>6667</v>
      </c>
      <c r="D1570" s="16" t="s">
        <v>6668</v>
      </c>
      <c r="E1570" s="16" t="s">
        <v>6669</v>
      </c>
      <c r="F1570" s="16">
        <v>5496.48</v>
      </c>
      <c r="G1570" s="16"/>
      <c r="H1570" s="16" t="s">
        <v>116</v>
      </c>
      <c r="I1570" s="16" t="s">
        <v>4720</v>
      </c>
      <c r="J1570" s="16" t="s">
        <v>2999</v>
      </c>
      <c r="K1570" s="16" t="s">
        <v>3000</v>
      </c>
    </row>
    <row r="1571" spans="1:11" x14ac:dyDescent="0.2">
      <c r="A1571" s="13">
        <v>1570</v>
      </c>
      <c r="B1571" s="14">
        <v>2808226</v>
      </c>
      <c r="C1571" s="14" t="s">
        <v>6670</v>
      </c>
      <c r="D1571" s="14" t="s">
        <v>6671</v>
      </c>
      <c r="E1571" s="14" t="s">
        <v>6672</v>
      </c>
      <c r="F1571" s="14">
        <v>96.94</v>
      </c>
      <c r="G1571" s="14" t="s">
        <v>970</v>
      </c>
      <c r="H1571" s="14" t="s">
        <v>15</v>
      </c>
      <c r="I1571" s="14" t="s">
        <v>1763</v>
      </c>
      <c r="J1571" s="14" t="s">
        <v>4436</v>
      </c>
      <c r="K1571" s="14" t="s">
        <v>5371</v>
      </c>
    </row>
    <row r="1572" spans="1:11" x14ac:dyDescent="0.2">
      <c r="A1572" s="15">
        <v>1571</v>
      </c>
      <c r="B1572" s="16">
        <v>2800497</v>
      </c>
      <c r="C1572" s="16" t="s">
        <v>6673</v>
      </c>
      <c r="D1572" s="16" t="s">
        <v>6674</v>
      </c>
      <c r="E1572" s="16" t="s">
        <v>6675</v>
      </c>
      <c r="F1572" s="16">
        <v>27.45</v>
      </c>
      <c r="G1572" s="16" t="s">
        <v>1051</v>
      </c>
      <c r="H1572" s="16" t="s">
        <v>407</v>
      </c>
      <c r="I1572" s="16" t="s">
        <v>432</v>
      </c>
      <c r="J1572" s="16" t="s">
        <v>971</v>
      </c>
      <c r="K1572" s="16" t="s">
        <v>972</v>
      </c>
    </row>
    <row r="1573" spans="1:11" x14ac:dyDescent="0.2">
      <c r="A1573" s="13">
        <v>1572</v>
      </c>
      <c r="B1573" s="14">
        <v>2800497</v>
      </c>
      <c r="C1573" s="14" t="s">
        <v>6673</v>
      </c>
      <c r="D1573" s="14" t="s">
        <v>6676</v>
      </c>
      <c r="E1573" s="14" t="s">
        <v>6675</v>
      </c>
      <c r="F1573" s="14">
        <v>74.27</v>
      </c>
      <c r="G1573" s="14" t="s">
        <v>1051</v>
      </c>
      <c r="H1573" s="14" t="s">
        <v>407</v>
      </c>
      <c r="I1573" s="14" t="s">
        <v>432</v>
      </c>
      <c r="J1573" s="14" t="s">
        <v>2688</v>
      </c>
      <c r="K1573" s="14" t="s">
        <v>2689</v>
      </c>
    </row>
    <row r="1574" spans="1:11" x14ac:dyDescent="0.2">
      <c r="A1574" s="15">
        <v>1573</v>
      </c>
      <c r="B1574" s="16">
        <v>2800497</v>
      </c>
      <c r="C1574" s="16" t="s">
        <v>6673</v>
      </c>
      <c r="D1574" s="16" t="s">
        <v>6677</v>
      </c>
      <c r="E1574" s="16" t="s">
        <v>6675</v>
      </c>
      <c r="F1574" s="16">
        <v>563.49</v>
      </c>
      <c r="G1574" s="16"/>
      <c r="H1574" s="16" t="s">
        <v>407</v>
      </c>
      <c r="I1574" s="16" t="s">
        <v>432</v>
      </c>
      <c r="J1574" s="16" t="s">
        <v>1645</v>
      </c>
      <c r="K1574" s="16" t="s">
        <v>1646</v>
      </c>
    </row>
    <row r="1575" spans="1:11" x14ac:dyDescent="0.2">
      <c r="A1575" s="13">
        <v>1574</v>
      </c>
      <c r="B1575" s="14">
        <v>2800497</v>
      </c>
      <c r="C1575" s="14" t="s">
        <v>6673</v>
      </c>
      <c r="D1575" s="14" t="s">
        <v>6678</v>
      </c>
      <c r="E1575" s="14" t="s">
        <v>6675</v>
      </c>
      <c r="F1575" s="14">
        <v>101.76</v>
      </c>
      <c r="G1575" s="14" t="s">
        <v>1051</v>
      </c>
      <c r="H1575" s="14" t="s">
        <v>407</v>
      </c>
      <c r="I1575" s="14" t="s">
        <v>432</v>
      </c>
      <c r="J1575" s="14" t="s">
        <v>6679</v>
      </c>
      <c r="K1575" s="14" t="s">
        <v>6680</v>
      </c>
    </row>
    <row r="1576" spans="1:11" x14ac:dyDescent="0.2">
      <c r="A1576" s="15">
        <v>1575</v>
      </c>
      <c r="B1576" s="16">
        <v>2843617</v>
      </c>
      <c r="C1576" s="16" t="s">
        <v>816</v>
      </c>
      <c r="D1576" s="16" t="s">
        <v>6681</v>
      </c>
      <c r="E1576" s="16" t="s">
        <v>6682</v>
      </c>
      <c r="F1576" s="16">
        <v>1079.6199999999999</v>
      </c>
      <c r="G1576" s="16" t="s">
        <v>970</v>
      </c>
      <c r="H1576" s="16" t="s">
        <v>382</v>
      </c>
      <c r="I1576" s="16" t="s">
        <v>2756</v>
      </c>
      <c r="J1576" s="16" t="s">
        <v>3227</v>
      </c>
      <c r="K1576" s="16" t="s">
        <v>6683</v>
      </c>
    </row>
    <row r="1577" spans="1:11" x14ac:dyDescent="0.2">
      <c r="A1577" s="13">
        <v>1576</v>
      </c>
      <c r="B1577" s="14">
        <v>2843617</v>
      </c>
      <c r="C1577" s="14" t="s">
        <v>816</v>
      </c>
      <c r="D1577" s="14" t="s">
        <v>6684</v>
      </c>
      <c r="E1577" s="14" t="s">
        <v>6682</v>
      </c>
      <c r="F1577" s="14">
        <v>259.79000000000002</v>
      </c>
      <c r="G1577" s="14"/>
      <c r="H1577" s="14" t="s">
        <v>382</v>
      </c>
      <c r="I1577" s="14" t="s">
        <v>2756</v>
      </c>
      <c r="J1577" s="14" t="s">
        <v>6685</v>
      </c>
      <c r="K1577" s="14" t="s">
        <v>6686</v>
      </c>
    </row>
    <row r="1578" spans="1:11" x14ac:dyDescent="0.2">
      <c r="A1578" s="15">
        <v>1577</v>
      </c>
      <c r="B1578" s="16">
        <v>5204631</v>
      </c>
      <c r="C1578" s="16" t="s">
        <v>6687</v>
      </c>
      <c r="D1578" s="16" t="s">
        <v>6688</v>
      </c>
      <c r="E1578" s="16" t="s">
        <v>6689</v>
      </c>
      <c r="F1578" s="16">
        <v>2983.21</v>
      </c>
      <c r="G1578" s="16"/>
      <c r="H1578" s="16" t="s">
        <v>622</v>
      </c>
      <c r="I1578" s="16" t="s">
        <v>51</v>
      </c>
      <c r="J1578" s="16" t="s">
        <v>6319</v>
      </c>
      <c r="K1578" s="16" t="s">
        <v>4807</v>
      </c>
    </row>
    <row r="1579" spans="1:11" x14ac:dyDescent="0.2">
      <c r="A1579" s="13">
        <v>1578</v>
      </c>
      <c r="B1579" s="14">
        <v>5204631</v>
      </c>
      <c r="C1579" s="14" t="s">
        <v>6687</v>
      </c>
      <c r="D1579" s="14" t="s">
        <v>6690</v>
      </c>
      <c r="E1579" s="14" t="s">
        <v>4044</v>
      </c>
      <c r="F1579" s="14">
        <v>4510.99</v>
      </c>
      <c r="G1579" s="14"/>
      <c r="H1579" s="14" t="s">
        <v>136</v>
      </c>
      <c r="I1579" s="14" t="s">
        <v>5953</v>
      </c>
      <c r="J1579" s="14" t="s">
        <v>3701</v>
      </c>
      <c r="K1579" s="14" t="s">
        <v>3702</v>
      </c>
    </row>
    <row r="1580" spans="1:11" x14ac:dyDescent="0.2">
      <c r="A1580" s="15">
        <v>1579</v>
      </c>
      <c r="B1580" s="16">
        <v>5337275</v>
      </c>
      <c r="C1580" s="16" t="s">
        <v>6691</v>
      </c>
      <c r="D1580" s="16" t="s">
        <v>6692</v>
      </c>
      <c r="E1580" s="16" t="s">
        <v>4240</v>
      </c>
      <c r="F1580" s="16">
        <v>1388.26</v>
      </c>
      <c r="G1580" s="16"/>
      <c r="H1580" s="16" t="s">
        <v>51</v>
      </c>
      <c r="I1580" s="16" t="s">
        <v>6693</v>
      </c>
      <c r="J1580" s="16" t="s">
        <v>6694</v>
      </c>
      <c r="K1580" s="16" t="s">
        <v>6695</v>
      </c>
    </row>
    <row r="1581" spans="1:11" x14ac:dyDescent="0.2">
      <c r="A1581" s="13">
        <v>1580</v>
      </c>
      <c r="B1581" s="14">
        <v>5103479</v>
      </c>
      <c r="C1581" s="14" t="s">
        <v>6696</v>
      </c>
      <c r="D1581" s="14" t="s">
        <v>6697</v>
      </c>
      <c r="E1581" s="14" t="s">
        <v>6698</v>
      </c>
      <c r="F1581" s="14">
        <v>23534.85</v>
      </c>
      <c r="G1581" s="14"/>
      <c r="H1581" s="14" t="s">
        <v>51</v>
      </c>
      <c r="I1581" s="14" t="s">
        <v>6699</v>
      </c>
      <c r="J1581" s="14" t="s">
        <v>1730</v>
      </c>
      <c r="K1581" s="14" t="s">
        <v>2747</v>
      </c>
    </row>
    <row r="1582" spans="1:11" x14ac:dyDescent="0.2">
      <c r="A1582" s="15">
        <v>1581</v>
      </c>
      <c r="B1582" s="16">
        <v>5458757</v>
      </c>
      <c r="C1582" s="16" t="s">
        <v>6700</v>
      </c>
      <c r="D1582" s="16" t="s">
        <v>6701</v>
      </c>
      <c r="E1582" s="16" t="s">
        <v>1318</v>
      </c>
      <c r="F1582" s="16">
        <v>106.66</v>
      </c>
      <c r="G1582" s="16"/>
      <c r="H1582" s="16" t="s">
        <v>560</v>
      </c>
      <c r="I1582" s="16" t="s">
        <v>2135</v>
      </c>
      <c r="J1582" s="16" t="s">
        <v>3187</v>
      </c>
      <c r="K1582" s="16" t="s">
        <v>3188</v>
      </c>
    </row>
    <row r="1583" spans="1:11" x14ac:dyDescent="0.2">
      <c r="A1583" s="13">
        <v>1582</v>
      </c>
      <c r="B1583" s="14">
        <v>2019086</v>
      </c>
      <c r="C1583" s="14" t="s">
        <v>896</v>
      </c>
      <c r="D1583" s="14" t="s">
        <v>6702</v>
      </c>
      <c r="E1583" s="14" t="s">
        <v>5080</v>
      </c>
      <c r="F1583" s="14">
        <v>99.5</v>
      </c>
      <c r="G1583" s="14" t="s">
        <v>970</v>
      </c>
      <c r="H1583" s="14" t="s">
        <v>382</v>
      </c>
      <c r="I1583" s="14" t="s">
        <v>2756</v>
      </c>
      <c r="J1583" s="14" t="s">
        <v>6703</v>
      </c>
      <c r="K1583" s="14" t="s">
        <v>6704</v>
      </c>
    </row>
    <row r="1584" spans="1:11" x14ac:dyDescent="0.2">
      <c r="A1584" s="15">
        <v>1583</v>
      </c>
      <c r="B1584" s="16">
        <v>2019086</v>
      </c>
      <c r="C1584" s="16" t="s">
        <v>896</v>
      </c>
      <c r="D1584" s="16" t="s">
        <v>6705</v>
      </c>
      <c r="E1584" s="16" t="s">
        <v>5080</v>
      </c>
      <c r="F1584" s="16">
        <v>232.1</v>
      </c>
      <c r="G1584" s="16" t="s">
        <v>970</v>
      </c>
      <c r="H1584" s="16" t="s">
        <v>382</v>
      </c>
      <c r="I1584" s="16" t="s">
        <v>2756</v>
      </c>
      <c r="J1584" s="16" t="s">
        <v>2482</v>
      </c>
      <c r="K1584" s="16" t="s">
        <v>2483</v>
      </c>
    </row>
    <row r="1585" spans="1:11" x14ac:dyDescent="0.2">
      <c r="A1585" s="13">
        <v>1584</v>
      </c>
      <c r="B1585" s="14">
        <v>2019086</v>
      </c>
      <c r="C1585" s="14" t="s">
        <v>896</v>
      </c>
      <c r="D1585" s="14" t="s">
        <v>6706</v>
      </c>
      <c r="E1585" s="14" t="s">
        <v>6707</v>
      </c>
      <c r="F1585" s="14">
        <v>227.59</v>
      </c>
      <c r="G1585" s="14"/>
      <c r="H1585" s="14" t="s">
        <v>382</v>
      </c>
      <c r="I1585" s="14" t="s">
        <v>2756</v>
      </c>
      <c r="J1585" s="14" t="s">
        <v>2575</v>
      </c>
      <c r="K1585" s="14" t="s">
        <v>2646</v>
      </c>
    </row>
    <row r="1586" spans="1:11" x14ac:dyDescent="0.2">
      <c r="A1586" s="15">
        <v>1585</v>
      </c>
      <c r="B1586" s="16">
        <v>2019086</v>
      </c>
      <c r="C1586" s="16" t="s">
        <v>896</v>
      </c>
      <c r="D1586" s="16" t="s">
        <v>6708</v>
      </c>
      <c r="E1586" s="16" t="s">
        <v>5080</v>
      </c>
      <c r="F1586" s="16">
        <v>1558</v>
      </c>
      <c r="G1586" s="16"/>
      <c r="H1586" s="16" t="s">
        <v>382</v>
      </c>
      <c r="I1586" s="16" t="s">
        <v>2756</v>
      </c>
      <c r="J1586" s="16" t="s">
        <v>2575</v>
      </c>
      <c r="K1586" s="16" t="s">
        <v>2646</v>
      </c>
    </row>
    <row r="1587" spans="1:11" x14ac:dyDescent="0.2">
      <c r="A1587" s="13">
        <v>1586</v>
      </c>
      <c r="B1587" s="14">
        <v>2598477</v>
      </c>
      <c r="C1587" s="14" t="s">
        <v>6709</v>
      </c>
      <c r="D1587" s="14" t="s">
        <v>6710</v>
      </c>
      <c r="E1587" s="14" t="s">
        <v>6711</v>
      </c>
      <c r="F1587" s="14">
        <v>10.26</v>
      </c>
      <c r="G1587" s="14" t="s">
        <v>1018</v>
      </c>
      <c r="H1587" s="14" t="s">
        <v>528</v>
      </c>
      <c r="I1587" s="14" t="s">
        <v>778</v>
      </c>
      <c r="J1587" s="14" t="s">
        <v>4588</v>
      </c>
      <c r="K1587" s="14" t="s">
        <v>4589</v>
      </c>
    </row>
    <row r="1588" spans="1:11" x14ac:dyDescent="0.2">
      <c r="A1588" s="15">
        <v>1587</v>
      </c>
      <c r="B1588" s="16">
        <v>2598477</v>
      </c>
      <c r="C1588" s="16" t="s">
        <v>6709</v>
      </c>
      <c r="D1588" s="16" t="s">
        <v>6712</v>
      </c>
      <c r="E1588" s="16" t="s">
        <v>6713</v>
      </c>
      <c r="F1588" s="16">
        <v>25.97</v>
      </c>
      <c r="G1588" s="16" t="s">
        <v>1018</v>
      </c>
      <c r="H1588" s="16" t="s">
        <v>528</v>
      </c>
      <c r="I1588" s="16" t="s">
        <v>778</v>
      </c>
      <c r="J1588" s="16" t="s">
        <v>6714</v>
      </c>
      <c r="K1588" s="16" t="s">
        <v>6715</v>
      </c>
    </row>
    <row r="1589" spans="1:11" x14ac:dyDescent="0.2">
      <c r="A1589" s="13">
        <v>1588</v>
      </c>
      <c r="B1589" s="14">
        <v>5182212</v>
      </c>
      <c r="C1589" s="14" t="s">
        <v>6716</v>
      </c>
      <c r="D1589" s="14" t="s">
        <v>6717</v>
      </c>
      <c r="E1589" s="14" t="s">
        <v>6718</v>
      </c>
      <c r="F1589" s="14">
        <v>39.36</v>
      </c>
      <c r="G1589" s="14" t="s">
        <v>987</v>
      </c>
      <c r="H1589" s="14" t="s">
        <v>51</v>
      </c>
      <c r="I1589" s="14" t="s">
        <v>640</v>
      </c>
      <c r="J1589" s="14" t="s">
        <v>6719</v>
      </c>
      <c r="K1589" s="14" t="s">
        <v>6720</v>
      </c>
    </row>
    <row r="1590" spans="1:11" x14ac:dyDescent="0.2">
      <c r="A1590" s="15">
        <v>1589</v>
      </c>
      <c r="B1590" s="16">
        <v>5182212</v>
      </c>
      <c r="C1590" s="16" t="s">
        <v>6716</v>
      </c>
      <c r="D1590" s="16" t="s">
        <v>6721</v>
      </c>
      <c r="E1590" s="16" t="s">
        <v>6718</v>
      </c>
      <c r="F1590" s="16">
        <v>1229.1500000000001</v>
      </c>
      <c r="G1590" s="16" t="s">
        <v>987</v>
      </c>
      <c r="H1590" s="16" t="s">
        <v>51</v>
      </c>
      <c r="I1590" s="16" t="s">
        <v>640</v>
      </c>
      <c r="J1590" s="16" t="s">
        <v>2713</v>
      </c>
      <c r="K1590" s="16" t="s">
        <v>6722</v>
      </c>
    </row>
    <row r="1591" spans="1:11" x14ac:dyDescent="0.2">
      <c r="A1591" s="13">
        <v>1590</v>
      </c>
      <c r="B1591" s="14">
        <v>5182212</v>
      </c>
      <c r="C1591" s="14" t="s">
        <v>6716</v>
      </c>
      <c r="D1591" s="14" t="s">
        <v>6723</v>
      </c>
      <c r="E1591" s="14" t="s">
        <v>6724</v>
      </c>
      <c r="F1591" s="14">
        <v>1151.5899999999999</v>
      </c>
      <c r="G1591" s="14"/>
      <c r="H1591" s="14" t="s">
        <v>51</v>
      </c>
      <c r="I1591" s="14" t="s">
        <v>640</v>
      </c>
      <c r="J1591" s="14" t="s">
        <v>2605</v>
      </c>
      <c r="K1591" s="14" t="s">
        <v>2606</v>
      </c>
    </row>
    <row r="1592" spans="1:11" x14ac:dyDescent="0.2">
      <c r="A1592" s="15">
        <v>1591</v>
      </c>
      <c r="B1592" s="16">
        <v>5016665</v>
      </c>
      <c r="C1592" s="16" t="s">
        <v>6725</v>
      </c>
      <c r="D1592" s="16" t="s">
        <v>6726</v>
      </c>
      <c r="E1592" s="16" t="s">
        <v>6727</v>
      </c>
      <c r="F1592" s="16">
        <v>61.75</v>
      </c>
      <c r="G1592" s="16" t="s">
        <v>1051</v>
      </c>
      <c r="H1592" s="16" t="s">
        <v>565</v>
      </c>
      <c r="I1592" s="16" t="s">
        <v>803</v>
      </c>
      <c r="J1592" s="16" t="s">
        <v>6728</v>
      </c>
      <c r="K1592" s="16" t="s">
        <v>6729</v>
      </c>
    </row>
    <row r="1593" spans="1:11" x14ac:dyDescent="0.2">
      <c r="A1593" s="13">
        <v>1592</v>
      </c>
      <c r="B1593" s="14">
        <v>5171873</v>
      </c>
      <c r="C1593" s="14" t="s">
        <v>6730</v>
      </c>
      <c r="D1593" s="14" t="s">
        <v>6731</v>
      </c>
      <c r="E1593" s="14" t="s">
        <v>5183</v>
      </c>
      <c r="F1593" s="14">
        <v>3792.11</v>
      </c>
      <c r="G1593" s="14"/>
      <c r="H1593" s="14" t="s">
        <v>565</v>
      </c>
      <c r="I1593" s="14" t="s">
        <v>586</v>
      </c>
      <c r="J1593" s="14" t="s">
        <v>1211</v>
      </c>
      <c r="K1593" s="14" t="s">
        <v>6732</v>
      </c>
    </row>
    <row r="1594" spans="1:11" x14ac:dyDescent="0.2">
      <c r="A1594" s="15">
        <v>1593</v>
      </c>
      <c r="B1594" s="16">
        <v>5171873</v>
      </c>
      <c r="C1594" s="16" t="s">
        <v>6730</v>
      </c>
      <c r="D1594" s="16" t="s">
        <v>6733</v>
      </c>
      <c r="E1594" s="16" t="s">
        <v>5183</v>
      </c>
      <c r="F1594" s="16">
        <v>489.04</v>
      </c>
      <c r="G1594" s="16" t="s">
        <v>1929</v>
      </c>
      <c r="H1594" s="16" t="s">
        <v>565</v>
      </c>
      <c r="I1594" s="16" t="s">
        <v>586</v>
      </c>
      <c r="J1594" s="16" t="s">
        <v>6734</v>
      </c>
      <c r="K1594" s="16" t="s">
        <v>6735</v>
      </c>
    </row>
    <row r="1595" spans="1:11" x14ac:dyDescent="0.2">
      <c r="A1595" s="13">
        <v>1594</v>
      </c>
      <c r="B1595" s="14">
        <v>5210453</v>
      </c>
      <c r="C1595" s="14" t="s">
        <v>6736</v>
      </c>
      <c r="D1595" s="14" t="s">
        <v>6737</v>
      </c>
      <c r="E1595" s="14" t="s">
        <v>6738</v>
      </c>
      <c r="F1595" s="14">
        <v>662.66</v>
      </c>
      <c r="G1595" s="14"/>
      <c r="H1595" s="14" t="s">
        <v>1870</v>
      </c>
      <c r="I1595" s="14" t="s">
        <v>6739</v>
      </c>
      <c r="J1595" s="14" t="s">
        <v>6740</v>
      </c>
      <c r="K1595" s="14" t="s">
        <v>6187</v>
      </c>
    </row>
    <row r="1596" spans="1:11" x14ac:dyDescent="0.2">
      <c r="A1596" s="15">
        <v>1595</v>
      </c>
      <c r="B1596" s="16">
        <v>5210453</v>
      </c>
      <c r="C1596" s="16" t="s">
        <v>6736</v>
      </c>
      <c r="D1596" s="16" t="s">
        <v>6741</v>
      </c>
      <c r="E1596" s="16" t="s">
        <v>6742</v>
      </c>
      <c r="F1596" s="16">
        <v>927.94</v>
      </c>
      <c r="G1596" s="16"/>
      <c r="H1596" s="16" t="s">
        <v>1870</v>
      </c>
      <c r="I1596" s="16" t="s">
        <v>6739</v>
      </c>
      <c r="J1596" s="16" t="s">
        <v>6743</v>
      </c>
      <c r="K1596" s="16" t="s">
        <v>6187</v>
      </c>
    </row>
    <row r="1597" spans="1:11" x14ac:dyDescent="0.2">
      <c r="A1597" s="13">
        <v>1596</v>
      </c>
      <c r="B1597" s="14">
        <v>5530172</v>
      </c>
      <c r="C1597" s="14" t="s">
        <v>6744</v>
      </c>
      <c r="D1597" s="14" t="s">
        <v>6745</v>
      </c>
      <c r="E1597" s="14" t="s">
        <v>1483</v>
      </c>
      <c r="F1597" s="14">
        <v>50.2</v>
      </c>
      <c r="G1597" s="14" t="s">
        <v>1051</v>
      </c>
      <c r="H1597" s="14" t="s">
        <v>116</v>
      </c>
      <c r="I1597" s="14" t="s">
        <v>117</v>
      </c>
      <c r="J1597" s="14" t="s">
        <v>5295</v>
      </c>
      <c r="K1597" s="14" t="s">
        <v>6746</v>
      </c>
    </row>
    <row r="1598" spans="1:11" x14ac:dyDescent="0.2">
      <c r="A1598" s="15">
        <v>1597</v>
      </c>
      <c r="B1598" s="16">
        <v>5106478</v>
      </c>
      <c r="C1598" s="16" t="s">
        <v>6747</v>
      </c>
      <c r="D1598" s="16" t="s">
        <v>6748</v>
      </c>
      <c r="E1598" s="16" t="s">
        <v>6749</v>
      </c>
      <c r="F1598" s="16">
        <v>14.21</v>
      </c>
      <c r="G1598" s="16" t="s">
        <v>987</v>
      </c>
      <c r="H1598" s="16" t="s">
        <v>528</v>
      </c>
      <c r="I1598" s="16" t="s">
        <v>539</v>
      </c>
      <c r="J1598" s="16" t="s">
        <v>4743</v>
      </c>
      <c r="K1598" s="16" t="s">
        <v>6060</v>
      </c>
    </row>
    <row r="1599" spans="1:11" x14ac:dyDescent="0.2">
      <c r="A1599" s="13">
        <v>1598</v>
      </c>
      <c r="B1599" s="14">
        <v>2555409</v>
      </c>
      <c r="C1599" s="14" t="s">
        <v>6750</v>
      </c>
      <c r="D1599" s="14" t="s">
        <v>6751</v>
      </c>
      <c r="E1599" s="14" t="s">
        <v>6752</v>
      </c>
      <c r="F1599" s="14">
        <v>172.07</v>
      </c>
      <c r="G1599" s="14" t="s">
        <v>970</v>
      </c>
      <c r="H1599" s="14" t="s">
        <v>407</v>
      </c>
      <c r="I1599" s="14" t="s">
        <v>408</v>
      </c>
      <c r="J1599" s="14" t="s">
        <v>6753</v>
      </c>
      <c r="K1599" s="14" t="s">
        <v>6754</v>
      </c>
    </row>
    <row r="1600" spans="1:11" x14ac:dyDescent="0.2">
      <c r="A1600" s="15">
        <v>1599</v>
      </c>
      <c r="B1600" s="16">
        <v>2831945</v>
      </c>
      <c r="C1600" s="16" t="s">
        <v>6755</v>
      </c>
      <c r="D1600" s="16" t="s">
        <v>6756</v>
      </c>
      <c r="E1600" s="16" t="s">
        <v>6757</v>
      </c>
      <c r="F1600" s="16">
        <v>20932.38</v>
      </c>
      <c r="G1600" s="16"/>
      <c r="H1600" s="16" t="s">
        <v>116</v>
      </c>
      <c r="I1600" s="16" t="s">
        <v>2209</v>
      </c>
      <c r="J1600" s="16" t="s">
        <v>6758</v>
      </c>
      <c r="K1600" s="16" t="s">
        <v>3144</v>
      </c>
    </row>
    <row r="1601" spans="1:11" x14ac:dyDescent="0.2">
      <c r="A1601" s="13">
        <v>1600</v>
      </c>
      <c r="B1601" s="14">
        <v>5482046</v>
      </c>
      <c r="C1601" s="14" t="s">
        <v>6759</v>
      </c>
      <c r="D1601" s="14" t="s">
        <v>6760</v>
      </c>
      <c r="E1601" s="14" t="s">
        <v>6761</v>
      </c>
      <c r="F1601" s="14">
        <v>7849.37</v>
      </c>
      <c r="G1601" s="14"/>
      <c r="H1601" s="14" t="s">
        <v>565</v>
      </c>
      <c r="I1601" s="14" t="s">
        <v>586</v>
      </c>
      <c r="J1601" s="14" t="s">
        <v>6762</v>
      </c>
      <c r="K1601" s="14" t="s">
        <v>6763</v>
      </c>
    </row>
    <row r="1602" spans="1:11" x14ac:dyDescent="0.2">
      <c r="A1602" s="15">
        <v>1601</v>
      </c>
      <c r="B1602" s="16">
        <v>5482046</v>
      </c>
      <c r="C1602" s="16" t="s">
        <v>6759</v>
      </c>
      <c r="D1602" s="16" t="s">
        <v>6764</v>
      </c>
      <c r="E1602" s="16" t="s">
        <v>6765</v>
      </c>
      <c r="F1602" s="16">
        <v>3233.17</v>
      </c>
      <c r="G1602" s="16"/>
      <c r="H1602" s="16" t="s">
        <v>162</v>
      </c>
      <c r="I1602" s="16" t="s">
        <v>4345</v>
      </c>
      <c r="J1602" s="16" t="s">
        <v>6766</v>
      </c>
      <c r="K1602" s="16" t="s">
        <v>6767</v>
      </c>
    </row>
    <row r="1603" spans="1:11" x14ac:dyDescent="0.2">
      <c r="A1603" s="13">
        <v>1602</v>
      </c>
      <c r="B1603" s="14">
        <v>5482046</v>
      </c>
      <c r="C1603" s="14" t="s">
        <v>6759</v>
      </c>
      <c r="D1603" s="14" t="s">
        <v>6768</v>
      </c>
      <c r="E1603" s="14" t="s">
        <v>6769</v>
      </c>
      <c r="F1603" s="14">
        <v>3412.84</v>
      </c>
      <c r="G1603" s="14"/>
      <c r="H1603" s="14" t="s">
        <v>162</v>
      </c>
      <c r="I1603" s="14" t="s">
        <v>6770</v>
      </c>
      <c r="J1603" s="14" t="s">
        <v>6771</v>
      </c>
      <c r="K1603" s="14" t="s">
        <v>6772</v>
      </c>
    </row>
    <row r="1604" spans="1:11" x14ac:dyDescent="0.2">
      <c r="A1604" s="15">
        <v>1603</v>
      </c>
      <c r="B1604" s="16">
        <v>5482046</v>
      </c>
      <c r="C1604" s="16" t="s">
        <v>6759</v>
      </c>
      <c r="D1604" s="16" t="s">
        <v>6773</v>
      </c>
      <c r="E1604" s="16" t="s">
        <v>6774</v>
      </c>
      <c r="F1604" s="16">
        <v>3058.2</v>
      </c>
      <c r="G1604" s="16"/>
      <c r="H1604" s="16" t="s">
        <v>162</v>
      </c>
      <c r="I1604" s="16" t="s">
        <v>191</v>
      </c>
      <c r="J1604" s="16" t="s">
        <v>6766</v>
      </c>
      <c r="K1604" s="16" t="s">
        <v>6767</v>
      </c>
    </row>
    <row r="1605" spans="1:11" x14ac:dyDescent="0.2">
      <c r="A1605" s="13">
        <v>1604</v>
      </c>
      <c r="B1605" s="14">
        <v>5482046</v>
      </c>
      <c r="C1605" s="14" t="s">
        <v>6759</v>
      </c>
      <c r="D1605" s="14" t="s">
        <v>6775</v>
      </c>
      <c r="E1605" s="14" t="s">
        <v>3568</v>
      </c>
      <c r="F1605" s="14">
        <v>79.16</v>
      </c>
      <c r="G1605" s="14" t="s">
        <v>987</v>
      </c>
      <c r="H1605" s="14" t="s">
        <v>407</v>
      </c>
      <c r="I1605" s="14" t="s">
        <v>746</v>
      </c>
      <c r="J1605" s="14" t="s">
        <v>6311</v>
      </c>
      <c r="K1605" s="14" t="s">
        <v>6776</v>
      </c>
    </row>
    <row r="1606" spans="1:11" x14ac:dyDescent="0.2">
      <c r="A1606" s="15">
        <v>1605</v>
      </c>
      <c r="B1606" s="16">
        <v>5482046</v>
      </c>
      <c r="C1606" s="16" t="s">
        <v>6759</v>
      </c>
      <c r="D1606" s="16" t="s">
        <v>6777</v>
      </c>
      <c r="E1606" s="16" t="s">
        <v>3573</v>
      </c>
      <c r="F1606" s="16">
        <v>2311.21</v>
      </c>
      <c r="G1606" s="16" t="s">
        <v>987</v>
      </c>
      <c r="H1606" s="16" t="s">
        <v>407</v>
      </c>
      <c r="I1606" s="16" t="s">
        <v>2895</v>
      </c>
      <c r="J1606" s="16" t="s">
        <v>6311</v>
      </c>
      <c r="K1606" s="16" t="s">
        <v>6776</v>
      </c>
    </row>
    <row r="1607" spans="1:11" x14ac:dyDescent="0.2">
      <c r="A1607" s="13">
        <v>1606</v>
      </c>
      <c r="B1607" s="14">
        <v>2687151</v>
      </c>
      <c r="C1607" s="14" t="s">
        <v>6778</v>
      </c>
      <c r="D1607" s="14" t="s">
        <v>6779</v>
      </c>
      <c r="E1607" s="14" t="s">
        <v>6780</v>
      </c>
      <c r="F1607" s="14">
        <v>2827.68</v>
      </c>
      <c r="G1607" s="14"/>
      <c r="H1607" s="14" t="s">
        <v>162</v>
      </c>
      <c r="I1607" s="14" t="s">
        <v>168</v>
      </c>
      <c r="J1607" s="14" t="s">
        <v>4839</v>
      </c>
      <c r="K1607" s="14" t="s">
        <v>4840</v>
      </c>
    </row>
    <row r="1608" spans="1:11" x14ac:dyDescent="0.2">
      <c r="A1608" s="15">
        <v>1607</v>
      </c>
      <c r="B1608" s="16">
        <v>2074192</v>
      </c>
      <c r="C1608" s="16" t="s">
        <v>177</v>
      </c>
      <c r="D1608" s="16" t="s">
        <v>6781</v>
      </c>
      <c r="E1608" s="16" t="s">
        <v>6782</v>
      </c>
      <c r="F1608" s="16">
        <v>2540.91</v>
      </c>
      <c r="G1608" s="16" t="s">
        <v>2157</v>
      </c>
      <c r="H1608" s="16" t="s">
        <v>260</v>
      </c>
      <c r="I1608" s="16" t="s">
        <v>6783</v>
      </c>
      <c r="J1608" s="16" t="s">
        <v>6784</v>
      </c>
      <c r="K1608" s="16" t="s">
        <v>6785</v>
      </c>
    </row>
    <row r="1609" spans="1:11" x14ac:dyDescent="0.2">
      <c r="A1609" s="13">
        <v>1608</v>
      </c>
      <c r="B1609" s="14">
        <v>2074192</v>
      </c>
      <c r="C1609" s="14" t="s">
        <v>177</v>
      </c>
      <c r="D1609" s="14" t="s">
        <v>6786</v>
      </c>
      <c r="E1609" s="14" t="s">
        <v>6787</v>
      </c>
      <c r="F1609" s="14">
        <v>35705.47</v>
      </c>
      <c r="G1609" s="14"/>
      <c r="H1609" s="14" t="s">
        <v>1429</v>
      </c>
      <c r="I1609" s="14" t="s">
        <v>6788</v>
      </c>
      <c r="J1609" s="14" t="s">
        <v>6789</v>
      </c>
      <c r="K1609" s="14" t="s">
        <v>5931</v>
      </c>
    </row>
    <row r="1610" spans="1:11" x14ac:dyDescent="0.2">
      <c r="A1610" s="15">
        <v>1609</v>
      </c>
      <c r="B1610" s="16">
        <v>2074192</v>
      </c>
      <c r="C1610" s="16" t="s">
        <v>177</v>
      </c>
      <c r="D1610" s="16" t="s">
        <v>6790</v>
      </c>
      <c r="E1610" s="16" t="s">
        <v>6791</v>
      </c>
      <c r="F1610" s="16">
        <v>67246.429999999993</v>
      </c>
      <c r="G1610" s="16"/>
      <c r="H1610" s="16" t="s">
        <v>51</v>
      </c>
      <c r="I1610" s="16" t="s">
        <v>1569</v>
      </c>
      <c r="J1610" s="16" t="s">
        <v>6789</v>
      </c>
      <c r="K1610" s="16" t="s">
        <v>5931</v>
      </c>
    </row>
    <row r="1611" spans="1:11" x14ac:dyDescent="0.2">
      <c r="A1611" s="13">
        <v>1610</v>
      </c>
      <c r="B1611" s="14">
        <v>2074192</v>
      </c>
      <c r="C1611" s="14" t="s">
        <v>177</v>
      </c>
      <c r="D1611" s="14" t="s">
        <v>6792</v>
      </c>
      <c r="E1611" s="14" t="s">
        <v>6793</v>
      </c>
      <c r="F1611" s="14">
        <v>122344.65</v>
      </c>
      <c r="G1611" s="14"/>
      <c r="H1611" s="14" t="s">
        <v>1429</v>
      </c>
      <c r="I1611" s="14" t="s">
        <v>6794</v>
      </c>
      <c r="J1611" s="14" t="s">
        <v>6789</v>
      </c>
      <c r="K1611" s="14" t="s">
        <v>5931</v>
      </c>
    </row>
    <row r="1612" spans="1:11" x14ac:dyDescent="0.2">
      <c r="A1612" s="15">
        <v>1611</v>
      </c>
      <c r="B1612" s="16">
        <v>2074192</v>
      </c>
      <c r="C1612" s="16" t="s">
        <v>177</v>
      </c>
      <c r="D1612" s="16" t="s">
        <v>6795</v>
      </c>
      <c r="E1612" s="16" t="s">
        <v>6796</v>
      </c>
      <c r="F1612" s="16">
        <v>39213.94</v>
      </c>
      <c r="G1612" s="16"/>
      <c r="H1612" s="16" t="s">
        <v>51</v>
      </c>
      <c r="I1612" s="16" t="s">
        <v>6797</v>
      </c>
      <c r="J1612" s="16" t="s">
        <v>6789</v>
      </c>
      <c r="K1612" s="16" t="s">
        <v>5931</v>
      </c>
    </row>
    <row r="1613" spans="1:11" x14ac:dyDescent="0.2">
      <c r="A1613" s="13">
        <v>1612</v>
      </c>
      <c r="B1613" s="14">
        <v>2074192</v>
      </c>
      <c r="C1613" s="14" t="s">
        <v>177</v>
      </c>
      <c r="D1613" s="14" t="s">
        <v>6798</v>
      </c>
      <c r="E1613" s="14" t="s">
        <v>6799</v>
      </c>
      <c r="F1613" s="14">
        <v>37840.85</v>
      </c>
      <c r="G1613" s="14"/>
      <c r="H1613" s="14" t="s">
        <v>1429</v>
      </c>
      <c r="I1613" s="14" t="s">
        <v>1430</v>
      </c>
      <c r="J1613" s="14" t="s">
        <v>6789</v>
      </c>
      <c r="K1613" s="14" t="s">
        <v>5931</v>
      </c>
    </row>
    <row r="1614" spans="1:11" x14ac:dyDescent="0.2">
      <c r="A1614" s="15">
        <v>1613</v>
      </c>
      <c r="B1614" s="16">
        <v>5412374</v>
      </c>
      <c r="C1614" s="16" t="s">
        <v>6800</v>
      </c>
      <c r="D1614" s="16" t="s">
        <v>6801</v>
      </c>
      <c r="E1614" s="16" t="s">
        <v>2881</v>
      </c>
      <c r="F1614" s="16">
        <v>6467.48</v>
      </c>
      <c r="G1614" s="16"/>
      <c r="H1614" s="16" t="s">
        <v>116</v>
      </c>
      <c r="I1614" s="16" t="s">
        <v>147</v>
      </c>
      <c r="J1614" s="16" t="s">
        <v>4196</v>
      </c>
      <c r="K1614" s="16" t="s">
        <v>4197</v>
      </c>
    </row>
    <row r="1615" spans="1:11" x14ac:dyDescent="0.2">
      <c r="A1615" s="13">
        <v>1614</v>
      </c>
      <c r="B1615" s="14">
        <v>5541514</v>
      </c>
      <c r="C1615" s="14" t="s">
        <v>6802</v>
      </c>
      <c r="D1615" s="14" t="s">
        <v>6803</v>
      </c>
      <c r="E1615" s="14" t="s">
        <v>1618</v>
      </c>
      <c r="F1615" s="14">
        <v>3833.03</v>
      </c>
      <c r="G1615" s="14"/>
      <c r="H1615" s="14" t="s">
        <v>116</v>
      </c>
      <c r="I1615" s="14" t="s">
        <v>667</v>
      </c>
      <c r="J1615" s="14" t="s">
        <v>3584</v>
      </c>
      <c r="K1615" s="14" t="s">
        <v>3585</v>
      </c>
    </row>
    <row r="1616" spans="1:11" x14ac:dyDescent="0.2">
      <c r="A1616" s="15">
        <v>1615</v>
      </c>
      <c r="B1616" s="16">
        <v>5236932</v>
      </c>
      <c r="C1616" s="16" t="s">
        <v>6804</v>
      </c>
      <c r="D1616" s="16" t="s">
        <v>6805</v>
      </c>
      <c r="E1616" s="16" t="s">
        <v>6806</v>
      </c>
      <c r="F1616" s="16">
        <v>84.83</v>
      </c>
      <c r="G1616" s="16"/>
      <c r="H1616" s="16" t="s">
        <v>565</v>
      </c>
      <c r="I1616" s="16" t="s">
        <v>586</v>
      </c>
      <c r="J1616" s="16" t="s">
        <v>5389</v>
      </c>
      <c r="K1616" s="16" t="s">
        <v>5818</v>
      </c>
    </row>
    <row r="1617" spans="1:11" x14ac:dyDescent="0.2">
      <c r="A1617" s="13">
        <v>1616</v>
      </c>
      <c r="B1617" s="14">
        <v>5236932</v>
      </c>
      <c r="C1617" s="14" t="s">
        <v>6804</v>
      </c>
      <c r="D1617" s="14" t="s">
        <v>6807</v>
      </c>
      <c r="E1617" s="14" t="s">
        <v>6808</v>
      </c>
      <c r="F1617" s="14">
        <v>617.32000000000005</v>
      </c>
      <c r="G1617" s="14"/>
      <c r="H1617" s="14" t="s">
        <v>15</v>
      </c>
      <c r="I1617" s="14" t="s">
        <v>1763</v>
      </c>
      <c r="J1617" s="14" t="s">
        <v>3714</v>
      </c>
      <c r="K1617" s="14" t="s">
        <v>3715</v>
      </c>
    </row>
    <row r="1618" spans="1:11" x14ac:dyDescent="0.2">
      <c r="A1618" s="15">
        <v>1617</v>
      </c>
      <c r="B1618" s="16">
        <v>5024226</v>
      </c>
      <c r="C1618" s="16" t="s">
        <v>6809</v>
      </c>
      <c r="D1618" s="16" t="s">
        <v>6810</v>
      </c>
      <c r="E1618" s="16" t="s">
        <v>6811</v>
      </c>
      <c r="F1618" s="16">
        <v>2206.86</v>
      </c>
      <c r="G1618" s="16"/>
      <c r="H1618" s="16" t="s">
        <v>407</v>
      </c>
      <c r="I1618" s="16" t="s">
        <v>456</v>
      </c>
      <c r="J1618" s="16" t="s">
        <v>2455</v>
      </c>
      <c r="K1618" s="16" t="s">
        <v>6812</v>
      </c>
    </row>
    <row r="1619" spans="1:11" x14ac:dyDescent="0.2">
      <c r="A1619" s="13">
        <v>1618</v>
      </c>
      <c r="B1619" s="14">
        <v>5024226</v>
      </c>
      <c r="C1619" s="14" t="s">
        <v>6809</v>
      </c>
      <c r="D1619" s="14" t="s">
        <v>6813</v>
      </c>
      <c r="E1619" s="14" t="s">
        <v>6814</v>
      </c>
      <c r="F1619" s="14">
        <v>4382.13</v>
      </c>
      <c r="G1619" s="14"/>
      <c r="H1619" s="14" t="s">
        <v>407</v>
      </c>
      <c r="I1619" s="14" t="s">
        <v>456</v>
      </c>
      <c r="J1619" s="14" t="s">
        <v>2455</v>
      </c>
      <c r="K1619" s="14" t="s">
        <v>6812</v>
      </c>
    </row>
    <row r="1620" spans="1:11" x14ac:dyDescent="0.2">
      <c r="A1620" s="15">
        <v>1619</v>
      </c>
      <c r="B1620" s="16">
        <v>5024226</v>
      </c>
      <c r="C1620" s="16" t="s">
        <v>6809</v>
      </c>
      <c r="D1620" s="16" t="s">
        <v>6815</v>
      </c>
      <c r="E1620" s="16" t="s">
        <v>6816</v>
      </c>
      <c r="F1620" s="16">
        <v>1036.49</v>
      </c>
      <c r="G1620" s="16"/>
      <c r="H1620" s="16" t="s">
        <v>407</v>
      </c>
      <c r="I1620" s="16" t="s">
        <v>456</v>
      </c>
      <c r="J1620" s="16" t="s">
        <v>2455</v>
      </c>
      <c r="K1620" s="16" t="s">
        <v>6812</v>
      </c>
    </row>
    <row r="1621" spans="1:11" x14ac:dyDescent="0.2">
      <c r="A1621" s="13">
        <v>1620</v>
      </c>
      <c r="B1621" s="14">
        <v>5024226</v>
      </c>
      <c r="C1621" s="14" t="s">
        <v>6809</v>
      </c>
      <c r="D1621" s="14" t="s">
        <v>6817</v>
      </c>
      <c r="E1621" s="14" t="s">
        <v>6818</v>
      </c>
      <c r="F1621" s="14">
        <v>695.32</v>
      </c>
      <c r="G1621" s="14"/>
      <c r="H1621" s="14" t="s">
        <v>407</v>
      </c>
      <c r="I1621" s="14" t="s">
        <v>456</v>
      </c>
      <c r="J1621" s="14" t="s">
        <v>2455</v>
      </c>
      <c r="K1621" s="14" t="s">
        <v>6812</v>
      </c>
    </row>
    <row r="1622" spans="1:11" x14ac:dyDescent="0.2">
      <c r="A1622" s="15">
        <v>1621</v>
      </c>
      <c r="B1622" s="16">
        <v>5024226</v>
      </c>
      <c r="C1622" s="16" t="s">
        <v>6809</v>
      </c>
      <c r="D1622" s="16" t="s">
        <v>6819</v>
      </c>
      <c r="E1622" s="16" t="s">
        <v>6814</v>
      </c>
      <c r="F1622" s="16">
        <v>1140.5999999999999</v>
      </c>
      <c r="G1622" s="16"/>
      <c r="H1622" s="16" t="s">
        <v>407</v>
      </c>
      <c r="I1622" s="16" t="s">
        <v>456</v>
      </c>
      <c r="J1622" s="16" t="s">
        <v>2455</v>
      </c>
      <c r="K1622" s="16" t="s">
        <v>6812</v>
      </c>
    </row>
    <row r="1623" spans="1:11" x14ac:dyDescent="0.2">
      <c r="A1623" s="13">
        <v>1622</v>
      </c>
      <c r="B1623" s="14">
        <v>5055105</v>
      </c>
      <c r="C1623" s="14" t="s">
        <v>6820</v>
      </c>
      <c r="D1623" s="14" t="s">
        <v>6821</v>
      </c>
      <c r="E1623" s="14" t="s">
        <v>6822</v>
      </c>
      <c r="F1623" s="14">
        <v>4038.99</v>
      </c>
      <c r="G1623" s="14"/>
      <c r="H1623" s="14" t="s">
        <v>382</v>
      </c>
      <c r="I1623" s="14" t="s">
        <v>2756</v>
      </c>
      <c r="J1623" s="14" t="s">
        <v>6823</v>
      </c>
      <c r="K1623" s="14" t="s">
        <v>6824</v>
      </c>
    </row>
    <row r="1624" spans="1:11" x14ac:dyDescent="0.2">
      <c r="A1624" s="15">
        <v>1623</v>
      </c>
      <c r="B1624" s="16">
        <v>2873575</v>
      </c>
      <c r="C1624" s="16" t="s">
        <v>6825</v>
      </c>
      <c r="D1624" s="16" t="s">
        <v>6826</v>
      </c>
      <c r="E1624" s="16" t="s">
        <v>6827</v>
      </c>
      <c r="F1624" s="16">
        <v>11.67</v>
      </c>
      <c r="G1624" s="16" t="s">
        <v>987</v>
      </c>
      <c r="H1624" s="16" t="s">
        <v>407</v>
      </c>
      <c r="I1624" s="16" t="s">
        <v>746</v>
      </c>
      <c r="J1624" s="16" t="s">
        <v>6828</v>
      </c>
      <c r="K1624" s="16" t="s">
        <v>6829</v>
      </c>
    </row>
    <row r="1625" spans="1:11" x14ac:dyDescent="0.2">
      <c r="A1625" s="13">
        <v>1624</v>
      </c>
      <c r="B1625" s="14">
        <v>2873575</v>
      </c>
      <c r="C1625" s="14" t="s">
        <v>6825</v>
      </c>
      <c r="D1625" s="14" t="s">
        <v>6830</v>
      </c>
      <c r="E1625" s="14" t="s">
        <v>6831</v>
      </c>
      <c r="F1625" s="14">
        <v>143.36000000000001</v>
      </c>
      <c r="G1625" s="14" t="s">
        <v>987</v>
      </c>
      <c r="H1625" s="14" t="s">
        <v>407</v>
      </c>
      <c r="I1625" s="14" t="s">
        <v>746</v>
      </c>
      <c r="J1625" s="14" t="s">
        <v>3826</v>
      </c>
      <c r="K1625" s="14" t="s">
        <v>5401</v>
      </c>
    </row>
    <row r="1626" spans="1:11" x14ac:dyDescent="0.2">
      <c r="A1626" s="15">
        <v>1625</v>
      </c>
      <c r="B1626" s="16">
        <v>2873575</v>
      </c>
      <c r="C1626" s="16" t="s">
        <v>6825</v>
      </c>
      <c r="D1626" s="16" t="s">
        <v>6832</v>
      </c>
      <c r="E1626" s="16" t="s">
        <v>6833</v>
      </c>
      <c r="F1626" s="16">
        <v>562.71</v>
      </c>
      <c r="G1626" s="16" t="s">
        <v>987</v>
      </c>
      <c r="H1626" s="16" t="s">
        <v>407</v>
      </c>
      <c r="I1626" s="16" t="s">
        <v>746</v>
      </c>
      <c r="J1626" s="16" t="s">
        <v>1955</v>
      </c>
      <c r="K1626" s="16" t="s">
        <v>1956</v>
      </c>
    </row>
    <row r="1627" spans="1:11" x14ac:dyDescent="0.2">
      <c r="A1627" s="13">
        <v>1626</v>
      </c>
      <c r="B1627" s="14">
        <v>2873575</v>
      </c>
      <c r="C1627" s="14" t="s">
        <v>6825</v>
      </c>
      <c r="D1627" s="14" t="s">
        <v>6834</v>
      </c>
      <c r="E1627" s="14" t="s">
        <v>6835</v>
      </c>
      <c r="F1627" s="14">
        <v>395.69</v>
      </c>
      <c r="G1627" s="14" t="s">
        <v>987</v>
      </c>
      <c r="H1627" s="14" t="s">
        <v>407</v>
      </c>
      <c r="I1627" s="14" t="s">
        <v>746</v>
      </c>
      <c r="J1627" s="14" t="s">
        <v>4416</v>
      </c>
      <c r="K1627" s="14" t="s">
        <v>6836</v>
      </c>
    </row>
    <row r="1628" spans="1:11" x14ac:dyDescent="0.2">
      <c r="A1628" s="15">
        <v>1627</v>
      </c>
      <c r="B1628" s="16">
        <v>2577453</v>
      </c>
      <c r="C1628" s="16" t="s">
        <v>6837</v>
      </c>
      <c r="D1628" s="16" t="s">
        <v>6838</v>
      </c>
      <c r="E1628" s="16" t="s">
        <v>6839</v>
      </c>
      <c r="F1628" s="16">
        <v>85.74</v>
      </c>
      <c r="G1628" s="16" t="s">
        <v>970</v>
      </c>
      <c r="H1628" s="16" t="s">
        <v>382</v>
      </c>
      <c r="I1628" s="16" t="s">
        <v>384</v>
      </c>
      <c r="J1628" s="16" t="s">
        <v>6840</v>
      </c>
      <c r="K1628" s="16" t="s">
        <v>6841</v>
      </c>
    </row>
    <row r="1629" spans="1:11" x14ac:dyDescent="0.2">
      <c r="A1629" s="13">
        <v>1628</v>
      </c>
      <c r="B1629" s="14">
        <v>2577453</v>
      </c>
      <c r="C1629" s="14" t="s">
        <v>6837</v>
      </c>
      <c r="D1629" s="14" t="s">
        <v>6842</v>
      </c>
      <c r="E1629" s="14" t="s">
        <v>2488</v>
      </c>
      <c r="F1629" s="14">
        <v>12.21</v>
      </c>
      <c r="G1629" s="14" t="s">
        <v>970</v>
      </c>
      <c r="H1629" s="14" t="s">
        <v>382</v>
      </c>
      <c r="I1629" s="14" t="s">
        <v>384</v>
      </c>
      <c r="J1629" s="14" t="s">
        <v>6843</v>
      </c>
      <c r="K1629" s="14" t="s">
        <v>6844</v>
      </c>
    </row>
    <row r="1630" spans="1:11" x14ac:dyDescent="0.2">
      <c r="A1630" s="15">
        <v>1629</v>
      </c>
      <c r="B1630" s="16">
        <v>2577453</v>
      </c>
      <c r="C1630" s="16" t="s">
        <v>6837</v>
      </c>
      <c r="D1630" s="16" t="s">
        <v>6845</v>
      </c>
      <c r="E1630" s="16" t="s">
        <v>2513</v>
      </c>
      <c r="F1630" s="16">
        <v>84.49</v>
      </c>
      <c r="G1630" s="16" t="s">
        <v>970</v>
      </c>
      <c r="H1630" s="16" t="s">
        <v>382</v>
      </c>
      <c r="I1630" s="16" t="s">
        <v>384</v>
      </c>
      <c r="J1630" s="16" t="s">
        <v>6846</v>
      </c>
      <c r="K1630" s="16" t="s">
        <v>6847</v>
      </c>
    </row>
    <row r="1631" spans="1:11" x14ac:dyDescent="0.2">
      <c r="A1631" s="13">
        <v>1630</v>
      </c>
      <c r="B1631" s="14">
        <v>2004879</v>
      </c>
      <c r="C1631" s="14" t="s">
        <v>6848</v>
      </c>
      <c r="D1631" s="14" t="s">
        <v>6849</v>
      </c>
      <c r="E1631" s="14" t="s">
        <v>6848</v>
      </c>
      <c r="F1631" s="14">
        <v>90.94</v>
      </c>
      <c r="G1631" s="14" t="s">
        <v>987</v>
      </c>
      <c r="H1631" s="14" t="s">
        <v>96</v>
      </c>
      <c r="I1631" s="14" t="s">
        <v>97</v>
      </c>
      <c r="J1631" s="14" t="s">
        <v>1689</v>
      </c>
      <c r="K1631" s="14" t="s">
        <v>1690</v>
      </c>
    </row>
    <row r="1632" spans="1:11" x14ac:dyDescent="0.2">
      <c r="A1632" s="15">
        <v>1631</v>
      </c>
      <c r="B1632" s="16">
        <v>5249333</v>
      </c>
      <c r="C1632" s="16" t="s">
        <v>6850</v>
      </c>
      <c r="D1632" s="16" t="s">
        <v>6851</v>
      </c>
      <c r="E1632" s="16" t="s">
        <v>6852</v>
      </c>
      <c r="F1632" s="16">
        <v>14290.8</v>
      </c>
      <c r="G1632" s="16"/>
      <c r="H1632" s="16" t="s">
        <v>116</v>
      </c>
      <c r="I1632" s="16" t="s">
        <v>663</v>
      </c>
      <c r="J1632" s="16" t="s">
        <v>2250</v>
      </c>
      <c r="K1632" s="16" t="s">
        <v>4624</v>
      </c>
    </row>
    <row r="1633" spans="1:11" x14ac:dyDescent="0.2">
      <c r="A1633" s="13">
        <v>1632</v>
      </c>
      <c r="B1633" s="14">
        <v>5249333</v>
      </c>
      <c r="C1633" s="14" t="s">
        <v>6850</v>
      </c>
      <c r="D1633" s="14" t="s">
        <v>6853</v>
      </c>
      <c r="E1633" s="14" t="s">
        <v>6854</v>
      </c>
      <c r="F1633" s="14">
        <v>3649.89</v>
      </c>
      <c r="G1633" s="14"/>
      <c r="H1633" s="14" t="s">
        <v>116</v>
      </c>
      <c r="I1633" s="14" t="s">
        <v>663</v>
      </c>
      <c r="J1633" s="14" t="s">
        <v>1952</v>
      </c>
      <c r="K1633" s="14" t="s">
        <v>1953</v>
      </c>
    </row>
    <row r="1634" spans="1:11" x14ac:dyDescent="0.2">
      <c r="A1634" s="15">
        <v>1633</v>
      </c>
      <c r="B1634" s="16">
        <v>5249333</v>
      </c>
      <c r="C1634" s="16" t="s">
        <v>6850</v>
      </c>
      <c r="D1634" s="16" t="s">
        <v>6855</v>
      </c>
      <c r="E1634" s="16" t="s">
        <v>6856</v>
      </c>
      <c r="F1634" s="16">
        <v>13776.07</v>
      </c>
      <c r="G1634" s="16"/>
      <c r="H1634" s="16" t="s">
        <v>116</v>
      </c>
      <c r="I1634" s="16" t="s">
        <v>663</v>
      </c>
      <c r="J1634" s="16" t="s">
        <v>4175</v>
      </c>
      <c r="K1634" s="16" t="s">
        <v>4584</v>
      </c>
    </row>
    <row r="1635" spans="1:11" x14ac:dyDescent="0.2">
      <c r="A1635" s="13">
        <v>1634</v>
      </c>
      <c r="B1635" s="14">
        <v>5249333</v>
      </c>
      <c r="C1635" s="14" t="s">
        <v>6850</v>
      </c>
      <c r="D1635" s="14" t="s">
        <v>6857</v>
      </c>
      <c r="E1635" s="14" t="s">
        <v>6858</v>
      </c>
      <c r="F1635" s="14">
        <v>16214.39</v>
      </c>
      <c r="G1635" s="14"/>
      <c r="H1635" s="14" t="s">
        <v>116</v>
      </c>
      <c r="I1635" s="14" t="s">
        <v>4565</v>
      </c>
      <c r="J1635" s="14" t="s">
        <v>6859</v>
      </c>
      <c r="K1635" s="14" t="s">
        <v>6860</v>
      </c>
    </row>
    <row r="1636" spans="1:11" x14ac:dyDescent="0.2">
      <c r="A1636" s="15">
        <v>1635</v>
      </c>
      <c r="B1636" s="16">
        <v>5249333</v>
      </c>
      <c r="C1636" s="16" t="s">
        <v>6850</v>
      </c>
      <c r="D1636" s="16" t="s">
        <v>6861</v>
      </c>
      <c r="E1636" s="16" t="s">
        <v>6862</v>
      </c>
      <c r="F1636" s="16">
        <v>13679.98</v>
      </c>
      <c r="G1636" s="16"/>
      <c r="H1636" s="16" t="s">
        <v>116</v>
      </c>
      <c r="I1636" s="16" t="s">
        <v>663</v>
      </c>
      <c r="J1636" s="16" t="s">
        <v>6859</v>
      </c>
      <c r="K1636" s="16" t="s">
        <v>6860</v>
      </c>
    </row>
    <row r="1637" spans="1:11" x14ac:dyDescent="0.2">
      <c r="A1637" s="13">
        <v>1636</v>
      </c>
      <c r="B1637" s="14">
        <v>5249333</v>
      </c>
      <c r="C1637" s="14" t="s">
        <v>6850</v>
      </c>
      <c r="D1637" s="14" t="s">
        <v>6863</v>
      </c>
      <c r="E1637" s="14" t="s">
        <v>6864</v>
      </c>
      <c r="F1637" s="14">
        <v>40265.019999999997</v>
      </c>
      <c r="G1637" s="14"/>
      <c r="H1637" s="14" t="s">
        <v>3282</v>
      </c>
      <c r="I1637" s="14" t="s">
        <v>6865</v>
      </c>
      <c r="J1637" s="14" t="s">
        <v>1938</v>
      </c>
      <c r="K1637" s="14" t="s">
        <v>1939</v>
      </c>
    </row>
    <row r="1638" spans="1:11" x14ac:dyDescent="0.2">
      <c r="A1638" s="15">
        <v>1637</v>
      </c>
      <c r="B1638" s="16">
        <v>5249333</v>
      </c>
      <c r="C1638" s="16" t="s">
        <v>6850</v>
      </c>
      <c r="D1638" s="16" t="s">
        <v>6866</v>
      </c>
      <c r="E1638" s="16" t="s">
        <v>6867</v>
      </c>
      <c r="F1638" s="16">
        <v>3272.7</v>
      </c>
      <c r="G1638" s="16"/>
      <c r="H1638" s="16" t="s">
        <v>3282</v>
      </c>
      <c r="I1638" s="16" t="s">
        <v>6868</v>
      </c>
      <c r="J1638" s="16" t="s">
        <v>6869</v>
      </c>
      <c r="K1638" s="16" t="s">
        <v>6870</v>
      </c>
    </row>
    <row r="1639" spans="1:11" x14ac:dyDescent="0.2">
      <c r="A1639" s="13">
        <v>1638</v>
      </c>
      <c r="B1639" s="14">
        <v>5249333</v>
      </c>
      <c r="C1639" s="14" t="s">
        <v>6850</v>
      </c>
      <c r="D1639" s="14" t="s">
        <v>6871</v>
      </c>
      <c r="E1639" s="14" t="s">
        <v>6872</v>
      </c>
      <c r="F1639" s="14">
        <v>3216.68</v>
      </c>
      <c r="G1639" s="14"/>
      <c r="H1639" s="14" t="s">
        <v>116</v>
      </c>
      <c r="I1639" s="14" t="s">
        <v>663</v>
      </c>
      <c r="J1639" s="14" t="s">
        <v>3483</v>
      </c>
      <c r="K1639" s="14" t="s">
        <v>3484</v>
      </c>
    </row>
    <row r="1640" spans="1:11" x14ac:dyDescent="0.2">
      <c r="A1640" s="15">
        <v>1639</v>
      </c>
      <c r="B1640" s="16">
        <v>5545323</v>
      </c>
      <c r="C1640" s="16" t="s">
        <v>6873</v>
      </c>
      <c r="D1640" s="16" t="s">
        <v>6874</v>
      </c>
      <c r="E1640" s="16" t="s">
        <v>6875</v>
      </c>
      <c r="F1640" s="16">
        <v>5059.1099999999997</v>
      </c>
      <c r="G1640" s="16"/>
      <c r="H1640" s="16" t="s">
        <v>162</v>
      </c>
      <c r="I1640" s="16" t="s">
        <v>191</v>
      </c>
      <c r="J1640" s="16" t="s">
        <v>6876</v>
      </c>
      <c r="K1640" s="16" t="s">
        <v>3945</v>
      </c>
    </row>
    <row r="1641" spans="1:11" x14ac:dyDescent="0.2">
      <c r="A1641" s="13">
        <v>1640</v>
      </c>
      <c r="B1641" s="14">
        <v>5275946</v>
      </c>
      <c r="C1641" s="14" t="s">
        <v>6877</v>
      </c>
      <c r="D1641" s="14" t="s">
        <v>6878</v>
      </c>
      <c r="E1641" s="14" t="s">
        <v>6879</v>
      </c>
      <c r="F1641" s="14">
        <v>2462.12</v>
      </c>
      <c r="G1641" s="14"/>
      <c r="H1641" s="14" t="s">
        <v>697</v>
      </c>
      <c r="I1641" s="14" t="s">
        <v>3618</v>
      </c>
      <c r="J1641" s="14" t="s">
        <v>5641</v>
      </c>
      <c r="K1641" s="14" t="s">
        <v>5642</v>
      </c>
    </row>
    <row r="1642" spans="1:11" x14ac:dyDescent="0.2">
      <c r="A1642" s="15">
        <v>1641</v>
      </c>
      <c r="B1642" s="16">
        <v>5210852</v>
      </c>
      <c r="C1642" s="16" t="s">
        <v>6880</v>
      </c>
      <c r="D1642" s="16" t="s">
        <v>6881</v>
      </c>
      <c r="E1642" s="16" t="s">
        <v>3568</v>
      </c>
      <c r="F1642" s="16">
        <v>10076.39</v>
      </c>
      <c r="G1642" s="16"/>
      <c r="H1642" s="16" t="s">
        <v>407</v>
      </c>
      <c r="I1642" s="16" t="s">
        <v>1640</v>
      </c>
      <c r="J1642" s="16" t="s">
        <v>2314</v>
      </c>
      <c r="K1642" s="16" t="s">
        <v>2859</v>
      </c>
    </row>
    <row r="1643" spans="1:11" x14ac:dyDescent="0.2">
      <c r="A1643" s="13">
        <v>1642</v>
      </c>
      <c r="B1643" s="14">
        <v>5132061</v>
      </c>
      <c r="C1643" s="14" t="s">
        <v>6882</v>
      </c>
      <c r="D1643" s="14" t="s">
        <v>6883</v>
      </c>
      <c r="E1643" s="14" t="s">
        <v>6884</v>
      </c>
      <c r="F1643" s="14">
        <v>50.15</v>
      </c>
      <c r="G1643" s="14" t="s">
        <v>970</v>
      </c>
      <c r="H1643" s="14" t="s">
        <v>697</v>
      </c>
      <c r="I1643" s="14" t="s">
        <v>6885</v>
      </c>
      <c r="J1643" s="14" t="s">
        <v>6886</v>
      </c>
      <c r="K1643" s="14" t="s">
        <v>6887</v>
      </c>
    </row>
    <row r="1644" spans="1:11" x14ac:dyDescent="0.2">
      <c r="A1644" s="15">
        <v>1643</v>
      </c>
      <c r="B1644" s="16">
        <v>2690209</v>
      </c>
      <c r="C1644" s="16" t="s">
        <v>6888</v>
      </c>
      <c r="D1644" s="16" t="s">
        <v>6889</v>
      </c>
      <c r="E1644" s="16" t="s">
        <v>5417</v>
      </c>
      <c r="F1644" s="16">
        <v>1669.84</v>
      </c>
      <c r="G1644" s="16"/>
      <c r="H1644" s="16" t="s">
        <v>15</v>
      </c>
      <c r="I1644" s="16" t="s">
        <v>2542</v>
      </c>
      <c r="J1644" s="16" t="s">
        <v>3381</v>
      </c>
      <c r="K1644" s="16" t="s">
        <v>3382</v>
      </c>
    </row>
    <row r="1645" spans="1:11" x14ac:dyDescent="0.2">
      <c r="A1645" s="13">
        <v>1644</v>
      </c>
      <c r="B1645" s="14">
        <v>5113342</v>
      </c>
      <c r="C1645" s="14" t="s">
        <v>6890</v>
      </c>
      <c r="D1645" s="14" t="s">
        <v>6891</v>
      </c>
      <c r="E1645" s="14" t="s">
        <v>6892</v>
      </c>
      <c r="F1645" s="14">
        <v>202.63</v>
      </c>
      <c r="G1645" s="14" t="s">
        <v>2762</v>
      </c>
      <c r="H1645" s="14" t="s">
        <v>407</v>
      </c>
      <c r="I1645" s="14" t="s">
        <v>1640</v>
      </c>
      <c r="J1645" s="14" t="s">
        <v>4274</v>
      </c>
      <c r="K1645" s="14" t="s">
        <v>4275</v>
      </c>
    </row>
    <row r="1646" spans="1:11" x14ac:dyDescent="0.2">
      <c r="A1646" s="15">
        <v>1645</v>
      </c>
      <c r="B1646" s="16">
        <v>2009765</v>
      </c>
      <c r="C1646" s="16" t="s">
        <v>6893</v>
      </c>
      <c r="D1646" s="16" t="s">
        <v>6894</v>
      </c>
      <c r="E1646" s="16" t="s">
        <v>6895</v>
      </c>
      <c r="F1646" s="16">
        <v>31.64</v>
      </c>
      <c r="G1646" s="16" t="s">
        <v>970</v>
      </c>
      <c r="H1646" s="16" t="s">
        <v>116</v>
      </c>
      <c r="I1646" s="16" t="s">
        <v>145</v>
      </c>
      <c r="J1646" s="16" t="s">
        <v>5230</v>
      </c>
      <c r="K1646" s="16" t="s">
        <v>6896</v>
      </c>
    </row>
    <row r="1647" spans="1:11" x14ac:dyDescent="0.2">
      <c r="A1647" s="13">
        <v>1646</v>
      </c>
      <c r="B1647" s="14">
        <v>5108713</v>
      </c>
      <c r="C1647" s="14" t="s">
        <v>6897</v>
      </c>
      <c r="D1647" s="14" t="s">
        <v>6898</v>
      </c>
      <c r="E1647" s="14" t="s">
        <v>5467</v>
      </c>
      <c r="F1647" s="14">
        <v>31.98</v>
      </c>
      <c r="G1647" s="14" t="s">
        <v>1796</v>
      </c>
      <c r="H1647" s="14" t="s">
        <v>215</v>
      </c>
      <c r="I1647" s="14" t="s">
        <v>257</v>
      </c>
      <c r="J1647" s="14" t="s">
        <v>5882</v>
      </c>
      <c r="K1647" s="14" t="s">
        <v>5883</v>
      </c>
    </row>
    <row r="1648" spans="1:11" x14ac:dyDescent="0.2">
      <c r="A1648" s="15">
        <v>1647</v>
      </c>
      <c r="B1648" s="16">
        <v>5025397</v>
      </c>
      <c r="C1648" s="16" t="s">
        <v>6899</v>
      </c>
      <c r="D1648" s="16" t="s">
        <v>6900</v>
      </c>
      <c r="E1648" s="16" t="s">
        <v>5237</v>
      </c>
      <c r="F1648" s="16">
        <v>345.63</v>
      </c>
      <c r="G1648" s="16"/>
      <c r="H1648" s="16" t="s">
        <v>565</v>
      </c>
      <c r="I1648" s="16" t="s">
        <v>570</v>
      </c>
      <c r="J1648" s="16" t="s">
        <v>6901</v>
      </c>
      <c r="K1648" s="16" t="s">
        <v>6902</v>
      </c>
    </row>
    <row r="1649" spans="1:11" x14ac:dyDescent="0.2">
      <c r="A1649" s="13">
        <v>1648</v>
      </c>
      <c r="B1649" s="14">
        <v>5025397</v>
      </c>
      <c r="C1649" s="14" t="s">
        <v>6899</v>
      </c>
      <c r="D1649" s="14" t="s">
        <v>6903</v>
      </c>
      <c r="E1649" s="14" t="s">
        <v>3310</v>
      </c>
      <c r="F1649" s="14">
        <v>1504.5</v>
      </c>
      <c r="G1649" s="14"/>
      <c r="H1649" s="14" t="s">
        <v>565</v>
      </c>
      <c r="I1649" s="14" t="s">
        <v>570</v>
      </c>
      <c r="J1649" s="14" t="s">
        <v>2564</v>
      </c>
      <c r="K1649" s="14" t="s">
        <v>2565</v>
      </c>
    </row>
    <row r="1650" spans="1:11" x14ac:dyDescent="0.2">
      <c r="A1650" s="15">
        <v>1649</v>
      </c>
      <c r="B1650" s="16">
        <v>5025397</v>
      </c>
      <c r="C1650" s="16" t="s">
        <v>6899</v>
      </c>
      <c r="D1650" s="16" t="s">
        <v>6904</v>
      </c>
      <c r="E1650" s="16" t="s">
        <v>6905</v>
      </c>
      <c r="F1650" s="16">
        <v>43.47</v>
      </c>
      <c r="G1650" s="16" t="s">
        <v>1051</v>
      </c>
      <c r="H1650" s="16" t="s">
        <v>565</v>
      </c>
      <c r="I1650" s="16" t="s">
        <v>570</v>
      </c>
      <c r="J1650" s="16" t="s">
        <v>2999</v>
      </c>
      <c r="K1650" s="16" t="s">
        <v>6906</v>
      </c>
    </row>
    <row r="1651" spans="1:11" x14ac:dyDescent="0.2">
      <c r="A1651" s="13">
        <v>1650</v>
      </c>
      <c r="B1651" s="14">
        <v>5107776</v>
      </c>
      <c r="C1651" s="14" t="s">
        <v>6907</v>
      </c>
      <c r="D1651" s="14" t="s">
        <v>6908</v>
      </c>
      <c r="E1651" s="14" t="s">
        <v>6892</v>
      </c>
      <c r="F1651" s="14">
        <v>10940.38</v>
      </c>
      <c r="G1651" s="14"/>
      <c r="H1651" s="14" t="s">
        <v>116</v>
      </c>
      <c r="I1651" s="14" t="s">
        <v>667</v>
      </c>
      <c r="J1651" s="14" t="s">
        <v>3300</v>
      </c>
      <c r="K1651" s="14" t="s">
        <v>3301</v>
      </c>
    </row>
    <row r="1652" spans="1:11" x14ac:dyDescent="0.2">
      <c r="A1652" s="15">
        <v>1651</v>
      </c>
      <c r="B1652" s="16">
        <v>5107776</v>
      </c>
      <c r="C1652" s="16" t="s">
        <v>6907</v>
      </c>
      <c r="D1652" s="16" t="s">
        <v>6909</v>
      </c>
      <c r="E1652" s="16" t="s">
        <v>6910</v>
      </c>
      <c r="F1652" s="16">
        <v>12900.62</v>
      </c>
      <c r="G1652" s="16"/>
      <c r="H1652" s="16" t="s">
        <v>4544</v>
      </c>
      <c r="I1652" s="16" t="s">
        <v>6911</v>
      </c>
      <c r="J1652" s="16" t="s">
        <v>2720</v>
      </c>
      <c r="K1652" s="16" t="s">
        <v>2721</v>
      </c>
    </row>
    <row r="1653" spans="1:11" x14ac:dyDescent="0.2">
      <c r="A1653" s="13">
        <v>1652</v>
      </c>
      <c r="B1653" s="14">
        <v>5282101</v>
      </c>
      <c r="C1653" s="14" t="s">
        <v>6912</v>
      </c>
      <c r="D1653" s="14" t="s">
        <v>6913</v>
      </c>
      <c r="E1653" s="14" t="s">
        <v>388</v>
      </c>
      <c r="F1653" s="14">
        <v>1007.15</v>
      </c>
      <c r="G1653" s="14"/>
      <c r="H1653" s="14" t="s">
        <v>565</v>
      </c>
      <c r="I1653" s="14" t="s">
        <v>578</v>
      </c>
      <c r="J1653" s="14" t="s">
        <v>2383</v>
      </c>
      <c r="K1653" s="14" t="s">
        <v>2384</v>
      </c>
    </row>
    <row r="1654" spans="1:11" x14ac:dyDescent="0.2">
      <c r="A1654" s="15">
        <v>1653</v>
      </c>
      <c r="B1654" s="16">
        <v>2025736</v>
      </c>
      <c r="C1654" s="16" t="s">
        <v>6914</v>
      </c>
      <c r="D1654" s="16" t="s">
        <v>6915</v>
      </c>
      <c r="E1654" s="16" t="s">
        <v>539</v>
      </c>
      <c r="F1654" s="16">
        <v>25.72</v>
      </c>
      <c r="G1654" s="16" t="s">
        <v>987</v>
      </c>
      <c r="H1654" s="16" t="s">
        <v>528</v>
      </c>
      <c r="I1654" s="16" t="s">
        <v>539</v>
      </c>
      <c r="J1654" s="16" t="s">
        <v>6916</v>
      </c>
      <c r="K1654" s="16" t="s">
        <v>6917</v>
      </c>
    </row>
    <row r="1655" spans="1:11" x14ac:dyDescent="0.2">
      <c r="A1655" s="13">
        <v>1654</v>
      </c>
      <c r="B1655" s="14">
        <v>2025736</v>
      </c>
      <c r="C1655" s="14" t="s">
        <v>6914</v>
      </c>
      <c r="D1655" s="14" t="s">
        <v>6918</v>
      </c>
      <c r="E1655" s="14" t="s">
        <v>6919</v>
      </c>
      <c r="F1655" s="14">
        <v>11.32</v>
      </c>
      <c r="G1655" s="14" t="s">
        <v>987</v>
      </c>
      <c r="H1655" s="14" t="s">
        <v>528</v>
      </c>
      <c r="I1655" s="14" t="s">
        <v>539</v>
      </c>
      <c r="J1655" s="14" t="s">
        <v>2560</v>
      </c>
      <c r="K1655" s="14" t="s">
        <v>5418</v>
      </c>
    </row>
    <row r="1656" spans="1:11" x14ac:dyDescent="0.2">
      <c r="A1656" s="15">
        <v>1655</v>
      </c>
      <c r="B1656" s="16">
        <v>2025736</v>
      </c>
      <c r="C1656" s="16" t="s">
        <v>6914</v>
      </c>
      <c r="D1656" s="16" t="s">
        <v>6920</v>
      </c>
      <c r="E1656" s="16" t="s">
        <v>6921</v>
      </c>
      <c r="F1656" s="16">
        <v>13.5</v>
      </c>
      <c r="G1656" s="16" t="s">
        <v>987</v>
      </c>
      <c r="H1656" s="16" t="s">
        <v>528</v>
      </c>
      <c r="I1656" s="16" t="s">
        <v>539</v>
      </c>
      <c r="J1656" s="16" t="s">
        <v>2560</v>
      </c>
      <c r="K1656" s="16" t="s">
        <v>5418</v>
      </c>
    </row>
    <row r="1657" spans="1:11" x14ac:dyDescent="0.2">
      <c r="A1657" s="13">
        <v>1656</v>
      </c>
      <c r="B1657" s="14">
        <v>5109191</v>
      </c>
      <c r="C1657" s="14" t="s">
        <v>6922</v>
      </c>
      <c r="D1657" s="14" t="s">
        <v>6923</v>
      </c>
      <c r="E1657" s="14" t="s">
        <v>6924</v>
      </c>
      <c r="F1657" s="14">
        <v>987.59</v>
      </c>
      <c r="G1657" s="14"/>
      <c r="H1657" s="14" t="s">
        <v>110</v>
      </c>
      <c r="I1657" s="14" t="s">
        <v>1087</v>
      </c>
      <c r="J1657" s="14" t="s">
        <v>6925</v>
      </c>
      <c r="K1657" s="14" t="s">
        <v>1319</v>
      </c>
    </row>
    <row r="1658" spans="1:11" x14ac:dyDescent="0.2">
      <c r="A1658" s="15">
        <v>1657</v>
      </c>
      <c r="B1658" s="16">
        <v>2683857</v>
      </c>
      <c r="C1658" s="16" t="s">
        <v>6926</v>
      </c>
      <c r="D1658" s="16" t="s">
        <v>6927</v>
      </c>
      <c r="E1658" s="16" t="s">
        <v>5243</v>
      </c>
      <c r="F1658" s="16">
        <v>30.93</v>
      </c>
      <c r="G1658" s="16" t="s">
        <v>1094</v>
      </c>
      <c r="H1658" s="16" t="s">
        <v>407</v>
      </c>
      <c r="I1658" s="16" t="s">
        <v>2526</v>
      </c>
      <c r="J1658" s="16" t="s">
        <v>1175</v>
      </c>
      <c r="K1658" s="16" t="s">
        <v>1176</v>
      </c>
    </row>
    <row r="1659" spans="1:11" x14ac:dyDescent="0.2">
      <c r="A1659" s="13">
        <v>1658</v>
      </c>
      <c r="B1659" s="14">
        <v>5090822</v>
      </c>
      <c r="C1659" s="14" t="s">
        <v>6928</v>
      </c>
      <c r="D1659" s="14" t="s">
        <v>6929</v>
      </c>
      <c r="E1659" s="14" t="s">
        <v>6930</v>
      </c>
      <c r="F1659" s="14">
        <v>2608.5700000000002</v>
      </c>
      <c r="G1659" s="14"/>
      <c r="H1659" s="14" t="s">
        <v>622</v>
      </c>
      <c r="I1659" s="14" t="s">
        <v>1117</v>
      </c>
      <c r="J1659" s="14" t="s">
        <v>3445</v>
      </c>
      <c r="K1659" s="14" t="s">
        <v>6931</v>
      </c>
    </row>
    <row r="1660" spans="1:11" x14ac:dyDescent="0.2">
      <c r="A1660" s="15">
        <v>1659</v>
      </c>
      <c r="B1660" s="16">
        <v>5090822</v>
      </c>
      <c r="C1660" s="16" t="s">
        <v>6928</v>
      </c>
      <c r="D1660" s="16" t="s">
        <v>6932</v>
      </c>
      <c r="E1660" s="16" t="s">
        <v>6933</v>
      </c>
      <c r="F1660" s="16">
        <v>7627.57</v>
      </c>
      <c r="G1660" s="16"/>
      <c r="H1660" s="16" t="s">
        <v>511</v>
      </c>
      <c r="I1660" s="16" t="s">
        <v>6934</v>
      </c>
      <c r="J1660" s="16" t="s">
        <v>6694</v>
      </c>
      <c r="K1660" s="16" t="s">
        <v>6695</v>
      </c>
    </row>
    <row r="1661" spans="1:11" x14ac:dyDescent="0.2">
      <c r="A1661" s="13">
        <v>1660</v>
      </c>
      <c r="B1661" s="14">
        <v>5182093</v>
      </c>
      <c r="C1661" s="14" t="s">
        <v>6935</v>
      </c>
      <c r="D1661" s="14" t="s">
        <v>6936</v>
      </c>
      <c r="E1661" s="14" t="s">
        <v>6937</v>
      </c>
      <c r="F1661" s="14">
        <v>2374.89</v>
      </c>
      <c r="G1661" s="14"/>
      <c r="H1661" s="14" t="s">
        <v>136</v>
      </c>
      <c r="I1661" s="14" t="s">
        <v>5953</v>
      </c>
      <c r="J1661" s="14" t="s">
        <v>2570</v>
      </c>
      <c r="K1661" s="14" t="s">
        <v>6603</v>
      </c>
    </row>
    <row r="1662" spans="1:11" x14ac:dyDescent="0.2">
      <c r="A1662" s="15">
        <v>1661</v>
      </c>
      <c r="B1662" s="16">
        <v>2627663</v>
      </c>
      <c r="C1662" s="16" t="s">
        <v>6938</v>
      </c>
      <c r="D1662" s="16" t="s">
        <v>6939</v>
      </c>
      <c r="E1662" s="16" t="s">
        <v>6940</v>
      </c>
      <c r="F1662" s="16">
        <v>565.86</v>
      </c>
      <c r="G1662" s="16" t="s">
        <v>970</v>
      </c>
      <c r="H1662" s="16" t="s">
        <v>21</v>
      </c>
      <c r="I1662" s="16" t="s">
        <v>339</v>
      </c>
      <c r="J1662" s="16" t="s">
        <v>3900</v>
      </c>
      <c r="K1662" s="16" t="s">
        <v>6941</v>
      </c>
    </row>
    <row r="1663" spans="1:11" x14ac:dyDescent="0.2">
      <c r="A1663" s="13">
        <v>1662</v>
      </c>
      <c r="B1663" s="14">
        <v>5327008</v>
      </c>
      <c r="C1663" s="14" t="s">
        <v>6942</v>
      </c>
      <c r="D1663" s="14" t="s">
        <v>6943</v>
      </c>
      <c r="E1663" s="14" t="s">
        <v>6068</v>
      </c>
      <c r="F1663" s="14">
        <v>2640.12</v>
      </c>
      <c r="G1663" s="14"/>
      <c r="H1663" s="14" t="s">
        <v>565</v>
      </c>
      <c r="I1663" s="14" t="s">
        <v>578</v>
      </c>
      <c r="J1663" s="14" t="s">
        <v>6944</v>
      </c>
      <c r="K1663" s="14" t="s">
        <v>6732</v>
      </c>
    </row>
    <row r="1664" spans="1:11" x14ac:dyDescent="0.2">
      <c r="A1664" s="15">
        <v>1663</v>
      </c>
      <c r="B1664" s="16">
        <v>5396662</v>
      </c>
      <c r="C1664" s="16" t="s">
        <v>6945</v>
      </c>
      <c r="D1664" s="16" t="s">
        <v>6946</v>
      </c>
      <c r="E1664" s="16" t="s">
        <v>6947</v>
      </c>
      <c r="F1664" s="16">
        <v>83.76</v>
      </c>
      <c r="G1664" s="16" t="s">
        <v>2083</v>
      </c>
      <c r="H1664" s="16" t="s">
        <v>565</v>
      </c>
      <c r="I1664" s="16" t="s">
        <v>803</v>
      </c>
      <c r="J1664" s="16" t="s">
        <v>1067</v>
      </c>
      <c r="K1664" s="16" t="s">
        <v>1068</v>
      </c>
    </row>
    <row r="1665" spans="1:11" x14ac:dyDescent="0.2">
      <c r="A1665" s="13">
        <v>1664</v>
      </c>
      <c r="B1665" s="14">
        <v>5396662</v>
      </c>
      <c r="C1665" s="14" t="s">
        <v>6945</v>
      </c>
      <c r="D1665" s="14" t="s">
        <v>6948</v>
      </c>
      <c r="E1665" s="14" t="s">
        <v>6949</v>
      </c>
      <c r="F1665" s="14">
        <v>108.71</v>
      </c>
      <c r="G1665" s="14" t="s">
        <v>2083</v>
      </c>
      <c r="H1665" s="14" t="s">
        <v>565</v>
      </c>
      <c r="I1665" s="14" t="s">
        <v>803</v>
      </c>
      <c r="J1665" s="14" t="s">
        <v>1067</v>
      </c>
      <c r="K1665" s="14" t="s">
        <v>1068</v>
      </c>
    </row>
    <row r="1666" spans="1:11" x14ac:dyDescent="0.2">
      <c r="A1666" s="15">
        <v>1665</v>
      </c>
      <c r="B1666" s="16">
        <v>5444373</v>
      </c>
      <c r="C1666" s="16" t="s">
        <v>6950</v>
      </c>
      <c r="D1666" s="16" t="s">
        <v>6951</v>
      </c>
      <c r="E1666" s="16" t="s">
        <v>6952</v>
      </c>
      <c r="F1666" s="16">
        <v>628.26</v>
      </c>
      <c r="G1666" s="16"/>
      <c r="H1666" s="16" t="s">
        <v>6953</v>
      </c>
      <c r="I1666" s="16" t="s">
        <v>6954</v>
      </c>
      <c r="J1666" s="16" t="s">
        <v>6122</v>
      </c>
      <c r="K1666" s="16" t="s">
        <v>6123</v>
      </c>
    </row>
    <row r="1667" spans="1:11" x14ac:dyDescent="0.2">
      <c r="A1667" s="13">
        <v>1666</v>
      </c>
      <c r="B1667" s="14">
        <v>5439841</v>
      </c>
      <c r="C1667" s="14" t="s">
        <v>6955</v>
      </c>
      <c r="D1667" s="14" t="s">
        <v>6956</v>
      </c>
      <c r="E1667" s="14" t="s">
        <v>6957</v>
      </c>
      <c r="F1667" s="14">
        <v>6841.03</v>
      </c>
      <c r="G1667" s="14"/>
      <c r="H1667" s="14" t="s">
        <v>162</v>
      </c>
      <c r="I1667" s="14" t="s">
        <v>3437</v>
      </c>
      <c r="J1667" s="14" t="s">
        <v>1289</v>
      </c>
      <c r="K1667" s="14" t="s">
        <v>1290</v>
      </c>
    </row>
    <row r="1668" spans="1:11" x14ac:dyDescent="0.2">
      <c r="A1668" s="15">
        <v>1667</v>
      </c>
      <c r="B1668" s="16">
        <v>5321182</v>
      </c>
      <c r="C1668" s="16" t="s">
        <v>6958</v>
      </c>
      <c r="D1668" s="16" t="s">
        <v>6959</v>
      </c>
      <c r="E1668" s="16" t="s">
        <v>6960</v>
      </c>
      <c r="F1668" s="16">
        <v>215.18</v>
      </c>
      <c r="G1668" s="16" t="s">
        <v>970</v>
      </c>
      <c r="H1668" s="16" t="s">
        <v>407</v>
      </c>
      <c r="I1668" s="16" t="s">
        <v>456</v>
      </c>
      <c r="J1668" s="16" t="s">
        <v>6961</v>
      </c>
      <c r="K1668" s="16" t="s">
        <v>6962</v>
      </c>
    </row>
    <row r="1669" spans="1:11" x14ac:dyDescent="0.2">
      <c r="A1669" s="13">
        <v>1668</v>
      </c>
      <c r="B1669" s="14">
        <v>2747707</v>
      </c>
      <c r="C1669" s="14" t="s">
        <v>6963</v>
      </c>
      <c r="D1669" s="14" t="s">
        <v>6964</v>
      </c>
      <c r="E1669" s="14" t="s">
        <v>6965</v>
      </c>
      <c r="F1669" s="14">
        <v>89.22</v>
      </c>
      <c r="G1669" s="14" t="s">
        <v>1018</v>
      </c>
      <c r="H1669" s="14" t="s">
        <v>528</v>
      </c>
      <c r="I1669" s="14" t="s">
        <v>785</v>
      </c>
      <c r="J1669" s="14" t="s">
        <v>6966</v>
      </c>
      <c r="K1669" s="14" t="s">
        <v>6967</v>
      </c>
    </row>
    <row r="1670" spans="1:11" x14ac:dyDescent="0.2">
      <c r="A1670" s="15">
        <v>1669</v>
      </c>
      <c r="B1670" s="16">
        <v>2861224</v>
      </c>
      <c r="C1670" s="16" t="s">
        <v>6968</v>
      </c>
      <c r="D1670" s="16" t="s">
        <v>6969</v>
      </c>
      <c r="E1670" s="16" t="s">
        <v>6970</v>
      </c>
      <c r="F1670" s="16">
        <v>56.23</v>
      </c>
      <c r="G1670" s="16" t="s">
        <v>1018</v>
      </c>
      <c r="H1670" s="16" t="s">
        <v>528</v>
      </c>
      <c r="I1670" s="16" t="s">
        <v>785</v>
      </c>
      <c r="J1670" s="16" t="s">
        <v>6971</v>
      </c>
      <c r="K1670" s="16" t="s">
        <v>6972</v>
      </c>
    </row>
    <row r="1671" spans="1:11" x14ac:dyDescent="0.2">
      <c r="A1671" s="13">
        <v>1670</v>
      </c>
      <c r="B1671" s="14">
        <v>5581729</v>
      </c>
      <c r="C1671" s="14" t="s">
        <v>6973</v>
      </c>
      <c r="D1671" s="14" t="s">
        <v>6974</v>
      </c>
      <c r="E1671" s="14" t="s">
        <v>6975</v>
      </c>
      <c r="F1671" s="14">
        <v>240.95</v>
      </c>
      <c r="G1671" s="14"/>
      <c r="H1671" s="14" t="s">
        <v>215</v>
      </c>
      <c r="I1671" s="14" t="s">
        <v>216</v>
      </c>
      <c r="J1671" s="14" t="s">
        <v>3710</v>
      </c>
      <c r="K1671" s="14" t="s">
        <v>3711</v>
      </c>
    </row>
    <row r="1672" spans="1:11" x14ac:dyDescent="0.2">
      <c r="A1672" s="15">
        <v>1671</v>
      </c>
      <c r="B1672" s="16">
        <v>2818493</v>
      </c>
      <c r="C1672" s="16" t="s">
        <v>6977</v>
      </c>
      <c r="D1672" s="16" t="s">
        <v>6978</v>
      </c>
      <c r="E1672" s="16" t="s">
        <v>6979</v>
      </c>
      <c r="F1672" s="16">
        <v>183.55</v>
      </c>
      <c r="G1672" s="16"/>
      <c r="H1672" s="16" t="s">
        <v>116</v>
      </c>
      <c r="I1672" s="16" t="s">
        <v>142</v>
      </c>
      <c r="J1672" s="16" t="s">
        <v>6980</v>
      </c>
      <c r="K1672" s="16" t="s">
        <v>6981</v>
      </c>
    </row>
    <row r="1673" spans="1:11" x14ac:dyDescent="0.2">
      <c r="A1673" s="13">
        <v>1672</v>
      </c>
      <c r="B1673" s="14">
        <v>2053152</v>
      </c>
      <c r="C1673" s="14" t="s">
        <v>6982</v>
      </c>
      <c r="D1673" s="14" t="s">
        <v>6983</v>
      </c>
      <c r="E1673" s="14" t="s">
        <v>3196</v>
      </c>
      <c r="F1673" s="14">
        <v>58.5</v>
      </c>
      <c r="G1673" s="14" t="s">
        <v>1018</v>
      </c>
      <c r="H1673" s="14" t="s">
        <v>407</v>
      </c>
      <c r="I1673" s="14" t="s">
        <v>746</v>
      </c>
      <c r="J1673" s="14" t="s">
        <v>6984</v>
      </c>
      <c r="K1673" s="14" t="s">
        <v>6985</v>
      </c>
    </row>
    <row r="1674" spans="1:11" x14ac:dyDescent="0.2">
      <c r="A1674" s="15">
        <v>1673</v>
      </c>
      <c r="B1674" s="16">
        <v>5111668</v>
      </c>
      <c r="C1674" s="16" t="s">
        <v>6986</v>
      </c>
      <c r="D1674" s="16" t="s">
        <v>6987</v>
      </c>
      <c r="E1674" s="16" t="s">
        <v>4930</v>
      </c>
      <c r="F1674" s="16">
        <v>1738.62</v>
      </c>
      <c r="G1674" s="16"/>
      <c r="H1674" s="16" t="s">
        <v>116</v>
      </c>
      <c r="I1674" s="16" t="s">
        <v>142</v>
      </c>
      <c r="J1674" s="16" t="s">
        <v>2580</v>
      </c>
      <c r="K1674" s="16" t="s">
        <v>2581</v>
      </c>
    </row>
    <row r="1675" spans="1:11" x14ac:dyDescent="0.2">
      <c r="A1675" s="13">
        <v>1674</v>
      </c>
      <c r="B1675" s="14">
        <v>5111668</v>
      </c>
      <c r="C1675" s="14" t="s">
        <v>6986</v>
      </c>
      <c r="D1675" s="14" t="s">
        <v>6988</v>
      </c>
      <c r="E1675" s="14" t="s">
        <v>1937</v>
      </c>
      <c r="F1675" s="14">
        <v>90.12</v>
      </c>
      <c r="G1675" s="14" t="s">
        <v>2083</v>
      </c>
      <c r="H1675" s="14" t="s">
        <v>116</v>
      </c>
      <c r="I1675" s="14" t="s">
        <v>142</v>
      </c>
      <c r="J1675" s="14" t="s">
        <v>1888</v>
      </c>
      <c r="K1675" s="14" t="s">
        <v>6989</v>
      </c>
    </row>
    <row r="1676" spans="1:11" x14ac:dyDescent="0.2">
      <c r="A1676" s="15">
        <v>1675</v>
      </c>
      <c r="B1676" s="16">
        <v>5003539</v>
      </c>
      <c r="C1676" s="16" t="s">
        <v>871</v>
      </c>
      <c r="D1676" s="16" t="s">
        <v>6990</v>
      </c>
      <c r="E1676" s="16" t="s">
        <v>6991</v>
      </c>
      <c r="F1676" s="16">
        <v>54.23</v>
      </c>
      <c r="G1676" s="16" t="s">
        <v>1051</v>
      </c>
      <c r="H1676" s="16" t="s">
        <v>565</v>
      </c>
      <c r="I1676" s="16" t="s">
        <v>586</v>
      </c>
      <c r="J1676" s="16" t="s">
        <v>5966</v>
      </c>
      <c r="K1676" s="16" t="s">
        <v>5967</v>
      </c>
    </row>
    <row r="1677" spans="1:11" x14ac:dyDescent="0.2">
      <c r="A1677" s="13">
        <v>1676</v>
      </c>
      <c r="B1677" s="14">
        <v>5473055</v>
      </c>
      <c r="C1677" s="14" t="s">
        <v>6992</v>
      </c>
      <c r="D1677" s="14" t="s">
        <v>6993</v>
      </c>
      <c r="E1677" s="14" t="s">
        <v>6994</v>
      </c>
      <c r="F1677" s="14">
        <v>2067.4499999999998</v>
      </c>
      <c r="G1677" s="14"/>
      <c r="H1677" s="14" t="s">
        <v>116</v>
      </c>
      <c r="I1677" s="14" t="s">
        <v>142</v>
      </c>
      <c r="J1677" s="14" t="s">
        <v>1501</v>
      </c>
      <c r="K1677" s="14" t="s">
        <v>1502</v>
      </c>
    </row>
    <row r="1678" spans="1:11" x14ac:dyDescent="0.2">
      <c r="A1678" s="15">
        <v>1677</v>
      </c>
      <c r="B1678" s="16">
        <v>5581656</v>
      </c>
      <c r="C1678" s="16" t="s">
        <v>6995</v>
      </c>
      <c r="D1678" s="16" t="s">
        <v>6996</v>
      </c>
      <c r="E1678" s="16" t="s">
        <v>6997</v>
      </c>
      <c r="F1678" s="16">
        <v>795.16</v>
      </c>
      <c r="G1678" s="16"/>
      <c r="H1678" s="16" t="s">
        <v>21</v>
      </c>
      <c r="I1678" s="16" t="s">
        <v>49</v>
      </c>
      <c r="J1678" s="16" t="s">
        <v>2482</v>
      </c>
      <c r="K1678" s="16" t="s">
        <v>5814</v>
      </c>
    </row>
    <row r="1679" spans="1:11" x14ac:dyDescent="0.2">
      <c r="A1679" s="13">
        <v>1678</v>
      </c>
      <c r="B1679" s="14">
        <v>5195233</v>
      </c>
      <c r="C1679" s="14" t="s">
        <v>6998</v>
      </c>
      <c r="D1679" s="14" t="s">
        <v>6999</v>
      </c>
      <c r="E1679" s="14" t="s">
        <v>7000</v>
      </c>
      <c r="F1679" s="14">
        <v>7082.69</v>
      </c>
      <c r="G1679" s="14"/>
      <c r="H1679" s="14" t="s">
        <v>264</v>
      </c>
      <c r="I1679" s="14" t="s">
        <v>335</v>
      </c>
      <c r="J1679" s="14" t="s">
        <v>3859</v>
      </c>
      <c r="K1679" s="14" t="s">
        <v>3860</v>
      </c>
    </row>
    <row r="1680" spans="1:11" x14ac:dyDescent="0.2">
      <c r="A1680" s="15">
        <v>1679</v>
      </c>
      <c r="B1680" s="16">
        <v>5111145</v>
      </c>
      <c r="C1680" s="16" t="s">
        <v>7001</v>
      </c>
      <c r="D1680" s="16" t="s">
        <v>7002</v>
      </c>
      <c r="E1680" s="16" t="s">
        <v>5662</v>
      </c>
      <c r="F1680" s="16">
        <v>137.97999999999999</v>
      </c>
      <c r="G1680" s="16" t="s">
        <v>970</v>
      </c>
      <c r="H1680" s="16" t="s">
        <v>51</v>
      </c>
      <c r="I1680" s="16" t="s">
        <v>6693</v>
      </c>
      <c r="J1680" s="16" t="s">
        <v>4250</v>
      </c>
      <c r="K1680" s="16" t="s">
        <v>4251</v>
      </c>
    </row>
    <row r="1681" spans="1:11" x14ac:dyDescent="0.2">
      <c r="A1681" s="13">
        <v>1680</v>
      </c>
      <c r="B1681" s="14">
        <v>4061101</v>
      </c>
      <c r="C1681" s="14" t="s">
        <v>7003</v>
      </c>
      <c r="D1681" s="14" t="s">
        <v>7004</v>
      </c>
      <c r="E1681" s="14" t="s">
        <v>3501</v>
      </c>
      <c r="F1681" s="14">
        <v>39.9</v>
      </c>
      <c r="G1681" s="14" t="s">
        <v>1018</v>
      </c>
      <c r="H1681" s="14" t="s">
        <v>560</v>
      </c>
      <c r="I1681" s="14" t="s">
        <v>5183</v>
      </c>
      <c r="J1681" s="14" t="s">
        <v>3953</v>
      </c>
      <c r="K1681" s="14" t="s">
        <v>3954</v>
      </c>
    </row>
    <row r="1682" spans="1:11" x14ac:dyDescent="0.2">
      <c r="A1682" s="15">
        <v>1681</v>
      </c>
      <c r="B1682" s="16">
        <v>2568683</v>
      </c>
      <c r="C1682" s="16" t="s">
        <v>7005</v>
      </c>
      <c r="D1682" s="16" t="s">
        <v>7006</v>
      </c>
      <c r="E1682" s="16" t="s">
        <v>3972</v>
      </c>
      <c r="F1682" s="16">
        <v>25.2</v>
      </c>
      <c r="G1682" s="16" t="s">
        <v>1051</v>
      </c>
      <c r="H1682" s="16" t="s">
        <v>362</v>
      </c>
      <c r="I1682" s="16" t="s">
        <v>2782</v>
      </c>
      <c r="J1682" s="16" t="s">
        <v>7007</v>
      </c>
      <c r="K1682" s="16" t="s">
        <v>7008</v>
      </c>
    </row>
    <row r="1683" spans="1:11" x14ac:dyDescent="0.2">
      <c r="A1683" s="13">
        <v>1682</v>
      </c>
      <c r="B1683" s="14">
        <v>5217652</v>
      </c>
      <c r="C1683" s="14" t="s">
        <v>7009</v>
      </c>
      <c r="D1683" s="14" t="s">
        <v>7010</v>
      </c>
      <c r="E1683" s="14" t="s">
        <v>7011</v>
      </c>
      <c r="F1683" s="14">
        <v>29100.14</v>
      </c>
      <c r="G1683" s="14" t="s">
        <v>987</v>
      </c>
      <c r="H1683" s="14" t="s">
        <v>264</v>
      </c>
      <c r="I1683" s="14" t="s">
        <v>268</v>
      </c>
      <c r="J1683" s="14" t="s">
        <v>7012</v>
      </c>
      <c r="K1683" s="14" t="s">
        <v>7013</v>
      </c>
    </row>
    <row r="1684" spans="1:11" x14ac:dyDescent="0.2">
      <c r="A1684" s="15">
        <v>1683</v>
      </c>
      <c r="B1684" s="16">
        <v>5185696</v>
      </c>
      <c r="C1684" s="16" t="s">
        <v>7014</v>
      </c>
      <c r="D1684" s="16" t="s">
        <v>7015</v>
      </c>
      <c r="E1684" s="16" t="s">
        <v>7016</v>
      </c>
      <c r="F1684" s="16">
        <v>40.19</v>
      </c>
      <c r="G1684" s="16"/>
      <c r="H1684" s="16" t="s">
        <v>528</v>
      </c>
      <c r="I1684" s="16" t="s">
        <v>2569</v>
      </c>
      <c r="J1684" s="16" t="s">
        <v>3774</v>
      </c>
      <c r="K1684" s="16" t="s">
        <v>3775</v>
      </c>
    </row>
    <row r="1685" spans="1:11" x14ac:dyDescent="0.2">
      <c r="A1685" s="13">
        <v>1684</v>
      </c>
      <c r="B1685" s="14">
        <v>5584469</v>
      </c>
      <c r="C1685" s="14" t="s">
        <v>7017</v>
      </c>
      <c r="D1685" s="14" t="s">
        <v>7018</v>
      </c>
      <c r="E1685" s="14" t="s">
        <v>7019</v>
      </c>
      <c r="F1685" s="14">
        <v>49996.29</v>
      </c>
      <c r="G1685" s="14"/>
      <c r="H1685" s="14" t="s">
        <v>116</v>
      </c>
      <c r="I1685" s="14" t="s">
        <v>5348</v>
      </c>
      <c r="J1685" s="14" t="s">
        <v>2673</v>
      </c>
      <c r="K1685" s="14" t="s">
        <v>1884</v>
      </c>
    </row>
    <row r="1686" spans="1:11" x14ac:dyDescent="0.2">
      <c r="A1686" s="15">
        <v>1685</v>
      </c>
      <c r="B1686" s="16">
        <v>5097711</v>
      </c>
      <c r="C1686" s="16" t="s">
        <v>7021</v>
      </c>
      <c r="D1686" s="16" t="s">
        <v>7022</v>
      </c>
      <c r="E1686" s="16" t="s">
        <v>7023</v>
      </c>
      <c r="F1686" s="16">
        <v>3321.84</v>
      </c>
      <c r="G1686" s="16"/>
      <c r="H1686" s="16" t="s">
        <v>622</v>
      </c>
      <c r="I1686" s="16" t="s">
        <v>7024</v>
      </c>
      <c r="J1686" s="16" t="s">
        <v>5343</v>
      </c>
      <c r="K1686" s="16" t="s">
        <v>5344</v>
      </c>
    </row>
    <row r="1687" spans="1:11" x14ac:dyDescent="0.2">
      <c r="A1687" s="13">
        <v>1686</v>
      </c>
      <c r="B1687" s="14">
        <v>5097711</v>
      </c>
      <c r="C1687" s="14" t="s">
        <v>7021</v>
      </c>
      <c r="D1687" s="14" t="s">
        <v>7025</v>
      </c>
      <c r="E1687" s="14" t="s">
        <v>5353</v>
      </c>
      <c r="F1687" s="14">
        <v>22176.400000000001</v>
      </c>
      <c r="G1687" s="14"/>
      <c r="H1687" s="14" t="s">
        <v>622</v>
      </c>
      <c r="I1687" s="14" t="s">
        <v>7026</v>
      </c>
      <c r="J1687" s="14" t="s">
        <v>5343</v>
      </c>
      <c r="K1687" s="14" t="s">
        <v>5344</v>
      </c>
    </row>
    <row r="1688" spans="1:11" x14ac:dyDescent="0.2">
      <c r="A1688" s="15">
        <v>1687</v>
      </c>
      <c r="B1688" s="16">
        <v>5097711</v>
      </c>
      <c r="C1688" s="16" t="s">
        <v>7021</v>
      </c>
      <c r="D1688" s="16" t="s">
        <v>7027</v>
      </c>
      <c r="E1688" s="16" t="s">
        <v>4637</v>
      </c>
      <c r="F1688" s="16">
        <v>21722.080000000002</v>
      </c>
      <c r="G1688" s="16"/>
      <c r="H1688" s="16" t="s">
        <v>622</v>
      </c>
      <c r="I1688" s="16" t="s">
        <v>7024</v>
      </c>
      <c r="J1688" s="16" t="s">
        <v>1247</v>
      </c>
      <c r="K1688" s="16" t="s">
        <v>1248</v>
      </c>
    </row>
    <row r="1689" spans="1:11" x14ac:dyDescent="0.2">
      <c r="A1689" s="13">
        <v>1688</v>
      </c>
      <c r="B1689" s="14">
        <v>5097711</v>
      </c>
      <c r="C1689" s="14" t="s">
        <v>7021</v>
      </c>
      <c r="D1689" s="14" t="s">
        <v>7028</v>
      </c>
      <c r="E1689" s="14" t="s">
        <v>7029</v>
      </c>
      <c r="F1689" s="14">
        <v>19754.95</v>
      </c>
      <c r="G1689" s="14"/>
      <c r="H1689" s="14" t="s">
        <v>622</v>
      </c>
      <c r="I1689" s="14" t="s">
        <v>7026</v>
      </c>
      <c r="J1689" s="14" t="s">
        <v>5343</v>
      </c>
      <c r="K1689" s="14" t="s">
        <v>5344</v>
      </c>
    </row>
    <row r="1690" spans="1:11" x14ac:dyDescent="0.2">
      <c r="A1690" s="15">
        <v>1689</v>
      </c>
      <c r="B1690" s="16">
        <v>5097711</v>
      </c>
      <c r="C1690" s="16" t="s">
        <v>7021</v>
      </c>
      <c r="D1690" s="16" t="s">
        <v>7030</v>
      </c>
      <c r="E1690" s="16" t="s">
        <v>7029</v>
      </c>
      <c r="F1690" s="16">
        <v>9008.07</v>
      </c>
      <c r="G1690" s="16"/>
      <c r="H1690" s="16" t="s">
        <v>622</v>
      </c>
      <c r="I1690" s="16" t="s">
        <v>2537</v>
      </c>
      <c r="J1690" s="16" t="s">
        <v>5245</v>
      </c>
      <c r="K1690" s="16" t="s">
        <v>4176</v>
      </c>
    </row>
    <row r="1691" spans="1:11" x14ac:dyDescent="0.2">
      <c r="A1691" s="13">
        <v>1690</v>
      </c>
      <c r="B1691" s="14">
        <v>5258464</v>
      </c>
      <c r="C1691" s="14" t="s">
        <v>7031</v>
      </c>
      <c r="D1691" s="14" t="s">
        <v>7032</v>
      </c>
      <c r="E1691" s="14" t="s">
        <v>7033</v>
      </c>
      <c r="F1691" s="14">
        <v>3182.81</v>
      </c>
      <c r="G1691" s="14"/>
      <c r="H1691" s="14" t="s">
        <v>15</v>
      </c>
      <c r="I1691" s="14" t="s">
        <v>16</v>
      </c>
      <c r="J1691" s="14" t="s">
        <v>4191</v>
      </c>
      <c r="K1691" s="14" t="s">
        <v>4192</v>
      </c>
    </row>
    <row r="1692" spans="1:11" x14ac:dyDescent="0.2">
      <c r="A1692" s="15">
        <v>1691</v>
      </c>
      <c r="B1692" s="16">
        <v>2045931</v>
      </c>
      <c r="C1692" s="16" t="s">
        <v>863</v>
      </c>
      <c r="D1692" s="16" t="s">
        <v>7034</v>
      </c>
      <c r="E1692" s="16" t="s">
        <v>7035</v>
      </c>
      <c r="F1692" s="16">
        <v>10404.200000000001</v>
      </c>
      <c r="G1692" s="16"/>
      <c r="H1692" s="16" t="s">
        <v>565</v>
      </c>
      <c r="I1692" s="16" t="s">
        <v>603</v>
      </c>
      <c r="J1692" s="16" t="s">
        <v>7036</v>
      </c>
      <c r="K1692" s="16" t="s">
        <v>1905</v>
      </c>
    </row>
    <row r="1693" spans="1:11" x14ac:dyDescent="0.2">
      <c r="A1693" s="13">
        <v>1692</v>
      </c>
      <c r="B1693" s="14">
        <v>2045931</v>
      </c>
      <c r="C1693" s="14" t="s">
        <v>863</v>
      </c>
      <c r="D1693" s="14" t="s">
        <v>7037</v>
      </c>
      <c r="E1693" s="14" t="s">
        <v>3882</v>
      </c>
      <c r="F1693" s="14">
        <v>4128.05</v>
      </c>
      <c r="G1693" s="14"/>
      <c r="H1693" s="14" t="s">
        <v>116</v>
      </c>
      <c r="I1693" s="14" t="s">
        <v>147</v>
      </c>
      <c r="J1693" s="14" t="s">
        <v>2713</v>
      </c>
      <c r="K1693" s="14" t="s">
        <v>2714</v>
      </c>
    </row>
    <row r="1694" spans="1:11" x14ac:dyDescent="0.2">
      <c r="A1694" s="15">
        <v>1693</v>
      </c>
      <c r="B1694" s="16">
        <v>2045931</v>
      </c>
      <c r="C1694" s="16" t="s">
        <v>863</v>
      </c>
      <c r="D1694" s="16" t="s">
        <v>7038</v>
      </c>
      <c r="E1694" s="16" t="s">
        <v>4039</v>
      </c>
      <c r="F1694" s="16">
        <v>275.63</v>
      </c>
      <c r="G1694" s="16" t="s">
        <v>2083</v>
      </c>
      <c r="H1694" s="16" t="s">
        <v>116</v>
      </c>
      <c r="I1694" s="16" t="s">
        <v>147</v>
      </c>
      <c r="J1694" s="16" t="s">
        <v>7039</v>
      </c>
      <c r="K1694" s="16" t="s">
        <v>7040</v>
      </c>
    </row>
    <row r="1695" spans="1:11" x14ac:dyDescent="0.2">
      <c r="A1695" s="13">
        <v>1694</v>
      </c>
      <c r="B1695" s="14">
        <v>2045931</v>
      </c>
      <c r="C1695" s="14" t="s">
        <v>863</v>
      </c>
      <c r="D1695" s="14" t="s">
        <v>7041</v>
      </c>
      <c r="E1695" s="14" t="s">
        <v>7035</v>
      </c>
      <c r="F1695" s="14">
        <v>3151.38</v>
      </c>
      <c r="G1695" s="14"/>
      <c r="H1695" s="14" t="s">
        <v>565</v>
      </c>
      <c r="I1695" s="14" t="s">
        <v>603</v>
      </c>
      <c r="J1695" s="14" t="s">
        <v>7036</v>
      </c>
      <c r="K1695" s="14" t="s">
        <v>1905</v>
      </c>
    </row>
    <row r="1696" spans="1:11" x14ac:dyDescent="0.2">
      <c r="A1696" s="15">
        <v>1695</v>
      </c>
      <c r="B1696" s="16">
        <v>2045931</v>
      </c>
      <c r="C1696" s="16" t="s">
        <v>863</v>
      </c>
      <c r="D1696" s="16" t="s">
        <v>7042</v>
      </c>
      <c r="E1696" s="16" t="s">
        <v>7043</v>
      </c>
      <c r="F1696" s="16">
        <v>585.54999999999995</v>
      </c>
      <c r="G1696" s="16" t="s">
        <v>2083</v>
      </c>
      <c r="H1696" s="16" t="s">
        <v>382</v>
      </c>
      <c r="I1696" s="16" t="s">
        <v>388</v>
      </c>
      <c r="J1696" s="16" t="s">
        <v>7044</v>
      </c>
      <c r="K1696" s="16" t="s">
        <v>7045</v>
      </c>
    </row>
    <row r="1697" spans="1:11" x14ac:dyDescent="0.2">
      <c r="A1697" s="13">
        <v>1696</v>
      </c>
      <c r="B1697" s="14">
        <v>2045931</v>
      </c>
      <c r="C1697" s="14" t="s">
        <v>863</v>
      </c>
      <c r="D1697" s="14" t="s">
        <v>7046</v>
      </c>
      <c r="E1697" s="14" t="s">
        <v>7047</v>
      </c>
      <c r="F1697" s="14">
        <v>2013.85</v>
      </c>
      <c r="G1697" s="14"/>
      <c r="H1697" s="14" t="s">
        <v>116</v>
      </c>
      <c r="I1697" s="14" t="s">
        <v>147</v>
      </c>
      <c r="J1697" s="14" t="s">
        <v>1496</v>
      </c>
      <c r="K1697" s="14" t="s">
        <v>7048</v>
      </c>
    </row>
    <row r="1698" spans="1:11" x14ac:dyDescent="0.2">
      <c r="A1698" s="15">
        <v>1697</v>
      </c>
      <c r="B1698" s="16">
        <v>2767562</v>
      </c>
      <c r="C1698" s="16" t="s">
        <v>7049</v>
      </c>
      <c r="D1698" s="16" t="s">
        <v>7050</v>
      </c>
      <c r="E1698" s="16" t="s">
        <v>7051</v>
      </c>
      <c r="F1698" s="16">
        <v>182.56</v>
      </c>
      <c r="G1698" s="16" t="s">
        <v>970</v>
      </c>
      <c r="H1698" s="16" t="s">
        <v>565</v>
      </c>
      <c r="I1698" s="16" t="s">
        <v>804</v>
      </c>
      <c r="J1698" s="16" t="s">
        <v>2162</v>
      </c>
      <c r="K1698" s="16" t="s">
        <v>2163</v>
      </c>
    </row>
    <row r="1699" spans="1:11" x14ac:dyDescent="0.2">
      <c r="A1699" s="13">
        <v>1698</v>
      </c>
      <c r="B1699" s="14">
        <v>2665093</v>
      </c>
      <c r="C1699" s="14" t="s">
        <v>7052</v>
      </c>
      <c r="D1699" s="14" t="s">
        <v>7053</v>
      </c>
      <c r="E1699" s="14" t="s">
        <v>7054</v>
      </c>
      <c r="F1699" s="14">
        <v>253.42</v>
      </c>
      <c r="G1699" s="14"/>
      <c r="H1699" s="14" t="s">
        <v>116</v>
      </c>
      <c r="I1699" s="14" t="s">
        <v>5925</v>
      </c>
      <c r="J1699" s="14" t="s">
        <v>3774</v>
      </c>
      <c r="K1699" s="14" t="s">
        <v>3775</v>
      </c>
    </row>
    <row r="1700" spans="1:11" x14ac:dyDescent="0.2">
      <c r="A1700" s="15">
        <v>1699</v>
      </c>
      <c r="B1700" s="16">
        <v>2665093</v>
      </c>
      <c r="C1700" s="16" t="s">
        <v>7052</v>
      </c>
      <c r="D1700" s="16" t="s">
        <v>7055</v>
      </c>
      <c r="E1700" s="16" t="s">
        <v>7056</v>
      </c>
      <c r="F1700" s="16">
        <v>1468.51</v>
      </c>
      <c r="G1700" s="16"/>
      <c r="H1700" s="16" t="s">
        <v>116</v>
      </c>
      <c r="I1700" s="16" t="s">
        <v>142</v>
      </c>
      <c r="J1700" s="16" t="s">
        <v>4191</v>
      </c>
      <c r="K1700" s="16" t="s">
        <v>4192</v>
      </c>
    </row>
    <row r="1701" spans="1:11" x14ac:dyDescent="0.2">
      <c r="A1701" s="13">
        <v>1700</v>
      </c>
      <c r="B1701" s="14">
        <v>2665093</v>
      </c>
      <c r="C1701" s="14" t="s">
        <v>7052</v>
      </c>
      <c r="D1701" s="14" t="s">
        <v>7057</v>
      </c>
      <c r="E1701" s="14" t="s">
        <v>7058</v>
      </c>
      <c r="F1701" s="14">
        <v>690.33</v>
      </c>
      <c r="G1701" s="14"/>
      <c r="H1701" s="14" t="s">
        <v>116</v>
      </c>
      <c r="I1701" s="14" t="s">
        <v>145</v>
      </c>
      <c r="J1701" s="14" t="s">
        <v>3502</v>
      </c>
      <c r="K1701" s="14" t="s">
        <v>5878</v>
      </c>
    </row>
    <row r="1702" spans="1:11" x14ac:dyDescent="0.2">
      <c r="A1702" s="15">
        <v>1701</v>
      </c>
      <c r="B1702" s="16">
        <v>2707578</v>
      </c>
      <c r="C1702" s="16" t="s">
        <v>7059</v>
      </c>
      <c r="D1702" s="16" t="s">
        <v>7060</v>
      </c>
      <c r="E1702" s="16" t="s">
        <v>7061</v>
      </c>
      <c r="F1702" s="16">
        <v>15218.9</v>
      </c>
      <c r="G1702" s="16"/>
      <c r="H1702" s="16" t="s">
        <v>69</v>
      </c>
      <c r="I1702" s="16" t="s">
        <v>2150</v>
      </c>
      <c r="J1702" s="16" t="s">
        <v>5146</v>
      </c>
      <c r="K1702" s="16" t="s">
        <v>7062</v>
      </c>
    </row>
    <row r="1703" spans="1:11" x14ac:dyDescent="0.2">
      <c r="A1703" s="13">
        <v>1702</v>
      </c>
      <c r="B1703" s="14">
        <v>2798921</v>
      </c>
      <c r="C1703" s="14" t="s">
        <v>7063</v>
      </c>
      <c r="D1703" s="14" t="s">
        <v>7064</v>
      </c>
      <c r="E1703" s="14" t="s">
        <v>7065</v>
      </c>
      <c r="F1703" s="14">
        <v>81.39</v>
      </c>
      <c r="G1703" s="14"/>
      <c r="H1703" s="14" t="s">
        <v>116</v>
      </c>
      <c r="I1703" s="14" t="s">
        <v>667</v>
      </c>
      <c r="J1703" s="14" t="s">
        <v>1739</v>
      </c>
      <c r="K1703" s="14" t="s">
        <v>5603</v>
      </c>
    </row>
    <row r="1704" spans="1:11" x14ac:dyDescent="0.2">
      <c r="A1704" s="15">
        <v>1703</v>
      </c>
      <c r="B1704" s="16">
        <v>5156629</v>
      </c>
      <c r="C1704" s="16" t="s">
        <v>7066</v>
      </c>
      <c r="D1704" s="16" t="s">
        <v>7067</v>
      </c>
      <c r="E1704" s="16" t="s">
        <v>74</v>
      </c>
      <c r="F1704" s="16">
        <v>2259.5100000000002</v>
      </c>
      <c r="G1704" s="16"/>
      <c r="H1704" s="16" t="s">
        <v>407</v>
      </c>
      <c r="I1704" s="16" t="s">
        <v>444</v>
      </c>
      <c r="J1704" s="16" t="s">
        <v>2909</v>
      </c>
      <c r="K1704" s="16" t="s">
        <v>2910</v>
      </c>
    </row>
    <row r="1705" spans="1:11" x14ac:dyDescent="0.2">
      <c r="A1705" s="13">
        <v>1704</v>
      </c>
      <c r="B1705" s="14">
        <v>5156629</v>
      </c>
      <c r="C1705" s="14" t="s">
        <v>7066</v>
      </c>
      <c r="D1705" s="14" t="s">
        <v>7068</v>
      </c>
      <c r="E1705" s="14" t="s">
        <v>74</v>
      </c>
      <c r="F1705" s="14">
        <v>176.71</v>
      </c>
      <c r="G1705" s="14" t="s">
        <v>2075</v>
      </c>
      <c r="H1705" s="14" t="s">
        <v>407</v>
      </c>
      <c r="I1705" s="14" t="s">
        <v>444</v>
      </c>
      <c r="J1705" s="14" t="s">
        <v>1631</v>
      </c>
      <c r="K1705" s="14" t="s">
        <v>1632</v>
      </c>
    </row>
    <row r="1706" spans="1:11" x14ac:dyDescent="0.2">
      <c r="A1706" s="15">
        <v>1705</v>
      </c>
      <c r="B1706" s="16">
        <v>5497736</v>
      </c>
      <c r="C1706" s="16" t="s">
        <v>7069</v>
      </c>
      <c r="D1706" s="16" t="s">
        <v>7070</v>
      </c>
      <c r="E1706" s="16" t="s">
        <v>3051</v>
      </c>
      <c r="F1706" s="16">
        <v>1442.39</v>
      </c>
      <c r="G1706" s="16"/>
      <c r="H1706" s="16" t="s">
        <v>162</v>
      </c>
      <c r="I1706" s="16" t="s">
        <v>191</v>
      </c>
      <c r="J1706" s="16" t="s">
        <v>7071</v>
      </c>
      <c r="K1706" s="16" t="s">
        <v>3042</v>
      </c>
    </row>
    <row r="1707" spans="1:11" x14ac:dyDescent="0.2">
      <c r="A1707" s="13">
        <v>1706</v>
      </c>
      <c r="B1707" s="14">
        <v>5497736</v>
      </c>
      <c r="C1707" s="14" t="s">
        <v>7069</v>
      </c>
      <c r="D1707" s="14" t="s">
        <v>7072</v>
      </c>
      <c r="E1707" s="14" t="s">
        <v>7073</v>
      </c>
      <c r="F1707" s="14">
        <v>1504.75</v>
      </c>
      <c r="G1707" s="14"/>
      <c r="H1707" s="14" t="s">
        <v>162</v>
      </c>
      <c r="I1707" s="14" t="s">
        <v>191</v>
      </c>
      <c r="J1707" s="14" t="s">
        <v>7074</v>
      </c>
      <c r="K1707" s="14" t="s">
        <v>7075</v>
      </c>
    </row>
    <row r="1708" spans="1:11" x14ac:dyDescent="0.2">
      <c r="A1708" s="15">
        <v>1707</v>
      </c>
      <c r="B1708" s="16">
        <v>5314593</v>
      </c>
      <c r="C1708" s="16" t="s">
        <v>7076</v>
      </c>
      <c r="D1708" s="16" t="s">
        <v>7077</v>
      </c>
      <c r="E1708" s="16" t="s">
        <v>7078</v>
      </c>
      <c r="F1708" s="16">
        <v>33.57</v>
      </c>
      <c r="G1708" s="16" t="s">
        <v>1018</v>
      </c>
      <c r="H1708" s="16" t="s">
        <v>110</v>
      </c>
      <c r="I1708" s="16" t="s">
        <v>1087</v>
      </c>
      <c r="J1708" s="16" t="s">
        <v>7079</v>
      </c>
      <c r="K1708" s="16" t="s">
        <v>7080</v>
      </c>
    </row>
    <row r="1709" spans="1:11" x14ac:dyDescent="0.2">
      <c r="A1709" s="13">
        <v>1708</v>
      </c>
      <c r="B1709" s="14">
        <v>2570769</v>
      </c>
      <c r="C1709" s="14" t="s">
        <v>7081</v>
      </c>
      <c r="D1709" s="14" t="s">
        <v>4106</v>
      </c>
      <c r="E1709" s="14" t="s">
        <v>7082</v>
      </c>
      <c r="F1709" s="14">
        <v>235.39</v>
      </c>
      <c r="G1709" s="14" t="s">
        <v>970</v>
      </c>
      <c r="H1709" s="14" t="s">
        <v>382</v>
      </c>
      <c r="I1709" s="14" t="s">
        <v>741</v>
      </c>
      <c r="J1709" s="14" t="s">
        <v>4107</v>
      </c>
      <c r="K1709" s="14" t="s">
        <v>4108</v>
      </c>
    </row>
    <row r="1710" spans="1:11" x14ac:dyDescent="0.2">
      <c r="A1710" s="15">
        <v>1709</v>
      </c>
      <c r="B1710" s="16">
        <v>2570769</v>
      </c>
      <c r="C1710" s="16" t="s">
        <v>7081</v>
      </c>
      <c r="D1710" s="16" t="s">
        <v>7083</v>
      </c>
      <c r="E1710" s="16" t="s">
        <v>7084</v>
      </c>
      <c r="F1710" s="16">
        <v>251.82</v>
      </c>
      <c r="G1710" s="16" t="s">
        <v>970</v>
      </c>
      <c r="H1710" s="16" t="s">
        <v>382</v>
      </c>
      <c r="I1710" s="16" t="s">
        <v>741</v>
      </c>
      <c r="J1710" s="16" t="s">
        <v>7085</v>
      </c>
      <c r="K1710" s="16" t="s">
        <v>7086</v>
      </c>
    </row>
    <row r="1711" spans="1:11" x14ac:dyDescent="0.2">
      <c r="A1711" s="13">
        <v>1710</v>
      </c>
      <c r="B1711" s="14">
        <v>2093154</v>
      </c>
      <c r="C1711" s="14" t="s">
        <v>7087</v>
      </c>
      <c r="D1711" s="14" t="s">
        <v>5876</v>
      </c>
      <c r="E1711" s="14" t="s">
        <v>7088</v>
      </c>
      <c r="F1711" s="14">
        <v>221.51</v>
      </c>
      <c r="G1711" s="14"/>
      <c r="H1711" s="14" t="s">
        <v>407</v>
      </c>
      <c r="I1711" s="14" t="s">
        <v>5877</v>
      </c>
      <c r="J1711" s="14" t="s">
        <v>3502</v>
      </c>
      <c r="K1711" s="14" t="s">
        <v>5878</v>
      </c>
    </row>
    <row r="1712" spans="1:11" x14ac:dyDescent="0.2">
      <c r="A1712" s="15">
        <v>1711</v>
      </c>
      <c r="B1712" s="16">
        <v>2093154</v>
      </c>
      <c r="C1712" s="16" t="s">
        <v>7087</v>
      </c>
      <c r="D1712" s="16" t="s">
        <v>7089</v>
      </c>
      <c r="E1712" s="16" t="s">
        <v>7090</v>
      </c>
      <c r="F1712" s="16">
        <v>3102.12</v>
      </c>
      <c r="G1712" s="16"/>
      <c r="H1712" s="16" t="s">
        <v>382</v>
      </c>
      <c r="I1712" s="16" t="s">
        <v>741</v>
      </c>
      <c r="J1712" s="16" t="s">
        <v>3535</v>
      </c>
      <c r="K1712" s="16" t="s">
        <v>3536</v>
      </c>
    </row>
    <row r="1713" spans="1:11" x14ac:dyDescent="0.2">
      <c r="A1713" s="13">
        <v>1712</v>
      </c>
      <c r="B1713" s="14">
        <v>2093154</v>
      </c>
      <c r="C1713" s="14" t="s">
        <v>7087</v>
      </c>
      <c r="D1713" s="14" t="s">
        <v>7091</v>
      </c>
      <c r="E1713" s="14" t="s">
        <v>7092</v>
      </c>
      <c r="F1713" s="14">
        <v>56.38</v>
      </c>
      <c r="G1713" s="14"/>
      <c r="H1713" s="14" t="s">
        <v>382</v>
      </c>
      <c r="I1713" s="14" t="s">
        <v>384</v>
      </c>
      <c r="J1713" s="14" t="s">
        <v>2720</v>
      </c>
      <c r="K1713" s="14" t="s">
        <v>2721</v>
      </c>
    </row>
    <row r="1714" spans="1:11" x14ac:dyDescent="0.2">
      <c r="A1714" s="15">
        <v>1713</v>
      </c>
      <c r="B1714" s="16">
        <v>2093154</v>
      </c>
      <c r="C1714" s="16" t="s">
        <v>7087</v>
      </c>
      <c r="D1714" s="16" t="s">
        <v>7093</v>
      </c>
      <c r="E1714" s="16" t="s">
        <v>7094</v>
      </c>
      <c r="F1714" s="16">
        <v>33948.31</v>
      </c>
      <c r="G1714" s="16"/>
      <c r="H1714" s="16" t="s">
        <v>560</v>
      </c>
      <c r="I1714" s="16" t="s">
        <v>642</v>
      </c>
      <c r="J1714" s="16" t="s">
        <v>3832</v>
      </c>
      <c r="K1714" s="16" t="s">
        <v>4710</v>
      </c>
    </row>
    <row r="1715" spans="1:11" x14ac:dyDescent="0.2">
      <c r="A1715" s="13">
        <v>1714</v>
      </c>
      <c r="B1715" s="14">
        <v>5483077</v>
      </c>
      <c r="C1715" s="14" t="s">
        <v>7095</v>
      </c>
      <c r="D1715" s="14" t="s">
        <v>6253</v>
      </c>
      <c r="E1715" s="14" t="s">
        <v>5278</v>
      </c>
      <c r="F1715" s="14">
        <v>14982.92</v>
      </c>
      <c r="G1715" s="14"/>
      <c r="H1715" s="14" t="s">
        <v>622</v>
      </c>
      <c r="I1715" s="14" t="s">
        <v>6254</v>
      </c>
      <c r="J1715" s="14" t="s">
        <v>1994</v>
      </c>
      <c r="K1715" s="14" t="s">
        <v>5796</v>
      </c>
    </row>
    <row r="1716" spans="1:11" x14ac:dyDescent="0.2">
      <c r="A1716" s="15">
        <v>1715</v>
      </c>
      <c r="B1716" s="16">
        <v>5483077</v>
      </c>
      <c r="C1716" s="16" t="s">
        <v>7095</v>
      </c>
      <c r="D1716" s="16" t="s">
        <v>7096</v>
      </c>
      <c r="E1716" s="16" t="s">
        <v>5278</v>
      </c>
      <c r="F1716" s="16">
        <v>4647.97</v>
      </c>
      <c r="G1716" s="16"/>
      <c r="H1716" s="16" t="s">
        <v>622</v>
      </c>
      <c r="I1716" s="16" t="s">
        <v>7097</v>
      </c>
      <c r="J1716" s="16" t="s">
        <v>1994</v>
      </c>
      <c r="K1716" s="16" t="s">
        <v>5796</v>
      </c>
    </row>
    <row r="1717" spans="1:11" x14ac:dyDescent="0.2">
      <c r="A1717" s="13">
        <v>1716</v>
      </c>
      <c r="B1717" s="14">
        <v>5483077</v>
      </c>
      <c r="C1717" s="14" t="s">
        <v>7095</v>
      </c>
      <c r="D1717" s="14" t="s">
        <v>7098</v>
      </c>
      <c r="E1717" s="14" t="s">
        <v>5278</v>
      </c>
      <c r="F1717" s="14">
        <v>3858.77</v>
      </c>
      <c r="G1717" s="14"/>
      <c r="H1717" s="14" t="s">
        <v>622</v>
      </c>
      <c r="I1717" s="14" t="s">
        <v>7099</v>
      </c>
      <c r="J1717" s="14" t="s">
        <v>1994</v>
      </c>
      <c r="K1717" s="14" t="s">
        <v>5796</v>
      </c>
    </row>
    <row r="1718" spans="1:11" x14ac:dyDescent="0.2">
      <c r="A1718" s="15">
        <v>1717</v>
      </c>
      <c r="B1718" s="16">
        <v>5483077</v>
      </c>
      <c r="C1718" s="16" t="s">
        <v>7095</v>
      </c>
      <c r="D1718" s="16" t="s">
        <v>7100</v>
      </c>
      <c r="E1718" s="16" t="s">
        <v>5278</v>
      </c>
      <c r="F1718" s="16">
        <v>2287.14</v>
      </c>
      <c r="G1718" s="16"/>
      <c r="H1718" s="16" t="s">
        <v>622</v>
      </c>
      <c r="I1718" s="16" t="s">
        <v>2338</v>
      </c>
      <c r="J1718" s="16" t="s">
        <v>1994</v>
      </c>
      <c r="K1718" s="16" t="s">
        <v>5796</v>
      </c>
    </row>
    <row r="1719" spans="1:11" x14ac:dyDescent="0.2">
      <c r="A1719" s="13">
        <v>1718</v>
      </c>
      <c r="B1719" s="14">
        <v>2843234</v>
      </c>
      <c r="C1719" s="14" t="s">
        <v>7101</v>
      </c>
      <c r="D1719" s="14" t="s">
        <v>7102</v>
      </c>
      <c r="E1719" s="14" t="s">
        <v>1005</v>
      </c>
      <c r="F1719" s="14">
        <v>355.99</v>
      </c>
      <c r="G1719" s="14"/>
      <c r="H1719" s="14" t="s">
        <v>565</v>
      </c>
      <c r="I1719" s="14" t="s">
        <v>803</v>
      </c>
      <c r="J1719" s="14" t="s">
        <v>2429</v>
      </c>
      <c r="K1719" s="14" t="s">
        <v>2430</v>
      </c>
    </row>
    <row r="1720" spans="1:11" x14ac:dyDescent="0.2">
      <c r="A1720" s="15">
        <v>1719</v>
      </c>
      <c r="B1720" s="16">
        <v>2843234</v>
      </c>
      <c r="C1720" s="16" t="s">
        <v>7101</v>
      </c>
      <c r="D1720" s="16" t="s">
        <v>7103</v>
      </c>
      <c r="E1720" s="16" t="s">
        <v>1318</v>
      </c>
      <c r="F1720" s="16">
        <v>557.67999999999995</v>
      </c>
      <c r="G1720" s="16"/>
      <c r="H1720" s="16" t="s">
        <v>565</v>
      </c>
      <c r="I1720" s="16" t="s">
        <v>803</v>
      </c>
      <c r="J1720" s="16" t="s">
        <v>6382</v>
      </c>
      <c r="K1720" s="16" t="s">
        <v>6383</v>
      </c>
    </row>
    <row r="1721" spans="1:11" x14ac:dyDescent="0.2">
      <c r="A1721" s="13">
        <v>1720</v>
      </c>
      <c r="B1721" s="14">
        <v>2845458</v>
      </c>
      <c r="C1721" s="14" t="s">
        <v>7104</v>
      </c>
      <c r="D1721" s="14" t="s">
        <v>7105</v>
      </c>
      <c r="E1721" s="14" t="s">
        <v>7106</v>
      </c>
      <c r="F1721" s="14">
        <v>49.24</v>
      </c>
      <c r="G1721" s="14" t="s">
        <v>3496</v>
      </c>
      <c r="H1721" s="14" t="s">
        <v>528</v>
      </c>
      <c r="I1721" s="14" t="s">
        <v>539</v>
      </c>
      <c r="J1721" s="14" t="s">
        <v>7107</v>
      </c>
      <c r="K1721" s="14" t="s">
        <v>7108</v>
      </c>
    </row>
    <row r="1722" spans="1:11" x14ac:dyDescent="0.2">
      <c r="A1722" s="15">
        <v>1721</v>
      </c>
      <c r="B1722" s="16">
        <v>5482321</v>
      </c>
      <c r="C1722" s="16" t="s">
        <v>7109</v>
      </c>
      <c r="D1722" s="16" t="s">
        <v>7110</v>
      </c>
      <c r="E1722" s="16" t="s">
        <v>7111</v>
      </c>
      <c r="F1722" s="16">
        <v>3667.53</v>
      </c>
      <c r="G1722" s="16"/>
      <c r="H1722" s="16" t="s">
        <v>511</v>
      </c>
      <c r="I1722" s="16" t="s">
        <v>512</v>
      </c>
      <c r="J1722" s="16" t="s">
        <v>3398</v>
      </c>
      <c r="K1722" s="16" t="s">
        <v>3399</v>
      </c>
    </row>
    <row r="1723" spans="1:11" x14ac:dyDescent="0.2">
      <c r="A1723" s="13">
        <v>1722</v>
      </c>
      <c r="B1723" s="14">
        <v>3310132</v>
      </c>
      <c r="C1723" s="14" t="s">
        <v>7112</v>
      </c>
      <c r="D1723" s="14" t="s">
        <v>7113</v>
      </c>
      <c r="E1723" s="14" t="s">
        <v>5237</v>
      </c>
      <c r="F1723" s="14">
        <v>278.39999999999998</v>
      </c>
      <c r="G1723" s="14"/>
      <c r="H1723" s="14" t="s">
        <v>565</v>
      </c>
      <c r="I1723" s="14" t="s">
        <v>570</v>
      </c>
      <c r="J1723" s="14" t="s">
        <v>7114</v>
      </c>
      <c r="K1723" s="14" t="s">
        <v>7115</v>
      </c>
    </row>
    <row r="1724" spans="1:11" x14ac:dyDescent="0.2">
      <c r="A1724" s="15">
        <v>1723</v>
      </c>
      <c r="B1724" s="16">
        <v>3310132</v>
      </c>
      <c r="C1724" s="16" t="s">
        <v>7112</v>
      </c>
      <c r="D1724" s="16" t="s">
        <v>7116</v>
      </c>
      <c r="E1724" s="16" t="s">
        <v>5237</v>
      </c>
      <c r="F1724" s="16">
        <v>46.18</v>
      </c>
      <c r="G1724" s="16" t="s">
        <v>1051</v>
      </c>
      <c r="H1724" s="16" t="s">
        <v>565</v>
      </c>
      <c r="I1724" s="16" t="s">
        <v>570</v>
      </c>
      <c r="J1724" s="16" t="s">
        <v>7117</v>
      </c>
      <c r="K1724" s="16" t="s">
        <v>7118</v>
      </c>
    </row>
    <row r="1725" spans="1:11" x14ac:dyDescent="0.2">
      <c r="A1725" s="13">
        <v>1724</v>
      </c>
      <c r="B1725" s="14">
        <v>5384982</v>
      </c>
      <c r="C1725" s="14" t="s">
        <v>7119</v>
      </c>
      <c r="D1725" s="14" t="s">
        <v>7120</v>
      </c>
      <c r="E1725" s="14" t="s">
        <v>7121</v>
      </c>
      <c r="F1725" s="14">
        <v>125.56</v>
      </c>
      <c r="G1725" s="14"/>
      <c r="H1725" s="14" t="s">
        <v>264</v>
      </c>
      <c r="I1725" s="14" t="s">
        <v>268</v>
      </c>
      <c r="J1725" s="14" t="s">
        <v>3973</v>
      </c>
      <c r="K1725" s="14" t="s">
        <v>2490</v>
      </c>
    </row>
    <row r="1726" spans="1:11" x14ac:dyDescent="0.2">
      <c r="A1726" s="15">
        <v>1725</v>
      </c>
      <c r="B1726" s="16">
        <v>5384982</v>
      </c>
      <c r="C1726" s="16" t="s">
        <v>7119</v>
      </c>
      <c r="D1726" s="16" t="s">
        <v>7122</v>
      </c>
      <c r="E1726" s="16" t="s">
        <v>7123</v>
      </c>
      <c r="F1726" s="16">
        <v>1163.47</v>
      </c>
      <c r="G1726" s="16"/>
      <c r="H1726" s="16" t="s">
        <v>264</v>
      </c>
      <c r="I1726" s="16" t="s">
        <v>1942</v>
      </c>
      <c r="J1726" s="16" t="s">
        <v>6122</v>
      </c>
      <c r="K1726" s="16" t="s">
        <v>6123</v>
      </c>
    </row>
    <row r="1727" spans="1:11" x14ac:dyDescent="0.2">
      <c r="A1727" s="13">
        <v>1726</v>
      </c>
      <c r="B1727" s="14">
        <v>5384982</v>
      </c>
      <c r="C1727" s="14" t="s">
        <v>7119</v>
      </c>
      <c r="D1727" s="14" t="s">
        <v>7124</v>
      </c>
      <c r="E1727" s="14" t="s">
        <v>7125</v>
      </c>
      <c r="F1727" s="14">
        <v>1427.55</v>
      </c>
      <c r="G1727" s="14"/>
      <c r="H1727" s="14" t="s">
        <v>362</v>
      </c>
      <c r="I1727" s="14" t="s">
        <v>374</v>
      </c>
      <c r="J1727" s="14" t="s">
        <v>3975</v>
      </c>
      <c r="K1727" s="14" t="s">
        <v>3976</v>
      </c>
    </row>
    <row r="1728" spans="1:11" x14ac:dyDescent="0.2">
      <c r="A1728" s="15">
        <v>1727</v>
      </c>
      <c r="B1728" s="16">
        <v>5384982</v>
      </c>
      <c r="C1728" s="16" t="s">
        <v>7119</v>
      </c>
      <c r="D1728" s="16" t="s">
        <v>7126</v>
      </c>
      <c r="E1728" s="16" t="s">
        <v>7127</v>
      </c>
      <c r="F1728" s="16">
        <v>2407.86</v>
      </c>
      <c r="G1728" s="16"/>
      <c r="H1728" s="16" t="s">
        <v>565</v>
      </c>
      <c r="I1728" s="16" t="s">
        <v>600</v>
      </c>
      <c r="J1728" s="16" t="s">
        <v>2216</v>
      </c>
      <c r="K1728" s="16" t="s">
        <v>2217</v>
      </c>
    </row>
    <row r="1729" spans="1:11" x14ac:dyDescent="0.2">
      <c r="A1729" s="13">
        <v>1728</v>
      </c>
      <c r="B1729" s="14">
        <v>5403197</v>
      </c>
      <c r="C1729" s="14" t="s">
        <v>7128</v>
      </c>
      <c r="D1729" s="14" t="s">
        <v>7129</v>
      </c>
      <c r="E1729" s="14" t="s">
        <v>7130</v>
      </c>
      <c r="F1729" s="14">
        <v>15322.1</v>
      </c>
      <c r="G1729" s="14"/>
      <c r="H1729" s="14" t="s">
        <v>264</v>
      </c>
      <c r="I1729" s="14" t="s">
        <v>320</v>
      </c>
      <c r="J1729" s="14" t="s">
        <v>2654</v>
      </c>
      <c r="K1729" s="14" t="s">
        <v>7131</v>
      </c>
    </row>
    <row r="1730" spans="1:11" x14ac:dyDescent="0.2">
      <c r="A1730" s="15">
        <v>1729</v>
      </c>
      <c r="B1730" s="16">
        <v>2007916</v>
      </c>
      <c r="C1730" s="16" t="s">
        <v>7132</v>
      </c>
      <c r="D1730" s="16" t="s">
        <v>7133</v>
      </c>
      <c r="E1730" s="16" t="s">
        <v>7134</v>
      </c>
      <c r="F1730" s="16">
        <v>27.09</v>
      </c>
      <c r="G1730" s="16" t="s">
        <v>1018</v>
      </c>
      <c r="H1730" s="16" t="s">
        <v>51</v>
      </c>
      <c r="I1730" s="16" t="s">
        <v>7135</v>
      </c>
      <c r="J1730" s="16" t="s">
        <v>6971</v>
      </c>
      <c r="K1730" s="16" t="s">
        <v>6972</v>
      </c>
    </row>
    <row r="1731" spans="1:11" x14ac:dyDescent="0.2">
      <c r="A1731" s="13">
        <v>1730</v>
      </c>
      <c r="B1731" s="14">
        <v>2007916</v>
      </c>
      <c r="C1731" s="14" t="s">
        <v>7132</v>
      </c>
      <c r="D1731" s="14" t="s">
        <v>7136</v>
      </c>
      <c r="E1731" s="14" t="s">
        <v>7134</v>
      </c>
      <c r="F1731" s="14">
        <v>598.37</v>
      </c>
      <c r="G1731" s="14"/>
      <c r="H1731" s="14" t="s">
        <v>51</v>
      </c>
      <c r="I1731" s="14" t="s">
        <v>7135</v>
      </c>
      <c r="J1731" s="14" t="s">
        <v>3579</v>
      </c>
      <c r="K1731" s="14" t="s">
        <v>7137</v>
      </c>
    </row>
    <row r="1732" spans="1:11" x14ac:dyDescent="0.2">
      <c r="A1732" s="15">
        <v>1731</v>
      </c>
      <c r="B1732" s="16">
        <v>2797216</v>
      </c>
      <c r="C1732" s="16" t="s">
        <v>7138</v>
      </c>
      <c r="D1732" s="16" t="s">
        <v>7139</v>
      </c>
      <c r="E1732" s="16" t="s">
        <v>7140</v>
      </c>
      <c r="F1732" s="16">
        <v>8550.7800000000007</v>
      </c>
      <c r="G1732" s="16"/>
      <c r="H1732" s="16" t="s">
        <v>116</v>
      </c>
      <c r="I1732" s="16" t="s">
        <v>663</v>
      </c>
      <c r="J1732" s="16" t="s">
        <v>3584</v>
      </c>
      <c r="K1732" s="16" t="s">
        <v>3585</v>
      </c>
    </row>
    <row r="1733" spans="1:11" x14ac:dyDescent="0.2">
      <c r="A1733" s="13">
        <v>1732</v>
      </c>
      <c r="B1733" s="14">
        <v>2797216</v>
      </c>
      <c r="C1733" s="14" t="s">
        <v>7138</v>
      </c>
      <c r="D1733" s="14" t="s">
        <v>7141</v>
      </c>
      <c r="E1733" s="14" t="s">
        <v>6335</v>
      </c>
      <c r="F1733" s="14">
        <v>7772.76</v>
      </c>
      <c r="G1733" s="14"/>
      <c r="H1733" s="14" t="s">
        <v>116</v>
      </c>
      <c r="I1733" s="14" t="s">
        <v>663</v>
      </c>
      <c r="J1733" s="14" t="s">
        <v>3584</v>
      </c>
      <c r="K1733" s="14" t="s">
        <v>3585</v>
      </c>
    </row>
    <row r="1734" spans="1:11" x14ac:dyDescent="0.2">
      <c r="A1734" s="15">
        <v>1733</v>
      </c>
      <c r="B1734" s="16">
        <v>2797216</v>
      </c>
      <c r="C1734" s="16" t="s">
        <v>7138</v>
      </c>
      <c r="D1734" s="16" t="s">
        <v>7142</v>
      </c>
      <c r="E1734" s="16" t="s">
        <v>7143</v>
      </c>
      <c r="F1734" s="16">
        <v>51140.44</v>
      </c>
      <c r="G1734" s="16"/>
      <c r="H1734" s="16" t="s">
        <v>116</v>
      </c>
      <c r="I1734" s="16" t="s">
        <v>7144</v>
      </c>
      <c r="J1734" s="16" t="s">
        <v>3584</v>
      </c>
      <c r="K1734" s="16" t="s">
        <v>3585</v>
      </c>
    </row>
    <row r="1735" spans="1:11" x14ac:dyDescent="0.2">
      <c r="A1735" s="13">
        <v>1734</v>
      </c>
      <c r="B1735" s="14">
        <v>5127033</v>
      </c>
      <c r="C1735" s="14" t="s">
        <v>7145</v>
      </c>
      <c r="D1735" s="14" t="s">
        <v>7146</v>
      </c>
      <c r="E1735" s="14" t="s">
        <v>7147</v>
      </c>
      <c r="F1735" s="14">
        <v>8110</v>
      </c>
      <c r="G1735" s="14"/>
      <c r="H1735" s="14" t="s">
        <v>362</v>
      </c>
      <c r="I1735" s="14" t="s">
        <v>734</v>
      </c>
      <c r="J1735" s="14" t="s">
        <v>7148</v>
      </c>
      <c r="K1735" s="14" t="s">
        <v>7149</v>
      </c>
    </row>
    <row r="1736" spans="1:11" x14ac:dyDescent="0.2">
      <c r="A1736" s="15">
        <v>1735</v>
      </c>
      <c r="B1736" s="16">
        <v>5490901</v>
      </c>
      <c r="C1736" s="16" t="s">
        <v>7150</v>
      </c>
      <c r="D1736" s="16" t="s">
        <v>7151</v>
      </c>
      <c r="E1736" s="16" t="s">
        <v>7152</v>
      </c>
      <c r="F1736" s="16">
        <v>3750.33</v>
      </c>
      <c r="G1736" s="16"/>
      <c r="H1736" s="16" t="s">
        <v>264</v>
      </c>
      <c r="I1736" s="16" t="s">
        <v>7153</v>
      </c>
      <c r="J1736" s="16" t="s">
        <v>3461</v>
      </c>
      <c r="K1736" s="16" t="s">
        <v>3462</v>
      </c>
    </row>
    <row r="1737" spans="1:11" x14ac:dyDescent="0.2">
      <c r="A1737" s="13">
        <v>1736</v>
      </c>
      <c r="B1737" s="14">
        <v>5490154</v>
      </c>
      <c r="C1737" s="14" t="s">
        <v>7154</v>
      </c>
      <c r="D1737" s="14" t="s">
        <v>7155</v>
      </c>
      <c r="E1737" s="14" t="s">
        <v>7156</v>
      </c>
      <c r="F1737" s="14">
        <v>3948.24</v>
      </c>
      <c r="G1737" s="14"/>
      <c r="H1737" s="14" t="s">
        <v>69</v>
      </c>
      <c r="I1737" s="14" t="s">
        <v>644</v>
      </c>
      <c r="J1737" s="14" t="s">
        <v>7157</v>
      </c>
      <c r="K1737" s="14" t="s">
        <v>4037</v>
      </c>
    </row>
    <row r="1738" spans="1:11" x14ac:dyDescent="0.2">
      <c r="A1738" s="15">
        <v>1737</v>
      </c>
      <c r="B1738" s="16">
        <v>5215331</v>
      </c>
      <c r="C1738" s="16" t="s">
        <v>7158</v>
      </c>
      <c r="D1738" s="16" t="s">
        <v>7159</v>
      </c>
      <c r="E1738" s="16" t="s">
        <v>3348</v>
      </c>
      <c r="F1738" s="16">
        <v>962.51</v>
      </c>
      <c r="G1738" s="16"/>
      <c r="H1738" s="16" t="s">
        <v>116</v>
      </c>
      <c r="I1738" s="16" t="s">
        <v>5925</v>
      </c>
      <c r="J1738" s="16" t="s">
        <v>7160</v>
      </c>
      <c r="K1738" s="16" t="s">
        <v>7161</v>
      </c>
    </row>
    <row r="1739" spans="1:11" x14ac:dyDescent="0.2">
      <c r="A1739" s="13">
        <v>1738</v>
      </c>
      <c r="B1739" s="14">
        <v>5215331</v>
      </c>
      <c r="C1739" s="14" t="s">
        <v>7158</v>
      </c>
      <c r="D1739" s="14" t="s">
        <v>7162</v>
      </c>
      <c r="E1739" s="14" t="s">
        <v>7163</v>
      </c>
      <c r="F1739" s="14">
        <v>40.11</v>
      </c>
      <c r="G1739" s="14"/>
      <c r="H1739" s="14" t="s">
        <v>116</v>
      </c>
      <c r="I1739" s="14" t="s">
        <v>145</v>
      </c>
      <c r="J1739" s="14" t="s">
        <v>1938</v>
      </c>
      <c r="K1739" s="14" t="s">
        <v>1939</v>
      </c>
    </row>
    <row r="1740" spans="1:11" x14ac:dyDescent="0.2">
      <c r="A1740" s="15">
        <v>1739</v>
      </c>
      <c r="B1740" s="16">
        <v>5215331</v>
      </c>
      <c r="C1740" s="16" t="s">
        <v>7158</v>
      </c>
      <c r="D1740" s="16" t="s">
        <v>7164</v>
      </c>
      <c r="E1740" s="16" t="s">
        <v>1318</v>
      </c>
      <c r="F1740" s="16">
        <v>32.840000000000003</v>
      </c>
      <c r="G1740" s="16"/>
      <c r="H1740" s="16" t="s">
        <v>116</v>
      </c>
      <c r="I1740" s="16" t="s">
        <v>145</v>
      </c>
      <c r="J1740" s="16" t="s">
        <v>1938</v>
      </c>
      <c r="K1740" s="16" t="s">
        <v>1939</v>
      </c>
    </row>
    <row r="1741" spans="1:11" x14ac:dyDescent="0.2">
      <c r="A1741" s="13">
        <v>1740</v>
      </c>
      <c r="B1741" s="14">
        <v>5215331</v>
      </c>
      <c r="C1741" s="14" t="s">
        <v>7158</v>
      </c>
      <c r="D1741" s="14" t="s">
        <v>7165</v>
      </c>
      <c r="E1741" s="14" t="s">
        <v>7166</v>
      </c>
      <c r="F1741" s="14">
        <v>76.91</v>
      </c>
      <c r="G1741" s="14" t="s">
        <v>1051</v>
      </c>
      <c r="H1741" s="14" t="s">
        <v>116</v>
      </c>
      <c r="I1741" s="14" t="s">
        <v>145</v>
      </c>
      <c r="J1741" s="14" t="s">
        <v>6367</v>
      </c>
      <c r="K1741" s="14" t="s">
        <v>6368</v>
      </c>
    </row>
    <row r="1742" spans="1:11" x14ac:dyDescent="0.2">
      <c r="A1742" s="15">
        <v>1741</v>
      </c>
      <c r="B1742" s="16">
        <v>5215331</v>
      </c>
      <c r="C1742" s="16" t="s">
        <v>7158</v>
      </c>
      <c r="D1742" s="16" t="s">
        <v>7167</v>
      </c>
      <c r="E1742" s="16" t="s">
        <v>4131</v>
      </c>
      <c r="F1742" s="16">
        <v>55.79</v>
      </c>
      <c r="G1742" s="16" t="s">
        <v>1051</v>
      </c>
      <c r="H1742" s="16" t="s">
        <v>116</v>
      </c>
      <c r="I1742" s="16" t="s">
        <v>145</v>
      </c>
      <c r="J1742" s="16" t="s">
        <v>6367</v>
      </c>
      <c r="K1742" s="16" t="s">
        <v>6368</v>
      </c>
    </row>
    <row r="1743" spans="1:11" x14ac:dyDescent="0.2">
      <c r="A1743" s="13">
        <v>1742</v>
      </c>
      <c r="B1743" s="14">
        <v>5056519</v>
      </c>
      <c r="C1743" s="14" t="s">
        <v>7168</v>
      </c>
      <c r="D1743" s="14" t="s">
        <v>7169</v>
      </c>
      <c r="E1743" s="14" t="s">
        <v>7170</v>
      </c>
      <c r="F1743" s="14">
        <v>34.89</v>
      </c>
      <c r="G1743" s="14"/>
      <c r="H1743" s="14" t="s">
        <v>382</v>
      </c>
      <c r="I1743" s="14" t="s">
        <v>741</v>
      </c>
      <c r="J1743" s="14" t="s">
        <v>3502</v>
      </c>
      <c r="K1743" s="14" t="s">
        <v>5878</v>
      </c>
    </row>
    <row r="1744" spans="1:11" x14ac:dyDescent="0.2">
      <c r="A1744" s="15">
        <v>1743</v>
      </c>
      <c r="B1744" s="16">
        <v>5132649</v>
      </c>
      <c r="C1744" s="16" t="s">
        <v>7171</v>
      </c>
      <c r="D1744" s="16" t="s">
        <v>7172</v>
      </c>
      <c r="E1744" s="16" t="s">
        <v>7173</v>
      </c>
      <c r="F1744" s="16">
        <v>2150.8200000000002</v>
      </c>
      <c r="G1744" s="16"/>
      <c r="H1744" s="16" t="s">
        <v>162</v>
      </c>
      <c r="I1744" s="16" t="s">
        <v>168</v>
      </c>
      <c r="J1744" s="16" t="s">
        <v>7174</v>
      </c>
      <c r="K1744" s="16" t="s">
        <v>7175</v>
      </c>
    </row>
    <row r="1745" spans="1:11" x14ac:dyDescent="0.2">
      <c r="A1745" s="13">
        <v>1744</v>
      </c>
      <c r="B1745" s="14">
        <v>2650444</v>
      </c>
      <c r="C1745" s="14" t="s">
        <v>7176</v>
      </c>
      <c r="D1745" s="14" t="s">
        <v>7177</v>
      </c>
      <c r="E1745" s="14" t="s">
        <v>7178</v>
      </c>
      <c r="F1745" s="14">
        <v>352.96</v>
      </c>
      <c r="G1745" s="14"/>
      <c r="H1745" s="14" t="s">
        <v>407</v>
      </c>
      <c r="I1745" s="14" t="s">
        <v>2895</v>
      </c>
      <c r="J1745" s="14" t="s">
        <v>7179</v>
      </c>
      <c r="K1745" s="14" t="s">
        <v>7180</v>
      </c>
    </row>
    <row r="1746" spans="1:11" x14ac:dyDescent="0.2">
      <c r="A1746" s="15">
        <v>1745</v>
      </c>
      <c r="B1746" s="16">
        <v>2650444</v>
      </c>
      <c r="C1746" s="16" t="s">
        <v>7176</v>
      </c>
      <c r="D1746" s="16" t="s">
        <v>7181</v>
      </c>
      <c r="E1746" s="16" t="s">
        <v>7182</v>
      </c>
      <c r="F1746" s="16">
        <v>110.38</v>
      </c>
      <c r="G1746" s="16" t="s">
        <v>2762</v>
      </c>
      <c r="H1746" s="16" t="s">
        <v>362</v>
      </c>
      <c r="I1746" s="16" t="s">
        <v>363</v>
      </c>
      <c r="J1746" s="16" t="s">
        <v>7183</v>
      </c>
      <c r="K1746" s="16" t="s">
        <v>7184</v>
      </c>
    </row>
    <row r="1747" spans="1:11" x14ac:dyDescent="0.2">
      <c r="A1747" s="13">
        <v>1746</v>
      </c>
      <c r="B1747" s="14">
        <v>2650444</v>
      </c>
      <c r="C1747" s="14" t="s">
        <v>7176</v>
      </c>
      <c r="D1747" s="14" t="s">
        <v>7185</v>
      </c>
      <c r="E1747" s="14" t="s">
        <v>7186</v>
      </c>
      <c r="F1747" s="14">
        <v>7181.18</v>
      </c>
      <c r="G1747" s="14"/>
      <c r="H1747" s="14" t="s">
        <v>362</v>
      </c>
      <c r="I1747" s="14" t="s">
        <v>363</v>
      </c>
      <c r="J1747" s="14" t="s">
        <v>7187</v>
      </c>
      <c r="K1747" s="14" t="s">
        <v>7188</v>
      </c>
    </row>
    <row r="1748" spans="1:11" x14ac:dyDescent="0.2">
      <c r="A1748" s="15">
        <v>1747</v>
      </c>
      <c r="B1748" s="16">
        <v>5194423</v>
      </c>
      <c r="C1748" s="16" t="s">
        <v>636</v>
      </c>
      <c r="D1748" s="16" t="s">
        <v>7189</v>
      </c>
      <c r="E1748" s="16" t="s">
        <v>7190</v>
      </c>
      <c r="F1748" s="16">
        <v>4864.41</v>
      </c>
      <c r="G1748" s="16"/>
      <c r="H1748" s="16" t="s">
        <v>21</v>
      </c>
      <c r="I1748" s="16" t="s">
        <v>7191</v>
      </c>
      <c r="J1748" s="16" t="s">
        <v>7192</v>
      </c>
      <c r="K1748" s="16" t="s">
        <v>7193</v>
      </c>
    </row>
    <row r="1749" spans="1:11" x14ac:dyDescent="0.2">
      <c r="A1749" s="13">
        <v>1748</v>
      </c>
      <c r="B1749" s="14">
        <v>5194423</v>
      </c>
      <c r="C1749" s="14" t="s">
        <v>636</v>
      </c>
      <c r="D1749" s="14" t="s">
        <v>7195</v>
      </c>
      <c r="E1749" s="14" t="s">
        <v>7196</v>
      </c>
      <c r="F1749" s="14">
        <v>1933.96</v>
      </c>
      <c r="G1749" s="14" t="s">
        <v>1943</v>
      </c>
      <c r="H1749" s="14" t="s">
        <v>21</v>
      </c>
      <c r="I1749" s="14" t="s">
        <v>7191</v>
      </c>
      <c r="J1749" s="14" t="s">
        <v>7197</v>
      </c>
      <c r="K1749" s="14" t="s">
        <v>7198</v>
      </c>
    </row>
    <row r="1750" spans="1:11" x14ac:dyDescent="0.2">
      <c r="A1750" s="15">
        <v>1749</v>
      </c>
      <c r="B1750" s="16">
        <v>5194423</v>
      </c>
      <c r="C1750" s="16" t="s">
        <v>636</v>
      </c>
      <c r="D1750" s="16" t="s">
        <v>7199</v>
      </c>
      <c r="E1750" s="16" t="s">
        <v>7200</v>
      </c>
      <c r="F1750" s="16">
        <v>3365.36</v>
      </c>
      <c r="G1750" s="16"/>
      <c r="H1750" s="16" t="s">
        <v>21</v>
      </c>
      <c r="I1750" s="16" t="s">
        <v>7191</v>
      </c>
      <c r="J1750" s="16" t="s">
        <v>7192</v>
      </c>
      <c r="K1750" s="16" t="s">
        <v>7193</v>
      </c>
    </row>
    <row r="1751" spans="1:11" x14ac:dyDescent="0.2">
      <c r="A1751" s="13">
        <v>1750</v>
      </c>
      <c r="B1751" s="14">
        <v>5432219</v>
      </c>
      <c r="C1751" s="14" t="s">
        <v>7201</v>
      </c>
      <c r="D1751" s="14" t="s">
        <v>7202</v>
      </c>
      <c r="E1751" s="14" t="s">
        <v>1712</v>
      </c>
      <c r="F1751" s="14">
        <v>131.93</v>
      </c>
      <c r="G1751" s="14" t="s">
        <v>1018</v>
      </c>
      <c r="H1751" s="14" t="s">
        <v>407</v>
      </c>
      <c r="I1751" s="14" t="s">
        <v>1601</v>
      </c>
      <c r="J1751" s="14" t="s">
        <v>7203</v>
      </c>
      <c r="K1751" s="14" t="s">
        <v>7204</v>
      </c>
    </row>
    <row r="1752" spans="1:11" x14ac:dyDescent="0.2">
      <c r="A1752" s="15">
        <v>1751</v>
      </c>
      <c r="B1752" s="16">
        <v>5234751</v>
      </c>
      <c r="C1752" s="16" t="s">
        <v>7205</v>
      </c>
      <c r="D1752" s="16" t="s">
        <v>7206</v>
      </c>
      <c r="E1752" s="16" t="s">
        <v>5901</v>
      </c>
      <c r="F1752" s="16">
        <v>778.24</v>
      </c>
      <c r="G1752" s="16"/>
      <c r="H1752" s="16" t="s">
        <v>116</v>
      </c>
      <c r="I1752" s="16" t="s">
        <v>5925</v>
      </c>
      <c r="J1752" s="16" t="s">
        <v>7207</v>
      </c>
      <c r="K1752" s="16" t="s">
        <v>7208</v>
      </c>
    </row>
    <row r="1753" spans="1:11" x14ac:dyDescent="0.2">
      <c r="A1753" s="13">
        <v>1752</v>
      </c>
      <c r="B1753" s="14">
        <v>5234751</v>
      </c>
      <c r="C1753" s="14" t="s">
        <v>7205</v>
      </c>
      <c r="D1753" s="14" t="s">
        <v>7209</v>
      </c>
      <c r="E1753" s="14" t="s">
        <v>5901</v>
      </c>
      <c r="F1753" s="14">
        <v>89.65</v>
      </c>
      <c r="G1753" s="14" t="s">
        <v>1051</v>
      </c>
      <c r="H1753" s="14" t="s">
        <v>116</v>
      </c>
      <c r="I1753" s="14" t="s">
        <v>142</v>
      </c>
      <c r="J1753" s="14" t="s">
        <v>4465</v>
      </c>
      <c r="K1753" s="14" t="s">
        <v>4466</v>
      </c>
    </row>
    <row r="1754" spans="1:11" x14ac:dyDescent="0.2">
      <c r="A1754" s="15">
        <v>1753</v>
      </c>
      <c r="B1754" s="16">
        <v>5179173</v>
      </c>
      <c r="C1754" s="16" t="s">
        <v>7210</v>
      </c>
      <c r="D1754" s="16" t="s">
        <v>7211</v>
      </c>
      <c r="E1754" s="16" t="s">
        <v>113</v>
      </c>
      <c r="F1754" s="16">
        <v>13.36</v>
      </c>
      <c r="G1754" s="16" t="s">
        <v>970</v>
      </c>
      <c r="H1754" s="16" t="s">
        <v>110</v>
      </c>
      <c r="I1754" s="16" t="s">
        <v>2392</v>
      </c>
      <c r="J1754" s="16" t="s">
        <v>977</v>
      </c>
      <c r="K1754" s="16" t="s">
        <v>978</v>
      </c>
    </row>
    <row r="1755" spans="1:11" x14ac:dyDescent="0.2">
      <c r="A1755" s="13">
        <v>1754</v>
      </c>
      <c r="B1755" s="14">
        <v>5179173</v>
      </c>
      <c r="C1755" s="14" t="s">
        <v>7210</v>
      </c>
      <c r="D1755" s="14" t="s">
        <v>7212</v>
      </c>
      <c r="E1755" s="14" t="s">
        <v>7213</v>
      </c>
      <c r="F1755" s="14">
        <v>58.83</v>
      </c>
      <c r="G1755" s="14" t="s">
        <v>970</v>
      </c>
      <c r="H1755" s="14" t="s">
        <v>110</v>
      </c>
      <c r="I1755" s="14" t="s">
        <v>2392</v>
      </c>
      <c r="J1755" s="14" t="s">
        <v>2413</v>
      </c>
      <c r="K1755" s="14" t="s">
        <v>7214</v>
      </c>
    </row>
    <row r="1756" spans="1:11" x14ac:dyDescent="0.2">
      <c r="A1756" s="15">
        <v>1755</v>
      </c>
      <c r="B1756" s="16">
        <v>5179173</v>
      </c>
      <c r="C1756" s="16" t="s">
        <v>7210</v>
      </c>
      <c r="D1756" s="16" t="s">
        <v>7215</v>
      </c>
      <c r="E1756" s="16" t="s">
        <v>5901</v>
      </c>
      <c r="F1756" s="16">
        <v>1333.14</v>
      </c>
      <c r="G1756" s="16"/>
      <c r="H1756" s="16" t="s">
        <v>110</v>
      </c>
      <c r="I1756" s="16" t="s">
        <v>2392</v>
      </c>
      <c r="J1756" s="16" t="s">
        <v>2343</v>
      </c>
      <c r="K1756" s="16" t="s">
        <v>2344</v>
      </c>
    </row>
    <row r="1757" spans="1:11" x14ac:dyDescent="0.2">
      <c r="A1757" s="13">
        <v>1756</v>
      </c>
      <c r="B1757" s="14">
        <v>5179173</v>
      </c>
      <c r="C1757" s="14" t="s">
        <v>7210</v>
      </c>
      <c r="D1757" s="14" t="s">
        <v>7216</v>
      </c>
      <c r="E1757" s="14" t="s">
        <v>113</v>
      </c>
      <c r="F1757" s="14">
        <v>550.45000000000005</v>
      </c>
      <c r="G1757" s="14"/>
      <c r="H1757" s="14" t="s">
        <v>110</v>
      </c>
      <c r="I1757" s="14" t="s">
        <v>2392</v>
      </c>
      <c r="J1757" s="14" t="s">
        <v>4373</v>
      </c>
      <c r="K1757" s="14" t="s">
        <v>4374</v>
      </c>
    </row>
    <row r="1758" spans="1:11" x14ac:dyDescent="0.2">
      <c r="A1758" s="15">
        <v>1757</v>
      </c>
      <c r="B1758" s="16">
        <v>5179173</v>
      </c>
      <c r="C1758" s="16" t="s">
        <v>7210</v>
      </c>
      <c r="D1758" s="16" t="s">
        <v>7217</v>
      </c>
      <c r="E1758" s="16" t="s">
        <v>5901</v>
      </c>
      <c r="F1758" s="16">
        <v>119.3</v>
      </c>
      <c r="G1758" s="16" t="s">
        <v>970</v>
      </c>
      <c r="H1758" s="16" t="s">
        <v>110</v>
      </c>
      <c r="I1758" s="16" t="s">
        <v>2392</v>
      </c>
      <c r="J1758" s="16" t="s">
        <v>2977</v>
      </c>
      <c r="K1758" s="16" t="s">
        <v>7218</v>
      </c>
    </row>
    <row r="1759" spans="1:11" x14ac:dyDescent="0.2">
      <c r="A1759" s="13">
        <v>1758</v>
      </c>
      <c r="B1759" s="14">
        <v>2548747</v>
      </c>
      <c r="C1759" s="14" t="s">
        <v>900</v>
      </c>
      <c r="D1759" s="14" t="s">
        <v>7219</v>
      </c>
      <c r="E1759" s="14" t="s">
        <v>7220</v>
      </c>
      <c r="F1759" s="14">
        <v>38.78</v>
      </c>
      <c r="G1759" s="14" t="s">
        <v>7221</v>
      </c>
      <c r="H1759" s="14" t="s">
        <v>362</v>
      </c>
      <c r="I1759" s="14" t="s">
        <v>362</v>
      </c>
      <c r="J1759" s="14" t="s">
        <v>7222</v>
      </c>
      <c r="K1759" s="14" t="s">
        <v>7223</v>
      </c>
    </row>
    <row r="1760" spans="1:11" x14ac:dyDescent="0.2">
      <c r="A1760" s="15">
        <v>1759</v>
      </c>
      <c r="B1760" s="16">
        <v>2548747</v>
      </c>
      <c r="C1760" s="16" t="s">
        <v>900</v>
      </c>
      <c r="D1760" s="16" t="s">
        <v>7224</v>
      </c>
      <c r="E1760" s="16" t="s">
        <v>7225</v>
      </c>
      <c r="F1760" s="16">
        <v>634.05999999999995</v>
      </c>
      <c r="G1760" s="16"/>
      <c r="H1760" s="16" t="s">
        <v>362</v>
      </c>
      <c r="I1760" s="16" t="s">
        <v>362</v>
      </c>
      <c r="J1760" s="16" t="s">
        <v>5202</v>
      </c>
      <c r="K1760" s="16" t="s">
        <v>1285</v>
      </c>
    </row>
    <row r="1761" spans="1:11" x14ac:dyDescent="0.2">
      <c r="A1761" s="13">
        <v>1760</v>
      </c>
      <c r="B1761" s="14">
        <v>2548747</v>
      </c>
      <c r="C1761" s="14" t="s">
        <v>900</v>
      </c>
      <c r="D1761" s="14" t="s">
        <v>7226</v>
      </c>
      <c r="E1761" s="14" t="s">
        <v>7227</v>
      </c>
      <c r="F1761" s="14">
        <v>10838</v>
      </c>
      <c r="G1761" s="14"/>
      <c r="H1761" s="14" t="s">
        <v>362</v>
      </c>
      <c r="I1761" s="14" t="s">
        <v>362</v>
      </c>
      <c r="J1761" s="14" t="s">
        <v>3526</v>
      </c>
      <c r="K1761" s="14" t="s">
        <v>3527</v>
      </c>
    </row>
    <row r="1762" spans="1:11" x14ac:dyDescent="0.2">
      <c r="A1762" s="15">
        <v>1761</v>
      </c>
      <c r="B1762" s="16">
        <v>5437326</v>
      </c>
      <c r="C1762" s="16" t="s">
        <v>7228</v>
      </c>
      <c r="D1762" s="16" t="s">
        <v>7229</v>
      </c>
      <c r="E1762" s="16" t="s">
        <v>7230</v>
      </c>
      <c r="F1762" s="16">
        <v>511.87</v>
      </c>
      <c r="G1762" s="16"/>
      <c r="H1762" s="16" t="s">
        <v>382</v>
      </c>
      <c r="I1762" s="16" t="s">
        <v>388</v>
      </c>
      <c r="J1762" s="16" t="s">
        <v>7231</v>
      </c>
      <c r="K1762" s="16" t="s">
        <v>7232</v>
      </c>
    </row>
    <row r="1763" spans="1:11" x14ac:dyDescent="0.2">
      <c r="A1763" s="13">
        <v>1762</v>
      </c>
      <c r="B1763" s="14">
        <v>5350182</v>
      </c>
      <c r="C1763" s="14" t="s">
        <v>7233</v>
      </c>
      <c r="D1763" s="14" t="s">
        <v>7234</v>
      </c>
      <c r="E1763" s="14" t="s">
        <v>3720</v>
      </c>
      <c r="F1763" s="14">
        <v>39.75</v>
      </c>
      <c r="G1763" s="14"/>
      <c r="H1763" s="14" t="s">
        <v>116</v>
      </c>
      <c r="I1763" s="14" t="s">
        <v>142</v>
      </c>
      <c r="J1763" s="14" t="s">
        <v>5155</v>
      </c>
      <c r="K1763" s="14" t="s">
        <v>7235</v>
      </c>
    </row>
    <row r="1764" spans="1:11" x14ac:dyDescent="0.2">
      <c r="A1764" s="15">
        <v>1763</v>
      </c>
      <c r="B1764" s="16">
        <v>5150949</v>
      </c>
      <c r="C1764" s="16" t="s">
        <v>7236</v>
      </c>
      <c r="D1764" s="16" t="s">
        <v>7237</v>
      </c>
      <c r="E1764" s="16" t="s">
        <v>7238</v>
      </c>
      <c r="F1764" s="16">
        <v>6661.92</v>
      </c>
      <c r="G1764" s="16"/>
      <c r="H1764" s="16" t="s">
        <v>136</v>
      </c>
      <c r="I1764" s="16" t="s">
        <v>1378</v>
      </c>
      <c r="J1764" s="16" t="s">
        <v>3103</v>
      </c>
      <c r="K1764" s="16" t="s">
        <v>3104</v>
      </c>
    </row>
    <row r="1765" spans="1:11" x14ac:dyDescent="0.2">
      <c r="A1765" s="13">
        <v>1764</v>
      </c>
      <c r="B1765" s="14">
        <v>5269318</v>
      </c>
      <c r="C1765" s="14" t="s">
        <v>7239</v>
      </c>
      <c r="D1765" s="14" t="s">
        <v>7240</v>
      </c>
      <c r="E1765" s="14" t="s">
        <v>7241</v>
      </c>
      <c r="F1765" s="14">
        <v>3663.2</v>
      </c>
      <c r="G1765" s="14"/>
      <c r="H1765" s="14" t="s">
        <v>362</v>
      </c>
      <c r="I1765" s="14" t="s">
        <v>362</v>
      </c>
      <c r="J1765" s="14" t="s">
        <v>6662</v>
      </c>
      <c r="K1765" s="14" t="s">
        <v>6663</v>
      </c>
    </row>
    <row r="1766" spans="1:11" x14ac:dyDescent="0.2">
      <c r="A1766" s="15">
        <v>1765</v>
      </c>
      <c r="B1766" s="16">
        <v>5269318</v>
      </c>
      <c r="C1766" s="16" t="s">
        <v>7239</v>
      </c>
      <c r="D1766" s="16" t="s">
        <v>7242</v>
      </c>
      <c r="E1766" s="16" t="s">
        <v>7243</v>
      </c>
      <c r="F1766" s="16">
        <v>5040.67</v>
      </c>
      <c r="G1766" s="16"/>
      <c r="H1766" s="16" t="s">
        <v>362</v>
      </c>
      <c r="I1766" s="16" t="s">
        <v>362</v>
      </c>
      <c r="J1766" s="16" t="s">
        <v>7244</v>
      </c>
      <c r="K1766" s="16" t="s">
        <v>7245</v>
      </c>
    </row>
    <row r="1767" spans="1:11" x14ac:dyDescent="0.2">
      <c r="A1767" s="13">
        <v>1766</v>
      </c>
      <c r="B1767" s="14">
        <v>5269318</v>
      </c>
      <c r="C1767" s="14" t="s">
        <v>7239</v>
      </c>
      <c r="D1767" s="14" t="s">
        <v>7246</v>
      </c>
      <c r="E1767" s="14" t="s">
        <v>7247</v>
      </c>
      <c r="F1767" s="14">
        <v>6543.54</v>
      </c>
      <c r="G1767" s="14"/>
      <c r="H1767" s="14" t="s">
        <v>362</v>
      </c>
      <c r="I1767" s="14" t="s">
        <v>362</v>
      </c>
      <c r="J1767" s="14" t="s">
        <v>1628</v>
      </c>
      <c r="K1767" s="14" t="s">
        <v>1629</v>
      </c>
    </row>
    <row r="1768" spans="1:11" x14ac:dyDescent="0.2">
      <c r="A1768" s="15">
        <v>1767</v>
      </c>
      <c r="B1768" s="16">
        <v>5269318</v>
      </c>
      <c r="C1768" s="16" t="s">
        <v>7239</v>
      </c>
      <c r="D1768" s="16" t="s">
        <v>7248</v>
      </c>
      <c r="E1768" s="16" t="s">
        <v>3319</v>
      </c>
      <c r="F1768" s="16">
        <v>30470.06</v>
      </c>
      <c r="G1768" s="16"/>
      <c r="H1768" s="16" t="s">
        <v>7249</v>
      </c>
      <c r="I1768" s="16" t="s">
        <v>7250</v>
      </c>
      <c r="J1768" s="16" t="s">
        <v>5891</v>
      </c>
      <c r="K1768" s="16" t="s">
        <v>5892</v>
      </c>
    </row>
    <row r="1769" spans="1:11" x14ac:dyDescent="0.2">
      <c r="A1769" s="13">
        <v>1768</v>
      </c>
      <c r="B1769" s="14">
        <v>2888696</v>
      </c>
      <c r="C1769" s="14" t="s">
        <v>7251</v>
      </c>
      <c r="D1769" s="14" t="s">
        <v>7252</v>
      </c>
      <c r="E1769" s="14" t="s">
        <v>7253</v>
      </c>
      <c r="F1769" s="14">
        <v>1379.3</v>
      </c>
      <c r="G1769" s="14"/>
      <c r="H1769" s="14" t="s">
        <v>362</v>
      </c>
      <c r="I1769" s="14" t="s">
        <v>727</v>
      </c>
      <c r="J1769" s="14" t="s">
        <v>7254</v>
      </c>
      <c r="K1769" s="14" t="s">
        <v>7255</v>
      </c>
    </row>
    <row r="1770" spans="1:11" x14ac:dyDescent="0.2">
      <c r="A1770" s="15">
        <v>1769</v>
      </c>
      <c r="B1770" s="16">
        <v>2888696</v>
      </c>
      <c r="C1770" s="16" t="s">
        <v>7251</v>
      </c>
      <c r="D1770" s="16" t="s">
        <v>7256</v>
      </c>
      <c r="E1770" s="16" t="s">
        <v>7257</v>
      </c>
      <c r="F1770" s="16">
        <v>2890.72</v>
      </c>
      <c r="G1770" s="16"/>
      <c r="H1770" s="16" t="s">
        <v>1870</v>
      </c>
      <c r="I1770" s="16" t="s">
        <v>2421</v>
      </c>
      <c r="J1770" s="16" t="s">
        <v>6007</v>
      </c>
      <c r="K1770" s="16" t="s">
        <v>6008</v>
      </c>
    </row>
    <row r="1771" spans="1:11" x14ac:dyDescent="0.2">
      <c r="A1771" s="13">
        <v>1770</v>
      </c>
      <c r="B1771" s="14">
        <v>5118662</v>
      </c>
      <c r="C1771" s="14" t="s">
        <v>7258</v>
      </c>
      <c r="D1771" s="14" t="s">
        <v>7259</v>
      </c>
      <c r="E1771" s="14" t="s">
        <v>1712</v>
      </c>
      <c r="F1771" s="14">
        <v>58.63</v>
      </c>
      <c r="G1771" s="14" t="s">
        <v>1018</v>
      </c>
      <c r="H1771" s="14" t="s">
        <v>407</v>
      </c>
      <c r="I1771" s="14" t="s">
        <v>1601</v>
      </c>
      <c r="J1771" s="14" t="s">
        <v>7260</v>
      </c>
      <c r="K1771" s="14" t="s">
        <v>7261</v>
      </c>
    </row>
    <row r="1772" spans="1:11" x14ac:dyDescent="0.2">
      <c r="A1772" s="15">
        <v>1771</v>
      </c>
      <c r="B1772" s="16">
        <v>5118662</v>
      </c>
      <c r="C1772" s="16" t="s">
        <v>7258</v>
      </c>
      <c r="D1772" s="16" t="s">
        <v>7262</v>
      </c>
      <c r="E1772" s="16" t="s">
        <v>1712</v>
      </c>
      <c r="F1772" s="16">
        <v>145.85</v>
      </c>
      <c r="G1772" s="16" t="s">
        <v>1018</v>
      </c>
      <c r="H1772" s="16" t="s">
        <v>407</v>
      </c>
      <c r="I1772" s="16" t="s">
        <v>1601</v>
      </c>
      <c r="J1772" s="16" t="s">
        <v>7260</v>
      </c>
      <c r="K1772" s="16" t="s">
        <v>7261</v>
      </c>
    </row>
    <row r="1773" spans="1:11" x14ac:dyDescent="0.2">
      <c r="A1773" s="13">
        <v>1772</v>
      </c>
      <c r="B1773" s="14">
        <v>5026911</v>
      </c>
      <c r="C1773" s="14" t="s">
        <v>7263</v>
      </c>
      <c r="D1773" s="14" t="s">
        <v>7264</v>
      </c>
      <c r="E1773" s="14" t="s">
        <v>1702</v>
      </c>
      <c r="F1773" s="14">
        <v>25.73</v>
      </c>
      <c r="G1773" s="14" t="s">
        <v>1018</v>
      </c>
      <c r="H1773" s="14" t="s">
        <v>407</v>
      </c>
      <c r="I1773" s="14" t="s">
        <v>1601</v>
      </c>
      <c r="J1773" s="14" t="s">
        <v>3331</v>
      </c>
      <c r="K1773" s="14" t="s">
        <v>7265</v>
      </c>
    </row>
    <row r="1774" spans="1:11" x14ac:dyDescent="0.2">
      <c r="A1774" s="15">
        <v>1773</v>
      </c>
      <c r="B1774" s="16">
        <v>5502292</v>
      </c>
      <c r="C1774" s="16" t="s">
        <v>7266</v>
      </c>
      <c r="D1774" s="16" t="s">
        <v>7267</v>
      </c>
      <c r="E1774" s="16" t="s">
        <v>7268</v>
      </c>
      <c r="F1774" s="16">
        <v>791.61</v>
      </c>
      <c r="G1774" s="16"/>
      <c r="H1774" s="16" t="s">
        <v>21</v>
      </c>
      <c r="I1774" s="16" t="s">
        <v>49</v>
      </c>
      <c r="J1774" s="16" t="s">
        <v>6237</v>
      </c>
      <c r="K1774" s="16" t="s">
        <v>6238</v>
      </c>
    </row>
    <row r="1775" spans="1:11" x14ac:dyDescent="0.2">
      <c r="A1775" s="13">
        <v>1774</v>
      </c>
      <c r="B1775" s="14">
        <v>5517028</v>
      </c>
      <c r="C1775" s="14" t="s">
        <v>7269</v>
      </c>
      <c r="D1775" s="14" t="s">
        <v>7270</v>
      </c>
      <c r="E1775" s="14" t="s">
        <v>2374</v>
      </c>
      <c r="F1775" s="14">
        <v>17446.669999999998</v>
      </c>
      <c r="G1775" s="14"/>
      <c r="H1775" s="14" t="s">
        <v>264</v>
      </c>
      <c r="I1775" s="14" t="s">
        <v>320</v>
      </c>
      <c r="J1775" s="14" t="s">
        <v>3153</v>
      </c>
      <c r="K1775" s="14" t="s">
        <v>7271</v>
      </c>
    </row>
    <row r="1776" spans="1:11" x14ac:dyDescent="0.2">
      <c r="A1776" s="15">
        <v>1775</v>
      </c>
      <c r="B1776" s="16">
        <v>5370124</v>
      </c>
      <c r="C1776" s="16" t="s">
        <v>7272</v>
      </c>
      <c r="D1776" s="16" t="s">
        <v>7273</v>
      </c>
      <c r="E1776" s="16" t="s">
        <v>7274</v>
      </c>
      <c r="F1776" s="16">
        <v>260.62</v>
      </c>
      <c r="G1776" s="16"/>
      <c r="H1776" s="16" t="s">
        <v>382</v>
      </c>
      <c r="I1776" s="16" t="s">
        <v>396</v>
      </c>
      <c r="J1776" s="16" t="s">
        <v>1379</v>
      </c>
      <c r="K1776" s="16" t="s">
        <v>2514</v>
      </c>
    </row>
    <row r="1777" spans="1:11" x14ac:dyDescent="0.2">
      <c r="A1777" s="13">
        <v>1776</v>
      </c>
      <c r="B1777" s="14">
        <v>5044804</v>
      </c>
      <c r="C1777" s="14" t="s">
        <v>7275</v>
      </c>
      <c r="D1777" s="14" t="s">
        <v>7276</v>
      </c>
      <c r="E1777" s="14" t="s">
        <v>1087</v>
      </c>
      <c r="F1777" s="14">
        <v>159737.48000000001</v>
      </c>
      <c r="G1777" s="14"/>
      <c r="H1777" s="14" t="s">
        <v>264</v>
      </c>
      <c r="I1777" s="14" t="s">
        <v>272</v>
      </c>
      <c r="J1777" s="14" t="s">
        <v>2820</v>
      </c>
      <c r="K1777" s="14" t="s">
        <v>5956</v>
      </c>
    </row>
    <row r="1778" spans="1:11" x14ac:dyDescent="0.2">
      <c r="A1778" s="15">
        <v>1777</v>
      </c>
      <c r="B1778" s="16">
        <v>2043483</v>
      </c>
      <c r="C1778" s="16" t="s">
        <v>7277</v>
      </c>
      <c r="D1778" s="16" t="s">
        <v>7278</v>
      </c>
      <c r="E1778" s="16" t="s">
        <v>1159</v>
      </c>
      <c r="F1778" s="16">
        <v>79.31</v>
      </c>
      <c r="G1778" s="16"/>
      <c r="H1778" s="16" t="s">
        <v>565</v>
      </c>
      <c r="I1778" s="16" t="s">
        <v>803</v>
      </c>
      <c r="J1778" s="16" t="s">
        <v>7279</v>
      </c>
      <c r="K1778" s="16" t="s">
        <v>7280</v>
      </c>
    </row>
    <row r="1779" spans="1:11" x14ac:dyDescent="0.2">
      <c r="A1779" s="13">
        <v>1778</v>
      </c>
      <c r="B1779" s="14">
        <v>2113023</v>
      </c>
      <c r="C1779" s="14" t="s">
        <v>7281</v>
      </c>
      <c r="D1779" s="14" t="s">
        <v>7282</v>
      </c>
      <c r="E1779" s="14" t="s">
        <v>7283</v>
      </c>
      <c r="F1779" s="14">
        <v>29.39</v>
      </c>
      <c r="G1779" s="14" t="s">
        <v>1101</v>
      </c>
      <c r="H1779" s="14" t="s">
        <v>511</v>
      </c>
      <c r="I1779" s="14" t="s">
        <v>748</v>
      </c>
      <c r="J1779" s="14" t="s">
        <v>7284</v>
      </c>
      <c r="K1779" s="14" t="s">
        <v>7285</v>
      </c>
    </row>
    <row r="1780" spans="1:11" x14ac:dyDescent="0.2">
      <c r="A1780" s="15">
        <v>1779</v>
      </c>
      <c r="B1780" s="16">
        <v>2036231</v>
      </c>
      <c r="C1780" s="16" t="s">
        <v>7286</v>
      </c>
      <c r="D1780" s="16" t="s">
        <v>7287</v>
      </c>
      <c r="E1780" s="16" t="s">
        <v>7288</v>
      </c>
      <c r="F1780" s="16">
        <v>63.35</v>
      </c>
      <c r="G1780" s="16" t="s">
        <v>1051</v>
      </c>
      <c r="H1780" s="16" t="s">
        <v>116</v>
      </c>
      <c r="I1780" s="16" t="s">
        <v>142</v>
      </c>
      <c r="J1780" s="16" t="s">
        <v>7289</v>
      </c>
      <c r="K1780" s="16" t="s">
        <v>7290</v>
      </c>
    </row>
    <row r="1781" spans="1:11" x14ac:dyDescent="0.2">
      <c r="A1781" s="13">
        <v>1780</v>
      </c>
      <c r="B1781" s="14">
        <v>5237572</v>
      </c>
      <c r="C1781" s="14" t="s">
        <v>7291</v>
      </c>
      <c r="D1781" s="14" t="s">
        <v>7292</v>
      </c>
      <c r="E1781" s="14" t="s">
        <v>7288</v>
      </c>
      <c r="F1781" s="14">
        <v>30.41</v>
      </c>
      <c r="G1781" s="14" t="s">
        <v>1051</v>
      </c>
      <c r="H1781" s="14" t="s">
        <v>116</v>
      </c>
      <c r="I1781" s="14" t="s">
        <v>142</v>
      </c>
      <c r="J1781" s="14" t="s">
        <v>7289</v>
      </c>
      <c r="K1781" s="14" t="s">
        <v>7290</v>
      </c>
    </row>
    <row r="1782" spans="1:11" x14ac:dyDescent="0.2">
      <c r="A1782" s="15">
        <v>1781</v>
      </c>
      <c r="B1782" s="16">
        <v>3675416</v>
      </c>
      <c r="C1782" s="16" t="s">
        <v>7293</v>
      </c>
      <c r="D1782" s="16" t="s">
        <v>7294</v>
      </c>
      <c r="E1782" s="16" t="s">
        <v>7295</v>
      </c>
      <c r="F1782" s="16">
        <v>189.86</v>
      </c>
      <c r="G1782" s="16" t="s">
        <v>2762</v>
      </c>
      <c r="H1782" s="16" t="s">
        <v>362</v>
      </c>
      <c r="I1782" s="16" t="s">
        <v>727</v>
      </c>
      <c r="J1782" s="16" t="s">
        <v>7296</v>
      </c>
      <c r="K1782" s="16" t="s">
        <v>7297</v>
      </c>
    </row>
    <row r="1783" spans="1:11" x14ac:dyDescent="0.2">
      <c r="A1783" s="13">
        <v>1782</v>
      </c>
      <c r="B1783" s="14">
        <v>5431913</v>
      </c>
      <c r="C1783" s="14" t="s">
        <v>7298</v>
      </c>
      <c r="D1783" s="14" t="s">
        <v>7299</v>
      </c>
      <c r="E1783" s="14" t="s">
        <v>1468</v>
      </c>
      <c r="F1783" s="14">
        <v>53.16</v>
      </c>
      <c r="G1783" s="14" t="s">
        <v>1018</v>
      </c>
      <c r="H1783" s="14" t="s">
        <v>528</v>
      </c>
      <c r="I1783" s="14" t="s">
        <v>785</v>
      </c>
      <c r="J1783" s="14" t="s">
        <v>4502</v>
      </c>
      <c r="K1783" s="14" t="s">
        <v>7300</v>
      </c>
    </row>
    <row r="1784" spans="1:11" x14ac:dyDescent="0.2">
      <c r="A1784" s="15">
        <v>1783</v>
      </c>
      <c r="B1784" s="16">
        <v>5036496</v>
      </c>
      <c r="C1784" s="16" t="s">
        <v>7301</v>
      </c>
      <c r="D1784" s="16" t="s">
        <v>7302</v>
      </c>
      <c r="E1784" s="16" t="s">
        <v>7303</v>
      </c>
      <c r="F1784" s="16">
        <v>79.61</v>
      </c>
      <c r="G1784" s="16" t="s">
        <v>7304</v>
      </c>
      <c r="H1784" s="16" t="s">
        <v>362</v>
      </c>
      <c r="I1784" s="16" t="s">
        <v>362</v>
      </c>
      <c r="J1784" s="16" t="s">
        <v>2106</v>
      </c>
      <c r="K1784" s="16" t="s">
        <v>2107</v>
      </c>
    </row>
    <row r="1785" spans="1:11" x14ac:dyDescent="0.2">
      <c r="A1785" s="13">
        <v>1784</v>
      </c>
      <c r="B1785" s="14">
        <v>5036496</v>
      </c>
      <c r="C1785" s="14" t="s">
        <v>7301</v>
      </c>
      <c r="D1785" s="14" t="s">
        <v>7305</v>
      </c>
      <c r="E1785" s="14" t="s">
        <v>7306</v>
      </c>
      <c r="F1785" s="14">
        <v>227.45</v>
      </c>
      <c r="G1785" s="14" t="s">
        <v>7304</v>
      </c>
      <c r="H1785" s="14" t="s">
        <v>362</v>
      </c>
      <c r="I1785" s="14" t="s">
        <v>362</v>
      </c>
      <c r="J1785" s="14" t="s">
        <v>7307</v>
      </c>
      <c r="K1785" s="14" t="s">
        <v>7308</v>
      </c>
    </row>
    <row r="1786" spans="1:11" x14ac:dyDescent="0.2">
      <c r="A1786" s="15">
        <v>1785</v>
      </c>
      <c r="B1786" s="16">
        <v>5036496</v>
      </c>
      <c r="C1786" s="16" t="s">
        <v>7301</v>
      </c>
      <c r="D1786" s="16" t="s">
        <v>7309</v>
      </c>
      <c r="E1786" s="16" t="s">
        <v>7310</v>
      </c>
      <c r="F1786" s="16">
        <v>83.49</v>
      </c>
      <c r="G1786" s="16" t="s">
        <v>1929</v>
      </c>
      <c r="H1786" s="16" t="s">
        <v>362</v>
      </c>
      <c r="I1786" s="16" t="s">
        <v>727</v>
      </c>
      <c r="J1786" s="16" t="s">
        <v>7311</v>
      </c>
      <c r="K1786" s="16" t="s">
        <v>7312</v>
      </c>
    </row>
    <row r="1787" spans="1:11" x14ac:dyDescent="0.2">
      <c r="A1787" s="13">
        <v>1786</v>
      </c>
      <c r="B1787" s="14">
        <v>5469821</v>
      </c>
      <c r="C1787" s="14" t="s">
        <v>7313</v>
      </c>
      <c r="D1787" s="14" t="s">
        <v>7314</v>
      </c>
      <c r="E1787" s="14" t="s">
        <v>2798</v>
      </c>
      <c r="F1787" s="14">
        <v>2394.79</v>
      </c>
      <c r="G1787" s="14"/>
      <c r="H1787" s="14" t="s">
        <v>1870</v>
      </c>
      <c r="I1787" s="14" t="s">
        <v>6375</v>
      </c>
      <c r="J1787" s="14" t="s">
        <v>3526</v>
      </c>
      <c r="K1787" s="14" t="s">
        <v>3527</v>
      </c>
    </row>
    <row r="1788" spans="1:11" x14ac:dyDescent="0.2">
      <c r="A1788" s="15">
        <v>1787</v>
      </c>
      <c r="B1788" s="16">
        <v>2870312</v>
      </c>
      <c r="C1788" s="16" t="s">
        <v>7315</v>
      </c>
      <c r="D1788" s="16" t="s">
        <v>7316</v>
      </c>
      <c r="E1788" s="16" t="s">
        <v>4344</v>
      </c>
      <c r="F1788" s="16">
        <v>377.21</v>
      </c>
      <c r="G1788" s="16" t="s">
        <v>970</v>
      </c>
      <c r="H1788" s="16" t="s">
        <v>162</v>
      </c>
      <c r="I1788" s="16" t="s">
        <v>4345</v>
      </c>
      <c r="J1788" s="16" t="s">
        <v>7317</v>
      </c>
      <c r="K1788" s="16" t="s">
        <v>7318</v>
      </c>
    </row>
    <row r="1789" spans="1:11" x14ac:dyDescent="0.2">
      <c r="A1789" s="13">
        <v>1788</v>
      </c>
      <c r="B1789" s="14">
        <v>2870312</v>
      </c>
      <c r="C1789" s="14" t="s">
        <v>7315</v>
      </c>
      <c r="D1789" s="14" t="s">
        <v>7319</v>
      </c>
      <c r="E1789" s="14" t="s">
        <v>168</v>
      </c>
      <c r="F1789" s="14">
        <v>31185.35</v>
      </c>
      <c r="G1789" s="14"/>
      <c r="H1789" s="14" t="s">
        <v>162</v>
      </c>
      <c r="I1789" s="14" t="s">
        <v>168</v>
      </c>
      <c r="J1789" s="14" t="s">
        <v>4436</v>
      </c>
      <c r="K1789" s="14" t="s">
        <v>3878</v>
      </c>
    </row>
    <row r="1790" spans="1:11" x14ac:dyDescent="0.2">
      <c r="A1790" s="15">
        <v>1789</v>
      </c>
      <c r="B1790" s="16">
        <v>2870312</v>
      </c>
      <c r="C1790" s="16" t="s">
        <v>7315</v>
      </c>
      <c r="D1790" s="16" t="s">
        <v>7320</v>
      </c>
      <c r="E1790" s="16" t="s">
        <v>7321</v>
      </c>
      <c r="F1790" s="16">
        <v>209.57</v>
      </c>
      <c r="G1790" s="16" t="s">
        <v>970</v>
      </c>
      <c r="H1790" s="16" t="s">
        <v>162</v>
      </c>
      <c r="I1790" s="16" t="s">
        <v>4345</v>
      </c>
      <c r="J1790" s="16" t="s">
        <v>2701</v>
      </c>
      <c r="K1790" s="16" t="s">
        <v>2702</v>
      </c>
    </row>
    <row r="1791" spans="1:11" x14ac:dyDescent="0.2">
      <c r="A1791" s="13">
        <v>1790</v>
      </c>
      <c r="B1791" s="14">
        <v>2830213</v>
      </c>
      <c r="C1791" s="14" t="s">
        <v>7322</v>
      </c>
      <c r="D1791" s="14" t="s">
        <v>7323</v>
      </c>
      <c r="E1791" s="14" t="s">
        <v>7324</v>
      </c>
      <c r="F1791" s="14">
        <v>101.58</v>
      </c>
      <c r="G1791" s="14" t="s">
        <v>6477</v>
      </c>
      <c r="H1791" s="14" t="s">
        <v>162</v>
      </c>
      <c r="I1791" s="14" t="s">
        <v>7325</v>
      </c>
      <c r="J1791" s="14" t="s">
        <v>7326</v>
      </c>
      <c r="K1791" s="14" t="s">
        <v>7327</v>
      </c>
    </row>
    <row r="1792" spans="1:11" x14ac:dyDescent="0.2">
      <c r="A1792" s="15">
        <v>1791</v>
      </c>
      <c r="B1792" s="16">
        <v>2784904</v>
      </c>
      <c r="C1792" s="16" t="s">
        <v>903</v>
      </c>
      <c r="D1792" s="16" t="s">
        <v>7328</v>
      </c>
      <c r="E1792" s="16" t="s">
        <v>7329</v>
      </c>
      <c r="F1792" s="16">
        <v>995.58</v>
      </c>
      <c r="G1792" s="16" t="s">
        <v>7221</v>
      </c>
      <c r="H1792" s="16" t="s">
        <v>162</v>
      </c>
      <c r="I1792" s="16" t="s">
        <v>173</v>
      </c>
      <c r="J1792" s="16" t="s">
        <v>7330</v>
      </c>
      <c r="K1792" s="16" t="s">
        <v>7331</v>
      </c>
    </row>
    <row r="1793" spans="1:11" x14ac:dyDescent="0.2">
      <c r="A1793" s="13">
        <v>1792</v>
      </c>
      <c r="B1793" s="14">
        <v>2075652</v>
      </c>
      <c r="C1793" s="14" t="s">
        <v>824</v>
      </c>
      <c r="D1793" s="14" t="s">
        <v>7332</v>
      </c>
      <c r="E1793" s="14" t="s">
        <v>7333</v>
      </c>
      <c r="F1793" s="14">
        <v>1585.63</v>
      </c>
      <c r="G1793" s="14"/>
      <c r="H1793" s="14" t="s">
        <v>407</v>
      </c>
      <c r="I1793" s="14" t="s">
        <v>408</v>
      </c>
      <c r="J1793" s="14" t="s">
        <v>7334</v>
      </c>
      <c r="K1793" s="14" t="s">
        <v>7335</v>
      </c>
    </row>
    <row r="1794" spans="1:11" x14ac:dyDescent="0.2">
      <c r="A1794" s="15">
        <v>1793</v>
      </c>
      <c r="B1794" s="16">
        <v>2075652</v>
      </c>
      <c r="C1794" s="16" t="s">
        <v>824</v>
      </c>
      <c r="D1794" s="16" t="s">
        <v>7336</v>
      </c>
      <c r="E1794" s="16" t="s">
        <v>7337</v>
      </c>
      <c r="F1794" s="16">
        <v>1445.12</v>
      </c>
      <c r="G1794" s="16"/>
      <c r="H1794" s="16" t="s">
        <v>407</v>
      </c>
      <c r="I1794" s="16" t="s">
        <v>408</v>
      </c>
      <c r="J1794" s="16" t="s">
        <v>7334</v>
      </c>
      <c r="K1794" s="16" t="s">
        <v>7335</v>
      </c>
    </row>
    <row r="1795" spans="1:11" x14ac:dyDescent="0.2">
      <c r="A1795" s="13">
        <v>1794</v>
      </c>
      <c r="B1795" s="14">
        <v>2075652</v>
      </c>
      <c r="C1795" s="14" t="s">
        <v>824</v>
      </c>
      <c r="D1795" s="14" t="s">
        <v>7338</v>
      </c>
      <c r="E1795" s="14" t="s">
        <v>7339</v>
      </c>
      <c r="F1795" s="14">
        <v>1535.37</v>
      </c>
      <c r="G1795" s="14"/>
      <c r="H1795" s="14" t="s">
        <v>407</v>
      </c>
      <c r="I1795" s="14" t="s">
        <v>408</v>
      </c>
      <c r="J1795" s="14" t="s">
        <v>7334</v>
      </c>
      <c r="K1795" s="14" t="s">
        <v>7335</v>
      </c>
    </row>
    <row r="1796" spans="1:11" x14ac:dyDescent="0.2">
      <c r="A1796" s="15">
        <v>1795</v>
      </c>
      <c r="B1796" s="16">
        <v>2075652</v>
      </c>
      <c r="C1796" s="16" t="s">
        <v>824</v>
      </c>
      <c r="D1796" s="16" t="s">
        <v>7340</v>
      </c>
      <c r="E1796" s="16" t="s">
        <v>7341</v>
      </c>
      <c r="F1796" s="16">
        <v>46.13</v>
      </c>
      <c r="G1796" s="16" t="s">
        <v>970</v>
      </c>
      <c r="H1796" s="16" t="s">
        <v>407</v>
      </c>
      <c r="I1796" s="16" t="s">
        <v>408</v>
      </c>
      <c r="J1796" s="16" t="s">
        <v>1791</v>
      </c>
      <c r="K1796" s="16" t="s">
        <v>7342</v>
      </c>
    </row>
    <row r="1797" spans="1:11" x14ac:dyDescent="0.2">
      <c r="A1797" s="13">
        <v>1796</v>
      </c>
      <c r="B1797" s="14">
        <v>2075652</v>
      </c>
      <c r="C1797" s="14" t="s">
        <v>824</v>
      </c>
      <c r="D1797" s="14" t="s">
        <v>7343</v>
      </c>
      <c r="E1797" s="14" t="s">
        <v>7344</v>
      </c>
      <c r="F1797" s="14">
        <v>39.67</v>
      </c>
      <c r="G1797" s="14" t="s">
        <v>970</v>
      </c>
      <c r="H1797" s="14" t="s">
        <v>407</v>
      </c>
      <c r="I1797" s="14" t="s">
        <v>408</v>
      </c>
      <c r="J1797" s="14" t="s">
        <v>1791</v>
      </c>
      <c r="K1797" s="14" t="s">
        <v>7342</v>
      </c>
    </row>
    <row r="1798" spans="1:11" x14ac:dyDescent="0.2">
      <c r="A1798" s="15">
        <v>1797</v>
      </c>
      <c r="B1798" s="16">
        <v>2075652</v>
      </c>
      <c r="C1798" s="16" t="s">
        <v>824</v>
      </c>
      <c r="D1798" s="16" t="s">
        <v>7345</v>
      </c>
      <c r="E1798" s="16" t="s">
        <v>7346</v>
      </c>
      <c r="F1798" s="16">
        <v>24.43</v>
      </c>
      <c r="G1798" s="16" t="s">
        <v>970</v>
      </c>
      <c r="H1798" s="16" t="s">
        <v>407</v>
      </c>
      <c r="I1798" s="16" t="s">
        <v>408</v>
      </c>
      <c r="J1798" s="16" t="s">
        <v>7347</v>
      </c>
      <c r="K1798" s="16" t="s">
        <v>7348</v>
      </c>
    </row>
    <row r="1799" spans="1:11" x14ac:dyDescent="0.2">
      <c r="A1799" s="13">
        <v>1798</v>
      </c>
      <c r="B1799" s="14">
        <v>2075652</v>
      </c>
      <c r="C1799" s="14" t="s">
        <v>824</v>
      </c>
      <c r="D1799" s="14" t="s">
        <v>7349</v>
      </c>
      <c r="E1799" s="14" t="s">
        <v>7350</v>
      </c>
      <c r="F1799" s="14">
        <v>24.44</v>
      </c>
      <c r="G1799" s="14" t="s">
        <v>970</v>
      </c>
      <c r="H1799" s="14" t="s">
        <v>407</v>
      </c>
      <c r="I1799" s="14" t="s">
        <v>408</v>
      </c>
      <c r="J1799" s="14" t="s">
        <v>7347</v>
      </c>
      <c r="K1799" s="14" t="s">
        <v>7348</v>
      </c>
    </row>
    <row r="1800" spans="1:11" x14ac:dyDescent="0.2">
      <c r="A1800" s="15">
        <v>1799</v>
      </c>
      <c r="B1800" s="16">
        <v>2075652</v>
      </c>
      <c r="C1800" s="16" t="s">
        <v>824</v>
      </c>
      <c r="D1800" s="16" t="s">
        <v>7351</v>
      </c>
      <c r="E1800" s="16" t="s">
        <v>7352</v>
      </c>
      <c r="F1800" s="16">
        <v>166.08</v>
      </c>
      <c r="G1800" s="16" t="s">
        <v>970</v>
      </c>
      <c r="H1800" s="16" t="s">
        <v>407</v>
      </c>
      <c r="I1800" s="16" t="s">
        <v>408</v>
      </c>
      <c r="J1800" s="16" t="s">
        <v>7353</v>
      </c>
      <c r="K1800" s="16" t="s">
        <v>7354</v>
      </c>
    </row>
    <row r="1801" spans="1:11" x14ac:dyDescent="0.2">
      <c r="A1801" s="13">
        <v>1800</v>
      </c>
      <c r="B1801" s="14">
        <v>2075652</v>
      </c>
      <c r="C1801" s="14" t="s">
        <v>824</v>
      </c>
      <c r="D1801" s="14" t="s">
        <v>7355</v>
      </c>
      <c r="E1801" s="14" t="s">
        <v>5636</v>
      </c>
      <c r="F1801" s="14">
        <v>690.4</v>
      </c>
      <c r="G1801" s="14"/>
      <c r="H1801" s="14" t="s">
        <v>407</v>
      </c>
      <c r="I1801" s="14" t="s">
        <v>408</v>
      </c>
      <c r="J1801" s="14" t="s">
        <v>7334</v>
      </c>
      <c r="K1801" s="14" t="s">
        <v>7335</v>
      </c>
    </row>
    <row r="1802" spans="1:11" x14ac:dyDescent="0.2">
      <c r="A1802" s="15">
        <v>1801</v>
      </c>
      <c r="B1802" s="16">
        <v>2075652</v>
      </c>
      <c r="C1802" s="16" t="s">
        <v>824</v>
      </c>
      <c r="D1802" s="16" t="s">
        <v>7356</v>
      </c>
      <c r="E1802" s="16" t="s">
        <v>824</v>
      </c>
      <c r="F1802" s="16">
        <v>24.46</v>
      </c>
      <c r="G1802" s="16" t="s">
        <v>970</v>
      </c>
      <c r="H1802" s="16" t="s">
        <v>407</v>
      </c>
      <c r="I1802" s="16" t="s">
        <v>408</v>
      </c>
      <c r="J1802" s="16" t="s">
        <v>5020</v>
      </c>
      <c r="K1802" s="16" t="s">
        <v>5021</v>
      </c>
    </row>
    <row r="1803" spans="1:11" x14ac:dyDescent="0.2">
      <c r="A1803" s="13">
        <v>1802</v>
      </c>
      <c r="B1803" s="14">
        <v>2075652</v>
      </c>
      <c r="C1803" s="14" t="s">
        <v>824</v>
      </c>
      <c r="D1803" s="14" t="s">
        <v>7357</v>
      </c>
      <c r="E1803" s="14" t="s">
        <v>7358</v>
      </c>
      <c r="F1803" s="14">
        <v>23.73</v>
      </c>
      <c r="G1803" s="14"/>
      <c r="H1803" s="14" t="s">
        <v>407</v>
      </c>
      <c r="I1803" s="14" t="s">
        <v>408</v>
      </c>
      <c r="J1803" s="14" t="s">
        <v>7334</v>
      </c>
      <c r="K1803" s="14" t="s">
        <v>7335</v>
      </c>
    </row>
    <row r="1804" spans="1:11" x14ac:dyDescent="0.2">
      <c r="A1804" s="15">
        <v>1803</v>
      </c>
      <c r="B1804" s="16">
        <v>2075652</v>
      </c>
      <c r="C1804" s="16" t="s">
        <v>824</v>
      </c>
      <c r="D1804" s="16" t="s">
        <v>7359</v>
      </c>
      <c r="E1804" s="16" t="s">
        <v>7360</v>
      </c>
      <c r="F1804" s="16">
        <v>612.66999999999996</v>
      </c>
      <c r="G1804" s="16"/>
      <c r="H1804" s="16" t="s">
        <v>407</v>
      </c>
      <c r="I1804" s="16" t="s">
        <v>408</v>
      </c>
      <c r="J1804" s="16" t="s">
        <v>7334</v>
      </c>
      <c r="K1804" s="16" t="s">
        <v>7335</v>
      </c>
    </row>
    <row r="1805" spans="1:11" x14ac:dyDescent="0.2">
      <c r="A1805" s="13">
        <v>1804</v>
      </c>
      <c r="B1805" s="14">
        <v>2075652</v>
      </c>
      <c r="C1805" s="14" t="s">
        <v>824</v>
      </c>
      <c r="D1805" s="14" t="s">
        <v>7361</v>
      </c>
      <c r="E1805" s="14" t="s">
        <v>7362</v>
      </c>
      <c r="F1805" s="14">
        <v>1590.55</v>
      </c>
      <c r="G1805" s="14"/>
      <c r="H1805" s="14" t="s">
        <v>407</v>
      </c>
      <c r="I1805" s="14" t="s">
        <v>408</v>
      </c>
      <c r="J1805" s="14" t="s">
        <v>7334</v>
      </c>
      <c r="K1805" s="14" t="s">
        <v>7335</v>
      </c>
    </row>
    <row r="1806" spans="1:11" x14ac:dyDescent="0.2">
      <c r="A1806" s="15">
        <v>1805</v>
      </c>
      <c r="B1806" s="16">
        <v>2075652</v>
      </c>
      <c r="C1806" s="16" t="s">
        <v>824</v>
      </c>
      <c r="D1806" s="16" t="s">
        <v>7363</v>
      </c>
      <c r="E1806" s="16" t="s">
        <v>7333</v>
      </c>
      <c r="F1806" s="16">
        <v>307.60000000000002</v>
      </c>
      <c r="G1806" s="16"/>
      <c r="H1806" s="16" t="s">
        <v>407</v>
      </c>
      <c r="I1806" s="16" t="s">
        <v>408</v>
      </c>
      <c r="J1806" s="16" t="s">
        <v>7334</v>
      </c>
      <c r="K1806" s="16" t="s">
        <v>7335</v>
      </c>
    </row>
    <row r="1807" spans="1:11" x14ac:dyDescent="0.2">
      <c r="A1807" s="13">
        <v>1806</v>
      </c>
      <c r="B1807" s="14">
        <v>2075652</v>
      </c>
      <c r="C1807" s="14" t="s">
        <v>824</v>
      </c>
      <c r="D1807" s="14" t="s">
        <v>7364</v>
      </c>
      <c r="E1807" s="14" t="s">
        <v>7333</v>
      </c>
      <c r="F1807" s="14">
        <v>71.12</v>
      </c>
      <c r="G1807" s="14" t="s">
        <v>970</v>
      </c>
      <c r="H1807" s="14" t="s">
        <v>407</v>
      </c>
      <c r="I1807" s="14" t="s">
        <v>408</v>
      </c>
      <c r="J1807" s="14" t="s">
        <v>7365</v>
      </c>
      <c r="K1807" s="14" t="s">
        <v>7366</v>
      </c>
    </row>
    <row r="1808" spans="1:11" x14ac:dyDescent="0.2">
      <c r="A1808" s="15">
        <v>1807</v>
      </c>
      <c r="B1808" s="16">
        <v>5515882</v>
      </c>
      <c r="C1808" s="16" t="s">
        <v>7367</v>
      </c>
      <c r="D1808" s="16" t="s">
        <v>7368</v>
      </c>
      <c r="E1808" s="16" t="s">
        <v>7369</v>
      </c>
      <c r="F1808" s="16">
        <v>375.09</v>
      </c>
      <c r="G1808" s="16" t="s">
        <v>970</v>
      </c>
      <c r="H1808" s="16" t="s">
        <v>51</v>
      </c>
      <c r="I1808" s="16" t="s">
        <v>52</v>
      </c>
      <c r="J1808" s="16" t="s">
        <v>1661</v>
      </c>
      <c r="K1808" s="16" t="s">
        <v>1662</v>
      </c>
    </row>
    <row r="1809" spans="1:11" x14ac:dyDescent="0.2">
      <c r="A1809" s="13">
        <v>1808</v>
      </c>
      <c r="B1809" s="14">
        <v>5515882</v>
      </c>
      <c r="C1809" s="14" t="s">
        <v>7367</v>
      </c>
      <c r="D1809" s="14" t="s">
        <v>7370</v>
      </c>
      <c r="E1809" s="14" t="s">
        <v>7371</v>
      </c>
      <c r="F1809" s="14">
        <v>1232.95</v>
      </c>
      <c r="G1809" s="14"/>
      <c r="H1809" s="14" t="s">
        <v>4790</v>
      </c>
      <c r="I1809" s="14" t="s">
        <v>7372</v>
      </c>
      <c r="J1809" s="14" t="s">
        <v>7373</v>
      </c>
      <c r="K1809" s="14" t="s">
        <v>7374</v>
      </c>
    </row>
    <row r="1810" spans="1:11" x14ac:dyDescent="0.2">
      <c r="A1810" s="15">
        <v>1809</v>
      </c>
      <c r="B1810" s="16">
        <v>2112868</v>
      </c>
      <c r="C1810" s="16" t="s">
        <v>7375</v>
      </c>
      <c r="D1810" s="16" t="s">
        <v>7376</v>
      </c>
      <c r="E1810" s="16" t="s">
        <v>7377</v>
      </c>
      <c r="F1810" s="16">
        <v>22.65</v>
      </c>
      <c r="G1810" s="16" t="s">
        <v>970</v>
      </c>
      <c r="H1810" s="16" t="s">
        <v>407</v>
      </c>
      <c r="I1810" s="16" t="s">
        <v>408</v>
      </c>
      <c r="J1810" s="16" t="s">
        <v>1810</v>
      </c>
      <c r="K1810" s="16" t="s">
        <v>1811</v>
      </c>
    </row>
    <row r="1811" spans="1:11" x14ac:dyDescent="0.2">
      <c r="A1811" s="13">
        <v>1810</v>
      </c>
      <c r="B1811" s="14">
        <v>2112868</v>
      </c>
      <c r="C1811" s="14" t="s">
        <v>7375</v>
      </c>
      <c r="D1811" s="14" t="s">
        <v>7378</v>
      </c>
      <c r="E1811" s="14" t="s">
        <v>2370</v>
      </c>
      <c r="F1811" s="14">
        <v>8.9600000000000009</v>
      </c>
      <c r="G1811" s="14" t="s">
        <v>970</v>
      </c>
      <c r="H1811" s="14" t="s">
        <v>407</v>
      </c>
      <c r="I1811" s="14" t="s">
        <v>408</v>
      </c>
      <c r="J1811" s="14" t="s">
        <v>7379</v>
      </c>
      <c r="K1811" s="14" t="s">
        <v>7380</v>
      </c>
    </row>
    <row r="1812" spans="1:11" x14ac:dyDescent="0.2">
      <c r="A1812" s="15">
        <v>1811</v>
      </c>
      <c r="B1812" s="16">
        <v>2112868</v>
      </c>
      <c r="C1812" s="16" t="s">
        <v>7375</v>
      </c>
      <c r="D1812" s="16" t="s">
        <v>7381</v>
      </c>
      <c r="E1812" s="16" t="s">
        <v>7382</v>
      </c>
      <c r="F1812" s="16">
        <v>387.48</v>
      </c>
      <c r="G1812" s="16" t="s">
        <v>970</v>
      </c>
      <c r="H1812" s="16" t="s">
        <v>407</v>
      </c>
      <c r="I1812" s="16" t="s">
        <v>408</v>
      </c>
      <c r="J1812" s="16" t="s">
        <v>7383</v>
      </c>
      <c r="K1812" s="16" t="s">
        <v>7384</v>
      </c>
    </row>
    <row r="1813" spans="1:11" x14ac:dyDescent="0.2">
      <c r="A1813" s="13">
        <v>1812</v>
      </c>
      <c r="B1813" s="14">
        <v>2112868</v>
      </c>
      <c r="C1813" s="14" t="s">
        <v>7375</v>
      </c>
      <c r="D1813" s="14" t="s">
        <v>7385</v>
      </c>
      <c r="E1813" s="14" t="s">
        <v>7386</v>
      </c>
      <c r="F1813" s="14">
        <v>7.12</v>
      </c>
      <c r="G1813" s="14" t="s">
        <v>970</v>
      </c>
      <c r="H1813" s="14" t="s">
        <v>51</v>
      </c>
      <c r="I1813" s="14" t="s">
        <v>52</v>
      </c>
      <c r="J1813" s="14" t="s">
        <v>7387</v>
      </c>
      <c r="K1813" s="14" t="s">
        <v>7388</v>
      </c>
    </row>
    <row r="1814" spans="1:11" x14ac:dyDescent="0.2">
      <c r="A1814" s="15">
        <v>1813</v>
      </c>
      <c r="B1814" s="16">
        <v>2112868</v>
      </c>
      <c r="C1814" s="16" t="s">
        <v>7375</v>
      </c>
      <c r="D1814" s="16" t="s">
        <v>7389</v>
      </c>
      <c r="E1814" s="16" t="s">
        <v>2513</v>
      </c>
      <c r="F1814" s="16">
        <v>34.43</v>
      </c>
      <c r="G1814" s="16" t="s">
        <v>970</v>
      </c>
      <c r="H1814" s="16" t="s">
        <v>407</v>
      </c>
      <c r="I1814" s="16" t="s">
        <v>408</v>
      </c>
      <c r="J1814" s="16" t="s">
        <v>7390</v>
      </c>
      <c r="K1814" s="16" t="s">
        <v>7391</v>
      </c>
    </row>
    <row r="1815" spans="1:11" x14ac:dyDescent="0.2">
      <c r="A1815" s="13">
        <v>1814</v>
      </c>
      <c r="B1815" s="14">
        <v>2112868</v>
      </c>
      <c r="C1815" s="14" t="s">
        <v>7375</v>
      </c>
      <c r="D1815" s="14" t="s">
        <v>7392</v>
      </c>
      <c r="E1815" s="14" t="s">
        <v>7393</v>
      </c>
      <c r="F1815" s="14">
        <v>37.19</v>
      </c>
      <c r="G1815" s="14" t="s">
        <v>970</v>
      </c>
      <c r="H1815" s="14" t="s">
        <v>407</v>
      </c>
      <c r="I1815" s="14" t="s">
        <v>408</v>
      </c>
      <c r="J1815" s="14" t="s">
        <v>7379</v>
      </c>
      <c r="K1815" s="14" t="s">
        <v>7380</v>
      </c>
    </row>
    <row r="1816" spans="1:11" x14ac:dyDescent="0.2">
      <c r="A1816" s="15">
        <v>1815</v>
      </c>
      <c r="B1816" s="16">
        <v>2112868</v>
      </c>
      <c r="C1816" s="16" t="s">
        <v>7375</v>
      </c>
      <c r="D1816" s="16" t="s">
        <v>7394</v>
      </c>
      <c r="E1816" s="16" t="s">
        <v>7395</v>
      </c>
      <c r="F1816" s="16">
        <v>108.6</v>
      </c>
      <c r="G1816" s="16" t="s">
        <v>970</v>
      </c>
      <c r="H1816" s="16" t="s">
        <v>407</v>
      </c>
      <c r="I1816" s="16" t="s">
        <v>408</v>
      </c>
      <c r="J1816" s="16" t="s">
        <v>7396</v>
      </c>
      <c r="K1816" s="16" t="s">
        <v>7397</v>
      </c>
    </row>
    <row r="1817" spans="1:11" x14ac:dyDescent="0.2">
      <c r="A1817" s="13">
        <v>1816</v>
      </c>
      <c r="B1817" s="14">
        <v>2112868</v>
      </c>
      <c r="C1817" s="14" t="s">
        <v>7375</v>
      </c>
      <c r="D1817" s="14" t="s">
        <v>7398</v>
      </c>
      <c r="E1817" s="14" t="s">
        <v>7399</v>
      </c>
      <c r="F1817" s="14">
        <v>103.76</v>
      </c>
      <c r="G1817" s="14" t="s">
        <v>970</v>
      </c>
      <c r="H1817" s="14" t="s">
        <v>407</v>
      </c>
      <c r="I1817" s="14" t="s">
        <v>408</v>
      </c>
      <c r="J1817" s="14" t="s">
        <v>7400</v>
      </c>
      <c r="K1817" s="14" t="s">
        <v>7401</v>
      </c>
    </row>
    <row r="1818" spans="1:11" x14ac:dyDescent="0.2">
      <c r="A1818" s="15">
        <v>1817</v>
      </c>
      <c r="B1818" s="16">
        <v>2112868</v>
      </c>
      <c r="C1818" s="16" t="s">
        <v>7375</v>
      </c>
      <c r="D1818" s="16" t="s">
        <v>7402</v>
      </c>
      <c r="E1818" s="16" t="s">
        <v>7403</v>
      </c>
      <c r="F1818" s="16">
        <v>518.70000000000005</v>
      </c>
      <c r="G1818" s="16" t="s">
        <v>970</v>
      </c>
      <c r="H1818" s="16" t="s">
        <v>1076</v>
      </c>
      <c r="I1818" s="16" t="s">
        <v>1668</v>
      </c>
      <c r="J1818" s="16" t="s">
        <v>1810</v>
      </c>
      <c r="K1818" s="16" t="s">
        <v>1811</v>
      </c>
    </row>
    <row r="1819" spans="1:11" x14ac:dyDescent="0.2">
      <c r="A1819" s="13">
        <v>1818</v>
      </c>
      <c r="B1819" s="14">
        <v>2112868</v>
      </c>
      <c r="C1819" s="14" t="s">
        <v>7375</v>
      </c>
      <c r="D1819" s="14" t="s">
        <v>7404</v>
      </c>
      <c r="E1819" s="14" t="s">
        <v>7405</v>
      </c>
      <c r="F1819" s="14">
        <v>487.87</v>
      </c>
      <c r="G1819" s="14" t="s">
        <v>970</v>
      </c>
      <c r="H1819" s="14" t="s">
        <v>407</v>
      </c>
      <c r="I1819" s="14" t="s">
        <v>408</v>
      </c>
      <c r="J1819" s="14" t="s">
        <v>7406</v>
      </c>
      <c r="K1819" s="14" t="s">
        <v>7407</v>
      </c>
    </row>
    <row r="1820" spans="1:11" x14ac:dyDescent="0.2">
      <c r="A1820" s="15">
        <v>1819</v>
      </c>
      <c r="B1820" s="16">
        <v>2112868</v>
      </c>
      <c r="C1820" s="16" t="s">
        <v>7375</v>
      </c>
      <c r="D1820" s="16" t="s">
        <v>7408</v>
      </c>
      <c r="E1820" s="16" t="s">
        <v>4828</v>
      </c>
      <c r="F1820" s="16">
        <v>125.26</v>
      </c>
      <c r="G1820" s="16" t="s">
        <v>970</v>
      </c>
      <c r="H1820" s="16" t="s">
        <v>407</v>
      </c>
      <c r="I1820" s="16" t="s">
        <v>408</v>
      </c>
      <c r="J1820" s="16" t="s">
        <v>7409</v>
      </c>
      <c r="K1820" s="16" t="s">
        <v>7410</v>
      </c>
    </row>
    <row r="1821" spans="1:11" x14ac:dyDescent="0.2">
      <c r="A1821" s="13">
        <v>1820</v>
      </c>
      <c r="B1821" s="14">
        <v>2112868</v>
      </c>
      <c r="C1821" s="14" t="s">
        <v>7375</v>
      </c>
      <c r="D1821" s="14" t="s">
        <v>7411</v>
      </c>
      <c r="E1821" s="14" t="s">
        <v>7412</v>
      </c>
      <c r="F1821" s="14">
        <v>2672.07</v>
      </c>
      <c r="G1821" s="14" t="s">
        <v>970</v>
      </c>
      <c r="H1821" s="14" t="s">
        <v>15</v>
      </c>
      <c r="I1821" s="14" t="s">
        <v>16</v>
      </c>
      <c r="J1821" s="14" t="s">
        <v>7413</v>
      </c>
      <c r="K1821" s="14" t="s">
        <v>7414</v>
      </c>
    </row>
    <row r="1822" spans="1:11" x14ac:dyDescent="0.2">
      <c r="A1822" s="15">
        <v>1821</v>
      </c>
      <c r="B1822" s="16">
        <v>2112868</v>
      </c>
      <c r="C1822" s="16" t="s">
        <v>7375</v>
      </c>
      <c r="D1822" s="16" t="s">
        <v>7415</v>
      </c>
      <c r="E1822" s="16" t="s">
        <v>2370</v>
      </c>
      <c r="F1822" s="16">
        <v>24.03</v>
      </c>
      <c r="G1822" s="16" t="s">
        <v>970</v>
      </c>
      <c r="H1822" s="16" t="s">
        <v>51</v>
      </c>
      <c r="I1822" s="16" t="s">
        <v>52</v>
      </c>
      <c r="J1822" s="16" t="s">
        <v>7416</v>
      </c>
      <c r="K1822" s="16" t="s">
        <v>7417</v>
      </c>
    </row>
    <row r="1823" spans="1:11" x14ac:dyDescent="0.2">
      <c r="A1823" s="13">
        <v>1822</v>
      </c>
      <c r="B1823" s="14">
        <v>2112868</v>
      </c>
      <c r="C1823" s="14" t="s">
        <v>7375</v>
      </c>
      <c r="D1823" s="14" t="s">
        <v>7418</v>
      </c>
      <c r="E1823" s="14" t="s">
        <v>7419</v>
      </c>
      <c r="F1823" s="14">
        <v>539.59</v>
      </c>
      <c r="G1823" s="14" t="s">
        <v>970</v>
      </c>
      <c r="H1823" s="14" t="s">
        <v>15</v>
      </c>
      <c r="I1823" s="14" t="s">
        <v>16</v>
      </c>
      <c r="J1823" s="14" t="s">
        <v>7420</v>
      </c>
      <c r="K1823" s="14" t="s">
        <v>7421</v>
      </c>
    </row>
    <row r="1824" spans="1:11" x14ac:dyDescent="0.2">
      <c r="A1824" s="15">
        <v>1823</v>
      </c>
      <c r="B1824" s="16">
        <v>2112868</v>
      </c>
      <c r="C1824" s="16" t="s">
        <v>7375</v>
      </c>
      <c r="D1824" s="16" t="s">
        <v>7422</v>
      </c>
      <c r="E1824" s="16" t="s">
        <v>7423</v>
      </c>
      <c r="F1824" s="16">
        <v>115.94</v>
      </c>
      <c r="G1824" s="16" t="s">
        <v>970</v>
      </c>
      <c r="H1824" s="16" t="s">
        <v>407</v>
      </c>
      <c r="I1824" s="16" t="s">
        <v>408</v>
      </c>
      <c r="J1824" s="16" t="s">
        <v>7424</v>
      </c>
      <c r="K1824" s="16" t="s">
        <v>7425</v>
      </c>
    </row>
    <row r="1825" spans="1:11" x14ac:dyDescent="0.2">
      <c r="A1825" s="13">
        <v>1824</v>
      </c>
      <c r="B1825" s="14">
        <v>2112868</v>
      </c>
      <c r="C1825" s="14" t="s">
        <v>7375</v>
      </c>
      <c r="D1825" s="14" t="s">
        <v>7426</v>
      </c>
      <c r="E1825" s="14" t="s">
        <v>7427</v>
      </c>
      <c r="F1825" s="14">
        <v>7203.33</v>
      </c>
      <c r="G1825" s="14"/>
      <c r="H1825" s="14" t="s">
        <v>1076</v>
      </c>
      <c r="I1825" s="14" t="s">
        <v>3839</v>
      </c>
      <c r="J1825" s="14" t="s">
        <v>7428</v>
      </c>
      <c r="K1825" s="14" t="s">
        <v>7429</v>
      </c>
    </row>
    <row r="1826" spans="1:11" x14ac:dyDescent="0.2">
      <c r="A1826" s="15">
        <v>1825</v>
      </c>
      <c r="B1826" s="16">
        <v>2112868</v>
      </c>
      <c r="C1826" s="16" t="s">
        <v>7375</v>
      </c>
      <c r="D1826" s="16" t="s">
        <v>7430</v>
      </c>
      <c r="E1826" s="16" t="s">
        <v>7431</v>
      </c>
      <c r="F1826" s="16">
        <v>1252.5999999999999</v>
      </c>
      <c r="G1826" s="16" t="s">
        <v>970</v>
      </c>
      <c r="H1826" s="16" t="s">
        <v>407</v>
      </c>
      <c r="I1826" s="16" t="s">
        <v>408</v>
      </c>
      <c r="J1826" s="16" t="s">
        <v>7432</v>
      </c>
      <c r="K1826" s="16" t="s">
        <v>7433</v>
      </c>
    </row>
    <row r="1827" spans="1:11" x14ac:dyDescent="0.2">
      <c r="A1827" s="13">
        <v>1826</v>
      </c>
      <c r="B1827" s="14">
        <v>2112868</v>
      </c>
      <c r="C1827" s="14" t="s">
        <v>7375</v>
      </c>
      <c r="D1827" s="14" t="s">
        <v>7434</v>
      </c>
      <c r="E1827" s="14" t="s">
        <v>7435</v>
      </c>
      <c r="F1827" s="14">
        <v>530.12</v>
      </c>
      <c r="G1827" s="14" t="s">
        <v>970</v>
      </c>
      <c r="H1827" s="14" t="s">
        <v>407</v>
      </c>
      <c r="I1827" s="14" t="s">
        <v>408</v>
      </c>
      <c r="J1827" s="14" t="s">
        <v>7436</v>
      </c>
      <c r="K1827" s="14" t="s">
        <v>7437</v>
      </c>
    </row>
    <row r="1828" spans="1:11" x14ac:dyDescent="0.2">
      <c r="A1828" s="15">
        <v>1827</v>
      </c>
      <c r="B1828" s="16">
        <v>2112868</v>
      </c>
      <c r="C1828" s="16" t="s">
        <v>7375</v>
      </c>
      <c r="D1828" s="16" t="s">
        <v>7438</v>
      </c>
      <c r="E1828" s="16" t="s">
        <v>7439</v>
      </c>
      <c r="F1828" s="16">
        <v>763.76</v>
      </c>
      <c r="G1828" s="16" t="s">
        <v>970</v>
      </c>
      <c r="H1828" s="16" t="s">
        <v>15</v>
      </c>
      <c r="I1828" s="16" t="s">
        <v>16</v>
      </c>
      <c r="J1828" s="16" t="s">
        <v>7440</v>
      </c>
      <c r="K1828" s="16" t="s">
        <v>7441</v>
      </c>
    </row>
    <row r="1829" spans="1:11" x14ac:dyDescent="0.2">
      <c r="A1829" s="13">
        <v>1828</v>
      </c>
      <c r="B1829" s="14">
        <v>2112868</v>
      </c>
      <c r="C1829" s="14" t="s">
        <v>7375</v>
      </c>
      <c r="D1829" s="14" t="s">
        <v>7442</v>
      </c>
      <c r="E1829" s="14" t="s">
        <v>785</v>
      </c>
      <c r="F1829" s="14">
        <v>55.89</v>
      </c>
      <c r="G1829" s="14" t="s">
        <v>970</v>
      </c>
      <c r="H1829" s="14" t="s">
        <v>697</v>
      </c>
      <c r="I1829" s="14" t="s">
        <v>698</v>
      </c>
      <c r="J1829" s="14" t="s">
        <v>7443</v>
      </c>
      <c r="K1829" s="14" t="s">
        <v>7444</v>
      </c>
    </row>
    <row r="1830" spans="1:11" x14ac:dyDescent="0.2">
      <c r="A1830" s="15">
        <v>1829</v>
      </c>
      <c r="B1830" s="16">
        <v>2112868</v>
      </c>
      <c r="C1830" s="16" t="s">
        <v>7375</v>
      </c>
      <c r="D1830" s="16" t="s">
        <v>7445</v>
      </c>
      <c r="E1830" s="16" t="s">
        <v>7435</v>
      </c>
      <c r="F1830" s="16">
        <v>451.71</v>
      </c>
      <c r="G1830" s="16" t="s">
        <v>970</v>
      </c>
      <c r="H1830" s="16" t="s">
        <v>407</v>
      </c>
      <c r="I1830" s="16" t="s">
        <v>408</v>
      </c>
      <c r="J1830" s="16" t="s">
        <v>7436</v>
      </c>
      <c r="K1830" s="16" t="s">
        <v>7437</v>
      </c>
    </row>
    <row r="1831" spans="1:11" x14ac:dyDescent="0.2">
      <c r="A1831" s="13">
        <v>1830</v>
      </c>
      <c r="B1831" s="14">
        <v>2112868</v>
      </c>
      <c r="C1831" s="14" t="s">
        <v>7375</v>
      </c>
      <c r="D1831" s="14" t="s">
        <v>7446</v>
      </c>
      <c r="E1831" s="14" t="s">
        <v>7447</v>
      </c>
      <c r="F1831" s="14">
        <v>114.46</v>
      </c>
      <c r="G1831" s="14" t="s">
        <v>970</v>
      </c>
      <c r="H1831" s="14" t="s">
        <v>15</v>
      </c>
      <c r="I1831" s="14" t="s">
        <v>16</v>
      </c>
      <c r="J1831" s="14" t="s">
        <v>6846</v>
      </c>
      <c r="K1831" s="14" t="s">
        <v>6847</v>
      </c>
    </row>
    <row r="1832" spans="1:11" x14ac:dyDescent="0.2">
      <c r="A1832" s="15">
        <v>1831</v>
      </c>
      <c r="B1832" s="16">
        <v>2112868</v>
      </c>
      <c r="C1832" s="16" t="s">
        <v>7375</v>
      </c>
      <c r="D1832" s="16" t="s">
        <v>7448</v>
      </c>
      <c r="E1832" s="16" t="s">
        <v>7449</v>
      </c>
      <c r="F1832" s="16">
        <v>64.040000000000006</v>
      </c>
      <c r="G1832" s="16" t="s">
        <v>970</v>
      </c>
      <c r="H1832" s="16" t="s">
        <v>407</v>
      </c>
      <c r="I1832" s="16" t="s">
        <v>408</v>
      </c>
      <c r="J1832" s="16" t="s">
        <v>7450</v>
      </c>
      <c r="K1832" s="16" t="s">
        <v>7451</v>
      </c>
    </row>
    <row r="1833" spans="1:11" x14ac:dyDescent="0.2">
      <c r="A1833" s="13">
        <v>1832</v>
      </c>
      <c r="B1833" s="14">
        <v>2112868</v>
      </c>
      <c r="C1833" s="14" t="s">
        <v>7375</v>
      </c>
      <c r="D1833" s="14" t="s">
        <v>7452</v>
      </c>
      <c r="E1833" s="14" t="s">
        <v>3738</v>
      </c>
      <c r="F1833" s="14">
        <v>24.44</v>
      </c>
      <c r="G1833" s="14" t="s">
        <v>970</v>
      </c>
      <c r="H1833" s="14" t="s">
        <v>1076</v>
      </c>
      <c r="I1833" s="14" t="s">
        <v>1668</v>
      </c>
      <c r="J1833" s="14" t="s">
        <v>7453</v>
      </c>
      <c r="K1833" s="14" t="s">
        <v>7454</v>
      </c>
    </row>
    <row r="1834" spans="1:11" x14ac:dyDescent="0.2">
      <c r="A1834" s="15">
        <v>1833</v>
      </c>
      <c r="B1834" s="16">
        <v>2112868</v>
      </c>
      <c r="C1834" s="16" t="s">
        <v>7375</v>
      </c>
      <c r="D1834" s="16" t="s">
        <v>7455</v>
      </c>
      <c r="E1834" s="16" t="s">
        <v>7456</v>
      </c>
      <c r="F1834" s="16">
        <v>37.159999999999997</v>
      </c>
      <c r="G1834" s="16" t="s">
        <v>970</v>
      </c>
      <c r="H1834" s="16" t="s">
        <v>407</v>
      </c>
      <c r="I1834" s="16" t="s">
        <v>408</v>
      </c>
      <c r="J1834" s="16" t="s">
        <v>7457</v>
      </c>
      <c r="K1834" s="16" t="s">
        <v>7458</v>
      </c>
    </row>
    <row r="1835" spans="1:11" x14ac:dyDescent="0.2">
      <c r="A1835" s="13">
        <v>1834</v>
      </c>
      <c r="B1835" s="14">
        <v>2112868</v>
      </c>
      <c r="C1835" s="14" t="s">
        <v>7375</v>
      </c>
      <c r="D1835" s="14" t="s">
        <v>7459</v>
      </c>
      <c r="E1835" s="14" t="s">
        <v>7460</v>
      </c>
      <c r="F1835" s="14">
        <v>6544.7</v>
      </c>
      <c r="G1835" s="14"/>
      <c r="H1835" s="14" t="s">
        <v>15</v>
      </c>
      <c r="I1835" s="14" t="s">
        <v>7461</v>
      </c>
      <c r="J1835" s="14" t="s">
        <v>3041</v>
      </c>
      <c r="K1835" s="14" t="s">
        <v>7462</v>
      </c>
    </row>
    <row r="1836" spans="1:11" x14ac:dyDescent="0.2">
      <c r="A1836" s="15">
        <v>1835</v>
      </c>
      <c r="B1836" s="16">
        <v>2112868</v>
      </c>
      <c r="C1836" s="16" t="s">
        <v>7375</v>
      </c>
      <c r="D1836" s="16" t="s">
        <v>7463</v>
      </c>
      <c r="E1836" s="16" t="s">
        <v>7464</v>
      </c>
      <c r="F1836" s="16">
        <v>1919.51</v>
      </c>
      <c r="G1836" s="16"/>
      <c r="H1836" s="16" t="s">
        <v>15</v>
      </c>
      <c r="I1836" s="16" t="s">
        <v>2542</v>
      </c>
      <c r="J1836" s="16" t="s">
        <v>2963</v>
      </c>
      <c r="K1836" s="16" t="s">
        <v>2964</v>
      </c>
    </row>
    <row r="1837" spans="1:11" x14ac:dyDescent="0.2">
      <c r="A1837" s="13">
        <v>1836</v>
      </c>
      <c r="B1837" s="14">
        <v>2112868</v>
      </c>
      <c r="C1837" s="14" t="s">
        <v>7375</v>
      </c>
      <c r="D1837" s="14" t="s">
        <v>7465</v>
      </c>
      <c r="E1837" s="14" t="s">
        <v>7466</v>
      </c>
      <c r="F1837" s="14">
        <v>41.55</v>
      </c>
      <c r="G1837" s="14" t="s">
        <v>970</v>
      </c>
      <c r="H1837" s="14" t="s">
        <v>1076</v>
      </c>
      <c r="I1837" s="14" t="s">
        <v>1668</v>
      </c>
      <c r="J1837" s="14" t="s">
        <v>2596</v>
      </c>
      <c r="K1837" s="14" t="s">
        <v>4445</v>
      </c>
    </row>
    <row r="1838" spans="1:11" x14ac:dyDescent="0.2">
      <c r="A1838" s="15">
        <v>1837</v>
      </c>
      <c r="B1838" s="16">
        <v>2112868</v>
      </c>
      <c r="C1838" s="16" t="s">
        <v>7375</v>
      </c>
      <c r="D1838" s="16" t="s">
        <v>7467</v>
      </c>
      <c r="E1838" s="16" t="s">
        <v>7468</v>
      </c>
      <c r="F1838" s="16">
        <v>1953.65</v>
      </c>
      <c r="G1838" s="16"/>
      <c r="H1838" s="16" t="s">
        <v>162</v>
      </c>
      <c r="I1838" s="16" t="s">
        <v>191</v>
      </c>
      <c r="J1838" s="16" t="s">
        <v>7469</v>
      </c>
      <c r="K1838" s="16" t="s">
        <v>1984</v>
      </c>
    </row>
    <row r="1839" spans="1:11" x14ac:dyDescent="0.2">
      <c r="A1839" s="13">
        <v>1838</v>
      </c>
      <c r="B1839" s="14">
        <v>2112868</v>
      </c>
      <c r="C1839" s="14" t="s">
        <v>7375</v>
      </c>
      <c r="D1839" s="14" t="s">
        <v>7470</v>
      </c>
      <c r="E1839" s="14" t="s">
        <v>7471</v>
      </c>
      <c r="F1839" s="14">
        <v>743.39</v>
      </c>
      <c r="G1839" s="14"/>
      <c r="H1839" s="14" t="s">
        <v>162</v>
      </c>
      <c r="I1839" s="14" t="s">
        <v>191</v>
      </c>
      <c r="J1839" s="14" t="s">
        <v>7469</v>
      </c>
      <c r="K1839" s="14" t="s">
        <v>1984</v>
      </c>
    </row>
    <row r="1840" spans="1:11" x14ac:dyDescent="0.2">
      <c r="A1840" s="15">
        <v>1839</v>
      </c>
      <c r="B1840" s="16">
        <v>2112868</v>
      </c>
      <c r="C1840" s="16" t="s">
        <v>7375</v>
      </c>
      <c r="D1840" s="16" t="s">
        <v>7472</v>
      </c>
      <c r="E1840" s="16" t="s">
        <v>7473</v>
      </c>
      <c r="F1840" s="16">
        <v>2179.64</v>
      </c>
      <c r="G1840" s="16"/>
      <c r="H1840" s="16" t="s">
        <v>560</v>
      </c>
      <c r="I1840" s="16" t="s">
        <v>7474</v>
      </c>
      <c r="J1840" s="16" t="s">
        <v>7475</v>
      </c>
      <c r="K1840" s="16" t="s">
        <v>7476</v>
      </c>
    </row>
    <row r="1841" spans="1:11" x14ac:dyDescent="0.2">
      <c r="A1841" s="13">
        <v>1840</v>
      </c>
      <c r="B1841" s="14">
        <v>2112868</v>
      </c>
      <c r="C1841" s="14" t="s">
        <v>7375</v>
      </c>
      <c r="D1841" s="14" t="s">
        <v>7477</v>
      </c>
      <c r="E1841" s="14" t="s">
        <v>7478</v>
      </c>
      <c r="F1841" s="14">
        <v>11815.29</v>
      </c>
      <c r="G1841" s="14"/>
      <c r="H1841" s="14" t="s">
        <v>560</v>
      </c>
      <c r="I1841" s="14" t="s">
        <v>791</v>
      </c>
      <c r="J1841" s="14" t="s">
        <v>7475</v>
      </c>
      <c r="K1841" s="14" t="s">
        <v>7476</v>
      </c>
    </row>
    <row r="1842" spans="1:11" x14ac:dyDescent="0.2">
      <c r="A1842" s="15">
        <v>1841</v>
      </c>
      <c r="B1842" s="16">
        <v>2112868</v>
      </c>
      <c r="C1842" s="16" t="s">
        <v>7375</v>
      </c>
      <c r="D1842" s="16" t="s">
        <v>7479</v>
      </c>
      <c r="E1842" s="16" t="s">
        <v>3058</v>
      </c>
      <c r="F1842" s="16">
        <v>10540</v>
      </c>
      <c r="G1842" s="16"/>
      <c r="H1842" s="16" t="s">
        <v>560</v>
      </c>
      <c r="I1842" s="16" t="s">
        <v>791</v>
      </c>
      <c r="J1842" s="16" t="s">
        <v>1006</v>
      </c>
      <c r="K1842" s="16" t="s">
        <v>7480</v>
      </c>
    </row>
    <row r="1843" spans="1:11" x14ac:dyDescent="0.2">
      <c r="A1843" s="13">
        <v>1842</v>
      </c>
      <c r="B1843" s="14">
        <v>2112868</v>
      </c>
      <c r="C1843" s="14" t="s">
        <v>7375</v>
      </c>
      <c r="D1843" s="14" t="s">
        <v>7481</v>
      </c>
      <c r="E1843" s="14" t="s">
        <v>7482</v>
      </c>
      <c r="F1843" s="14">
        <v>4356.34</v>
      </c>
      <c r="G1843" s="14"/>
      <c r="H1843" s="14" t="s">
        <v>560</v>
      </c>
      <c r="I1843" s="14" t="s">
        <v>7474</v>
      </c>
      <c r="J1843" s="14" t="s">
        <v>1006</v>
      </c>
      <c r="K1843" s="14" t="s">
        <v>7480</v>
      </c>
    </row>
    <row r="1844" spans="1:11" x14ac:dyDescent="0.2">
      <c r="A1844" s="15">
        <v>1843</v>
      </c>
      <c r="B1844" s="16">
        <v>2112868</v>
      </c>
      <c r="C1844" s="16" t="s">
        <v>7375</v>
      </c>
      <c r="D1844" s="16" t="s">
        <v>7483</v>
      </c>
      <c r="E1844" s="16" t="s">
        <v>7484</v>
      </c>
      <c r="F1844" s="16">
        <v>1500.51</v>
      </c>
      <c r="G1844" s="16" t="s">
        <v>970</v>
      </c>
      <c r="H1844" s="16" t="s">
        <v>15</v>
      </c>
      <c r="I1844" s="16" t="s">
        <v>16</v>
      </c>
      <c r="J1844" s="16" t="s">
        <v>1413</v>
      </c>
      <c r="K1844" s="16" t="s">
        <v>1414</v>
      </c>
    </row>
    <row r="1845" spans="1:11" x14ac:dyDescent="0.2">
      <c r="A1845" s="13">
        <v>1844</v>
      </c>
      <c r="B1845" s="14">
        <v>2112868</v>
      </c>
      <c r="C1845" s="14" t="s">
        <v>7375</v>
      </c>
      <c r="D1845" s="14" t="s">
        <v>7485</v>
      </c>
      <c r="E1845" s="14" t="s">
        <v>2513</v>
      </c>
      <c r="F1845" s="14">
        <v>152.53</v>
      </c>
      <c r="G1845" s="14" t="s">
        <v>970</v>
      </c>
      <c r="H1845" s="14" t="s">
        <v>407</v>
      </c>
      <c r="I1845" s="14" t="s">
        <v>408</v>
      </c>
      <c r="J1845" s="14" t="s">
        <v>7486</v>
      </c>
      <c r="K1845" s="14" t="s">
        <v>7487</v>
      </c>
    </row>
    <row r="1846" spans="1:11" x14ac:dyDescent="0.2">
      <c r="A1846" s="15">
        <v>1845</v>
      </c>
      <c r="B1846" s="16">
        <v>2112868</v>
      </c>
      <c r="C1846" s="16" t="s">
        <v>7375</v>
      </c>
      <c r="D1846" s="16" t="s">
        <v>7488</v>
      </c>
      <c r="E1846" s="16" t="s">
        <v>7489</v>
      </c>
      <c r="F1846" s="16">
        <v>18951.62</v>
      </c>
      <c r="G1846" s="16"/>
      <c r="H1846" s="16" t="s">
        <v>21</v>
      </c>
      <c r="I1846" s="16" t="s">
        <v>7490</v>
      </c>
      <c r="J1846" s="16" t="s">
        <v>3250</v>
      </c>
      <c r="K1846" s="16" t="s">
        <v>7491</v>
      </c>
    </row>
    <row r="1847" spans="1:11" x14ac:dyDescent="0.2">
      <c r="A1847" s="13">
        <v>1846</v>
      </c>
      <c r="B1847" s="14">
        <v>2112868</v>
      </c>
      <c r="C1847" s="14" t="s">
        <v>7375</v>
      </c>
      <c r="D1847" s="14" t="s">
        <v>7492</v>
      </c>
      <c r="E1847" s="14" t="s">
        <v>7493</v>
      </c>
      <c r="F1847" s="14">
        <v>9.3699999999999992</v>
      </c>
      <c r="G1847" s="14" t="s">
        <v>970</v>
      </c>
      <c r="H1847" s="14" t="s">
        <v>51</v>
      </c>
      <c r="I1847" s="14" t="s">
        <v>52</v>
      </c>
      <c r="J1847" s="14" t="s">
        <v>3535</v>
      </c>
      <c r="K1847" s="14" t="s">
        <v>7494</v>
      </c>
    </row>
    <row r="1848" spans="1:11" x14ac:dyDescent="0.2">
      <c r="A1848" s="15">
        <v>1847</v>
      </c>
      <c r="B1848" s="16">
        <v>2112868</v>
      </c>
      <c r="C1848" s="16" t="s">
        <v>7375</v>
      </c>
      <c r="D1848" s="16" t="s">
        <v>7495</v>
      </c>
      <c r="E1848" s="16" t="s">
        <v>2370</v>
      </c>
      <c r="F1848" s="16">
        <v>47.74</v>
      </c>
      <c r="G1848" s="16" t="s">
        <v>970</v>
      </c>
      <c r="H1848" s="16" t="s">
        <v>51</v>
      </c>
      <c r="I1848" s="16" t="s">
        <v>52</v>
      </c>
      <c r="J1848" s="16" t="s">
        <v>3535</v>
      </c>
      <c r="K1848" s="16" t="s">
        <v>7494</v>
      </c>
    </row>
    <row r="1849" spans="1:11" x14ac:dyDescent="0.2">
      <c r="A1849" s="13">
        <v>1848</v>
      </c>
      <c r="B1849" s="14">
        <v>2112868</v>
      </c>
      <c r="C1849" s="14" t="s">
        <v>7375</v>
      </c>
      <c r="D1849" s="14" t="s">
        <v>7496</v>
      </c>
      <c r="E1849" s="14" t="s">
        <v>7497</v>
      </c>
      <c r="F1849" s="14">
        <v>58499.08</v>
      </c>
      <c r="G1849" s="14"/>
      <c r="H1849" s="14" t="s">
        <v>136</v>
      </c>
      <c r="I1849" s="14" t="s">
        <v>7498</v>
      </c>
      <c r="J1849" s="14" t="s">
        <v>5556</v>
      </c>
      <c r="K1849" s="14" t="s">
        <v>5557</v>
      </c>
    </row>
    <row r="1850" spans="1:11" x14ac:dyDescent="0.2">
      <c r="A1850" s="15">
        <v>1849</v>
      </c>
      <c r="B1850" s="16">
        <v>2112868</v>
      </c>
      <c r="C1850" s="16" t="s">
        <v>7375</v>
      </c>
      <c r="D1850" s="16" t="s">
        <v>7499</v>
      </c>
      <c r="E1850" s="16" t="s">
        <v>7500</v>
      </c>
      <c r="F1850" s="16">
        <v>10387.51</v>
      </c>
      <c r="G1850" s="16"/>
      <c r="H1850" s="16" t="s">
        <v>136</v>
      </c>
      <c r="I1850" s="16" t="s">
        <v>7498</v>
      </c>
      <c r="J1850" s="16" t="s">
        <v>5556</v>
      </c>
      <c r="K1850" s="16" t="s">
        <v>5557</v>
      </c>
    </row>
    <row r="1851" spans="1:11" x14ac:dyDescent="0.2">
      <c r="A1851" s="13">
        <v>1850</v>
      </c>
      <c r="B1851" s="14">
        <v>2112868</v>
      </c>
      <c r="C1851" s="14" t="s">
        <v>7375</v>
      </c>
      <c r="D1851" s="14" t="s">
        <v>7501</v>
      </c>
      <c r="E1851" s="14" t="s">
        <v>7502</v>
      </c>
      <c r="F1851" s="14">
        <v>1070.3900000000001</v>
      </c>
      <c r="G1851" s="14"/>
      <c r="H1851" s="14" t="s">
        <v>407</v>
      </c>
      <c r="I1851" s="14" t="s">
        <v>408</v>
      </c>
      <c r="J1851" s="14" t="s">
        <v>7503</v>
      </c>
      <c r="K1851" s="14" t="s">
        <v>5715</v>
      </c>
    </row>
    <row r="1852" spans="1:11" x14ac:dyDescent="0.2">
      <c r="A1852" s="15">
        <v>1851</v>
      </c>
      <c r="B1852" s="16">
        <v>2112868</v>
      </c>
      <c r="C1852" s="16" t="s">
        <v>7375</v>
      </c>
      <c r="D1852" s="16" t="s">
        <v>7504</v>
      </c>
      <c r="E1852" s="16" t="s">
        <v>7505</v>
      </c>
      <c r="F1852" s="16">
        <v>609.64</v>
      </c>
      <c r="G1852" s="16"/>
      <c r="H1852" s="16" t="s">
        <v>21</v>
      </c>
      <c r="I1852" s="16" t="s">
        <v>339</v>
      </c>
      <c r="J1852" s="16" t="s">
        <v>3250</v>
      </c>
      <c r="K1852" s="16" t="s">
        <v>7491</v>
      </c>
    </row>
    <row r="1853" spans="1:11" x14ac:dyDescent="0.2">
      <c r="A1853" s="13">
        <v>1852</v>
      </c>
      <c r="B1853" s="14">
        <v>2112868</v>
      </c>
      <c r="C1853" s="14" t="s">
        <v>7375</v>
      </c>
      <c r="D1853" s="14" t="s">
        <v>7506</v>
      </c>
      <c r="E1853" s="14" t="s">
        <v>7456</v>
      </c>
      <c r="F1853" s="14">
        <v>66.45</v>
      </c>
      <c r="G1853" s="14"/>
      <c r="H1853" s="14" t="s">
        <v>407</v>
      </c>
      <c r="I1853" s="14" t="s">
        <v>408</v>
      </c>
      <c r="J1853" s="14" t="s">
        <v>7507</v>
      </c>
      <c r="K1853" s="14" t="s">
        <v>6016</v>
      </c>
    </row>
    <row r="1854" spans="1:11" x14ac:dyDescent="0.2">
      <c r="A1854" s="15">
        <v>1853</v>
      </c>
      <c r="B1854" s="16">
        <v>2112868</v>
      </c>
      <c r="C1854" s="16" t="s">
        <v>7375</v>
      </c>
      <c r="D1854" s="16" t="s">
        <v>7508</v>
      </c>
      <c r="E1854" s="16" t="s">
        <v>7509</v>
      </c>
      <c r="F1854" s="16">
        <v>2753.68</v>
      </c>
      <c r="G1854" s="16"/>
      <c r="H1854" s="16" t="s">
        <v>21</v>
      </c>
      <c r="I1854" s="16" t="s">
        <v>7510</v>
      </c>
      <c r="J1854" s="16" t="s">
        <v>7511</v>
      </c>
      <c r="K1854" s="16" t="s">
        <v>7512</v>
      </c>
    </row>
    <row r="1855" spans="1:11" x14ac:dyDescent="0.2">
      <c r="A1855" s="13">
        <v>1854</v>
      </c>
      <c r="B1855" s="14">
        <v>2112868</v>
      </c>
      <c r="C1855" s="14" t="s">
        <v>7375</v>
      </c>
      <c r="D1855" s="14" t="s">
        <v>7513</v>
      </c>
      <c r="E1855" s="14" t="s">
        <v>3690</v>
      </c>
      <c r="F1855" s="14">
        <v>5060.62</v>
      </c>
      <c r="G1855" s="14"/>
      <c r="H1855" s="14" t="s">
        <v>21</v>
      </c>
      <c r="I1855" s="14" t="s">
        <v>5405</v>
      </c>
      <c r="J1855" s="14" t="s">
        <v>3250</v>
      </c>
      <c r="K1855" s="14" t="s">
        <v>7491</v>
      </c>
    </row>
    <row r="1856" spans="1:11" x14ac:dyDescent="0.2">
      <c r="A1856" s="15">
        <v>1855</v>
      </c>
      <c r="B1856" s="16">
        <v>2112868</v>
      </c>
      <c r="C1856" s="16" t="s">
        <v>7375</v>
      </c>
      <c r="D1856" s="16" t="s">
        <v>7514</v>
      </c>
      <c r="E1856" s="16" t="s">
        <v>7515</v>
      </c>
      <c r="F1856" s="16">
        <v>3581.18</v>
      </c>
      <c r="G1856" s="16"/>
      <c r="H1856" s="16" t="s">
        <v>21</v>
      </c>
      <c r="I1856" s="16" t="s">
        <v>339</v>
      </c>
      <c r="J1856" s="16" t="s">
        <v>7511</v>
      </c>
      <c r="K1856" s="16" t="s">
        <v>7512</v>
      </c>
    </row>
    <row r="1857" spans="1:11" x14ac:dyDescent="0.2">
      <c r="A1857" s="13">
        <v>1856</v>
      </c>
      <c r="B1857" s="14">
        <v>2112868</v>
      </c>
      <c r="C1857" s="14" t="s">
        <v>7375</v>
      </c>
      <c r="D1857" s="14" t="s">
        <v>7516</v>
      </c>
      <c r="E1857" s="14" t="s">
        <v>2488</v>
      </c>
      <c r="F1857" s="14">
        <v>8.56</v>
      </c>
      <c r="G1857" s="14" t="s">
        <v>970</v>
      </c>
      <c r="H1857" s="14" t="s">
        <v>382</v>
      </c>
      <c r="I1857" s="14" t="s">
        <v>384</v>
      </c>
      <c r="J1857" s="14" t="s">
        <v>1095</v>
      </c>
      <c r="K1857" s="14" t="s">
        <v>1096</v>
      </c>
    </row>
    <row r="1858" spans="1:11" x14ac:dyDescent="0.2">
      <c r="A1858" s="15">
        <v>1857</v>
      </c>
      <c r="B1858" s="16">
        <v>2112868</v>
      </c>
      <c r="C1858" s="16" t="s">
        <v>7375</v>
      </c>
      <c r="D1858" s="16" t="s">
        <v>7517</v>
      </c>
      <c r="E1858" s="16" t="s">
        <v>7518</v>
      </c>
      <c r="F1858" s="16">
        <v>4187.59</v>
      </c>
      <c r="G1858" s="16"/>
      <c r="H1858" s="16" t="s">
        <v>21</v>
      </c>
      <c r="I1858" s="16" t="s">
        <v>1563</v>
      </c>
      <c r="J1858" s="16" t="s">
        <v>2999</v>
      </c>
      <c r="K1858" s="16" t="s">
        <v>7519</v>
      </c>
    </row>
    <row r="1859" spans="1:11" x14ac:dyDescent="0.2">
      <c r="A1859" s="13">
        <v>1858</v>
      </c>
      <c r="B1859" s="14">
        <v>2112868</v>
      </c>
      <c r="C1859" s="14" t="s">
        <v>7375</v>
      </c>
      <c r="D1859" s="14" t="s">
        <v>7520</v>
      </c>
      <c r="E1859" s="14" t="s">
        <v>7521</v>
      </c>
      <c r="F1859" s="14">
        <v>3882.49</v>
      </c>
      <c r="G1859" s="14"/>
      <c r="H1859" s="14" t="s">
        <v>697</v>
      </c>
      <c r="I1859" s="14" t="s">
        <v>6885</v>
      </c>
      <c r="J1859" s="14" t="s">
        <v>1369</v>
      </c>
      <c r="K1859" s="14" t="s">
        <v>7522</v>
      </c>
    </row>
    <row r="1860" spans="1:11" x14ac:dyDescent="0.2">
      <c r="A1860" s="15">
        <v>1859</v>
      </c>
      <c r="B1860" s="16">
        <v>2112868</v>
      </c>
      <c r="C1860" s="16" t="s">
        <v>7375</v>
      </c>
      <c r="D1860" s="16" t="s">
        <v>7523</v>
      </c>
      <c r="E1860" s="16" t="s">
        <v>7524</v>
      </c>
      <c r="F1860" s="16">
        <v>3668.81</v>
      </c>
      <c r="G1860" s="16"/>
      <c r="H1860" s="16" t="s">
        <v>21</v>
      </c>
      <c r="I1860" s="16" t="s">
        <v>5405</v>
      </c>
      <c r="J1860" s="16" t="s">
        <v>7525</v>
      </c>
      <c r="K1860" s="16" t="s">
        <v>7526</v>
      </c>
    </row>
    <row r="1861" spans="1:11" x14ac:dyDescent="0.2">
      <c r="A1861" s="13">
        <v>1860</v>
      </c>
      <c r="B1861" s="14">
        <v>2112868</v>
      </c>
      <c r="C1861" s="14" t="s">
        <v>7375</v>
      </c>
      <c r="D1861" s="14" t="s">
        <v>7527</v>
      </c>
      <c r="E1861" s="14" t="s">
        <v>7528</v>
      </c>
      <c r="F1861" s="14">
        <v>5.88</v>
      </c>
      <c r="G1861" s="14"/>
      <c r="H1861" s="14" t="s">
        <v>1076</v>
      </c>
      <c r="I1861" s="14" t="s">
        <v>1668</v>
      </c>
      <c r="J1861" s="14" t="s">
        <v>6244</v>
      </c>
      <c r="K1861" s="14" t="s">
        <v>7529</v>
      </c>
    </row>
    <row r="1862" spans="1:11" x14ac:dyDescent="0.2">
      <c r="A1862" s="15">
        <v>1861</v>
      </c>
      <c r="B1862" s="16">
        <v>2112868</v>
      </c>
      <c r="C1862" s="16" t="s">
        <v>7375</v>
      </c>
      <c r="D1862" s="16" t="s">
        <v>7530</v>
      </c>
      <c r="E1862" s="16" t="s">
        <v>7412</v>
      </c>
      <c r="F1862" s="16">
        <v>1652.01</v>
      </c>
      <c r="G1862" s="16"/>
      <c r="H1862" s="16" t="s">
        <v>15</v>
      </c>
      <c r="I1862" s="16" t="s">
        <v>16</v>
      </c>
      <c r="J1862" s="16" t="s">
        <v>3405</v>
      </c>
      <c r="K1862" s="16" t="s">
        <v>7531</v>
      </c>
    </row>
    <row r="1863" spans="1:11" x14ac:dyDescent="0.2">
      <c r="A1863" s="13">
        <v>1862</v>
      </c>
      <c r="B1863" s="14">
        <v>5291364</v>
      </c>
      <c r="C1863" s="14" t="s">
        <v>7532</v>
      </c>
      <c r="D1863" s="14" t="s">
        <v>7533</v>
      </c>
      <c r="E1863" s="14" t="s">
        <v>7534</v>
      </c>
      <c r="F1863" s="14">
        <v>59.13</v>
      </c>
      <c r="G1863" s="14" t="s">
        <v>970</v>
      </c>
      <c r="H1863" s="14" t="s">
        <v>21</v>
      </c>
      <c r="I1863" s="14" t="s">
        <v>22</v>
      </c>
      <c r="J1863" s="14" t="s">
        <v>7535</v>
      </c>
      <c r="K1863" s="14" t="s">
        <v>7536</v>
      </c>
    </row>
    <row r="1864" spans="1:11" x14ac:dyDescent="0.2">
      <c r="A1864" s="15">
        <v>1863</v>
      </c>
      <c r="B1864" s="16">
        <v>5291364</v>
      </c>
      <c r="C1864" s="16" t="s">
        <v>7532</v>
      </c>
      <c r="D1864" s="16" t="s">
        <v>7537</v>
      </c>
      <c r="E1864" s="16" t="s">
        <v>7538</v>
      </c>
      <c r="F1864" s="16">
        <v>144.16999999999999</v>
      </c>
      <c r="G1864" s="16"/>
      <c r="H1864" s="16" t="s">
        <v>21</v>
      </c>
      <c r="I1864" s="16" t="s">
        <v>49</v>
      </c>
      <c r="J1864" s="16" t="s">
        <v>5782</v>
      </c>
      <c r="K1864" s="16" t="s">
        <v>5783</v>
      </c>
    </row>
    <row r="1865" spans="1:11" x14ac:dyDescent="0.2">
      <c r="A1865" s="13">
        <v>1864</v>
      </c>
      <c r="B1865" s="14">
        <v>5291364</v>
      </c>
      <c r="C1865" s="14" t="s">
        <v>7532</v>
      </c>
      <c r="D1865" s="14" t="s">
        <v>7539</v>
      </c>
      <c r="E1865" s="14" t="s">
        <v>7538</v>
      </c>
      <c r="F1865" s="14">
        <v>143.1</v>
      </c>
      <c r="G1865" s="14" t="s">
        <v>970</v>
      </c>
      <c r="H1865" s="14" t="s">
        <v>21</v>
      </c>
      <c r="I1865" s="14" t="s">
        <v>49</v>
      </c>
      <c r="J1865" s="14" t="s">
        <v>2158</v>
      </c>
      <c r="K1865" s="14" t="s">
        <v>2159</v>
      </c>
    </row>
    <row r="1866" spans="1:11" x14ac:dyDescent="0.2">
      <c r="A1866" s="15">
        <v>1865</v>
      </c>
      <c r="B1866" s="16">
        <v>5295858</v>
      </c>
      <c r="C1866" s="16" t="s">
        <v>7540</v>
      </c>
      <c r="D1866" s="16" t="s">
        <v>7541</v>
      </c>
      <c r="E1866" s="16" t="s">
        <v>1405</v>
      </c>
      <c r="F1866" s="16">
        <v>755.2</v>
      </c>
      <c r="G1866" s="16" t="s">
        <v>970</v>
      </c>
      <c r="H1866" s="16" t="s">
        <v>21</v>
      </c>
      <c r="I1866" s="16" t="s">
        <v>339</v>
      </c>
      <c r="J1866" s="16" t="s">
        <v>7542</v>
      </c>
      <c r="K1866" s="16" t="s">
        <v>7543</v>
      </c>
    </row>
    <row r="1867" spans="1:11" x14ac:dyDescent="0.2">
      <c r="A1867" s="13">
        <v>1866</v>
      </c>
      <c r="B1867" s="14">
        <v>5295858</v>
      </c>
      <c r="C1867" s="14" t="s">
        <v>7540</v>
      </c>
      <c r="D1867" s="14" t="s">
        <v>7544</v>
      </c>
      <c r="E1867" s="14" t="s">
        <v>1558</v>
      </c>
      <c r="F1867" s="14">
        <v>298.13</v>
      </c>
      <c r="G1867" s="14" t="s">
        <v>970</v>
      </c>
      <c r="H1867" s="14" t="s">
        <v>21</v>
      </c>
      <c r="I1867" s="14" t="s">
        <v>339</v>
      </c>
      <c r="J1867" s="14" t="s">
        <v>7545</v>
      </c>
      <c r="K1867" s="14" t="s">
        <v>7546</v>
      </c>
    </row>
    <row r="1868" spans="1:11" x14ac:dyDescent="0.2">
      <c r="A1868" s="15">
        <v>1867</v>
      </c>
      <c r="B1868" s="16">
        <v>5106753</v>
      </c>
      <c r="C1868" s="16" t="s">
        <v>7547</v>
      </c>
      <c r="D1868" s="16" t="s">
        <v>7548</v>
      </c>
      <c r="E1868" s="16" t="s">
        <v>7029</v>
      </c>
      <c r="F1868" s="16">
        <v>212.91</v>
      </c>
      <c r="G1868" s="16" t="s">
        <v>1051</v>
      </c>
      <c r="H1868" s="16" t="s">
        <v>565</v>
      </c>
      <c r="I1868" s="16" t="s">
        <v>570</v>
      </c>
      <c r="J1868" s="16" t="s">
        <v>7549</v>
      </c>
      <c r="K1868" s="16" t="s">
        <v>7550</v>
      </c>
    </row>
    <row r="1869" spans="1:11" x14ac:dyDescent="0.2">
      <c r="A1869" s="13">
        <v>1868</v>
      </c>
      <c r="B1869" s="14">
        <v>5537835</v>
      </c>
      <c r="C1869" s="14" t="s">
        <v>7551</v>
      </c>
      <c r="D1869" s="14" t="s">
        <v>7552</v>
      </c>
      <c r="E1869" s="14" t="s">
        <v>7553</v>
      </c>
      <c r="F1869" s="14">
        <v>87039.27</v>
      </c>
      <c r="G1869" s="14"/>
      <c r="H1869" s="14" t="s">
        <v>215</v>
      </c>
      <c r="I1869" s="14" t="s">
        <v>7554</v>
      </c>
      <c r="J1869" s="14" t="s">
        <v>1071</v>
      </c>
      <c r="K1869" s="14" t="s">
        <v>2308</v>
      </c>
    </row>
    <row r="1870" spans="1:11" x14ac:dyDescent="0.2">
      <c r="A1870" s="15">
        <v>1869</v>
      </c>
      <c r="B1870" s="16">
        <v>5537835</v>
      </c>
      <c r="C1870" s="16" t="s">
        <v>7551</v>
      </c>
      <c r="D1870" s="16" t="s">
        <v>7555</v>
      </c>
      <c r="E1870" s="16" t="s">
        <v>5393</v>
      </c>
      <c r="F1870" s="16">
        <v>13097.89</v>
      </c>
      <c r="G1870" s="16"/>
      <c r="H1870" s="16" t="s">
        <v>215</v>
      </c>
      <c r="I1870" s="16" t="s">
        <v>259</v>
      </c>
      <c r="J1870" s="16" t="s">
        <v>1071</v>
      </c>
      <c r="K1870" s="16" t="s">
        <v>2308</v>
      </c>
    </row>
    <row r="1871" spans="1:11" x14ac:dyDescent="0.2">
      <c r="A1871" s="13">
        <v>1870</v>
      </c>
      <c r="B1871" s="14">
        <v>5076978</v>
      </c>
      <c r="C1871" s="14" t="s">
        <v>7556</v>
      </c>
      <c r="D1871" s="14" t="s">
        <v>7557</v>
      </c>
      <c r="E1871" s="14" t="s">
        <v>2421</v>
      </c>
      <c r="F1871" s="14">
        <v>99.26</v>
      </c>
      <c r="G1871" s="14"/>
      <c r="H1871" s="14" t="s">
        <v>2422</v>
      </c>
      <c r="I1871" s="14" t="s">
        <v>2423</v>
      </c>
      <c r="J1871" s="14" t="s">
        <v>7558</v>
      </c>
      <c r="K1871" s="14" t="s">
        <v>1718</v>
      </c>
    </row>
    <row r="1872" spans="1:11" x14ac:dyDescent="0.2">
      <c r="A1872" s="15">
        <v>1871</v>
      </c>
      <c r="B1872" s="16">
        <v>5488087</v>
      </c>
      <c r="C1872" s="16" t="s">
        <v>7559</v>
      </c>
      <c r="D1872" s="16" t="s">
        <v>7560</v>
      </c>
      <c r="E1872" s="16" t="s">
        <v>7561</v>
      </c>
      <c r="F1872" s="16">
        <v>30.91</v>
      </c>
      <c r="G1872" s="16" t="s">
        <v>1051</v>
      </c>
      <c r="H1872" s="16" t="s">
        <v>116</v>
      </c>
      <c r="I1872" s="16" t="s">
        <v>145</v>
      </c>
      <c r="J1872" s="16" t="s">
        <v>7562</v>
      </c>
      <c r="K1872" s="16" t="s">
        <v>7563</v>
      </c>
    </row>
    <row r="1873" spans="1:11" x14ac:dyDescent="0.2">
      <c r="A1873" s="13">
        <v>1872</v>
      </c>
      <c r="B1873" s="14">
        <v>3554031</v>
      </c>
      <c r="C1873" s="14" t="s">
        <v>7564</v>
      </c>
      <c r="D1873" s="14" t="s">
        <v>7565</v>
      </c>
      <c r="E1873" s="14" t="s">
        <v>7566</v>
      </c>
      <c r="F1873" s="14">
        <v>43.62</v>
      </c>
      <c r="G1873" s="14" t="s">
        <v>970</v>
      </c>
      <c r="H1873" s="14" t="s">
        <v>697</v>
      </c>
      <c r="I1873" s="14" t="s">
        <v>700</v>
      </c>
      <c r="J1873" s="14" t="s">
        <v>6876</v>
      </c>
      <c r="K1873" s="14" t="s">
        <v>7567</v>
      </c>
    </row>
    <row r="1874" spans="1:11" x14ac:dyDescent="0.2">
      <c r="A1874" s="15">
        <v>1873</v>
      </c>
      <c r="B1874" s="16">
        <v>5150752</v>
      </c>
      <c r="C1874" s="16" t="s">
        <v>7568</v>
      </c>
      <c r="D1874" s="16" t="s">
        <v>7569</v>
      </c>
      <c r="E1874" s="16" t="s">
        <v>7570</v>
      </c>
      <c r="F1874" s="16">
        <v>12268.62</v>
      </c>
      <c r="G1874" s="16"/>
      <c r="H1874" s="16" t="s">
        <v>162</v>
      </c>
      <c r="I1874" s="16" t="s">
        <v>7571</v>
      </c>
      <c r="J1874" s="16" t="s">
        <v>3356</v>
      </c>
      <c r="K1874" s="16" t="s">
        <v>2581</v>
      </c>
    </row>
    <row r="1875" spans="1:11" x14ac:dyDescent="0.2">
      <c r="A1875" s="13">
        <v>1874</v>
      </c>
      <c r="B1875" s="14">
        <v>5150752</v>
      </c>
      <c r="C1875" s="14" t="s">
        <v>7568</v>
      </c>
      <c r="D1875" s="14" t="s">
        <v>7572</v>
      </c>
      <c r="E1875" s="14" t="s">
        <v>7573</v>
      </c>
      <c r="F1875" s="14">
        <v>3889.72</v>
      </c>
      <c r="G1875" s="14"/>
      <c r="H1875" s="14" t="s">
        <v>162</v>
      </c>
      <c r="I1875" s="14" t="s">
        <v>207</v>
      </c>
      <c r="J1875" s="14" t="s">
        <v>1952</v>
      </c>
      <c r="K1875" s="14" t="s">
        <v>1953</v>
      </c>
    </row>
    <row r="1876" spans="1:11" x14ac:dyDescent="0.2">
      <c r="A1876" s="15">
        <v>1875</v>
      </c>
      <c r="B1876" s="16">
        <v>5150752</v>
      </c>
      <c r="C1876" s="16" t="s">
        <v>7568</v>
      </c>
      <c r="D1876" s="16" t="s">
        <v>7574</v>
      </c>
      <c r="E1876" s="16" t="s">
        <v>7575</v>
      </c>
      <c r="F1876" s="16">
        <v>21251.13</v>
      </c>
      <c r="G1876" s="16"/>
      <c r="H1876" s="16" t="s">
        <v>162</v>
      </c>
      <c r="I1876" s="16" t="s">
        <v>207</v>
      </c>
      <c r="J1876" s="16" t="s">
        <v>3356</v>
      </c>
      <c r="K1876" s="16" t="s">
        <v>2581</v>
      </c>
    </row>
    <row r="1877" spans="1:11" x14ac:dyDescent="0.2">
      <c r="A1877" s="13">
        <v>1876</v>
      </c>
      <c r="B1877" s="14">
        <v>5279291</v>
      </c>
      <c r="C1877" s="14" t="s">
        <v>7576</v>
      </c>
      <c r="D1877" s="14" t="s">
        <v>7577</v>
      </c>
      <c r="E1877" s="14" t="s">
        <v>7578</v>
      </c>
      <c r="F1877" s="14">
        <v>6122.46</v>
      </c>
      <c r="G1877" s="14"/>
      <c r="H1877" s="14" t="s">
        <v>362</v>
      </c>
      <c r="I1877" s="14" t="s">
        <v>362</v>
      </c>
      <c r="J1877" s="14" t="s">
        <v>7579</v>
      </c>
      <c r="K1877" s="14" t="s">
        <v>7580</v>
      </c>
    </row>
    <row r="1878" spans="1:11" x14ac:dyDescent="0.2">
      <c r="A1878" s="15">
        <v>1877</v>
      </c>
      <c r="B1878" s="16">
        <v>5279291</v>
      </c>
      <c r="C1878" s="16" t="s">
        <v>7576</v>
      </c>
      <c r="D1878" s="16" t="s">
        <v>7581</v>
      </c>
      <c r="E1878" s="16" t="s">
        <v>7582</v>
      </c>
      <c r="F1878" s="16">
        <v>3401.14</v>
      </c>
      <c r="G1878" s="16"/>
      <c r="H1878" s="16" t="s">
        <v>69</v>
      </c>
      <c r="I1878" s="16" t="s">
        <v>7583</v>
      </c>
      <c r="J1878" s="16" t="s">
        <v>4099</v>
      </c>
      <c r="K1878" s="16" t="s">
        <v>4100</v>
      </c>
    </row>
    <row r="1879" spans="1:11" x14ac:dyDescent="0.2">
      <c r="A1879" s="13">
        <v>1878</v>
      </c>
      <c r="B1879" s="14">
        <v>5279291</v>
      </c>
      <c r="C1879" s="14" t="s">
        <v>7576</v>
      </c>
      <c r="D1879" s="14" t="s">
        <v>7584</v>
      </c>
      <c r="E1879" s="14" t="s">
        <v>3091</v>
      </c>
      <c r="F1879" s="14">
        <v>18620.57</v>
      </c>
      <c r="G1879" s="14"/>
      <c r="H1879" s="14" t="s">
        <v>362</v>
      </c>
      <c r="I1879" s="14" t="s">
        <v>432</v>
      </c>
      <c r="J1879" s="14" t="s">
        <v>4099</v>
      </c>
      <c r="K1879" s="14" t="s">
        <v>4100</v>
      </c>
    </row>
    <row r="1880" spans="1:11" x14ac:dyDescent="0.2">
      <c r="A1880" s="15">
        <v>1879</v>
      </c>
      <c r="B1880" s="16">
        <v>2806517</v>
      </c>
      <c r="C1880" s="16" t="s">
        <v>7585</v>
      </c>
      <c r="D1880" s="16" t="s">
        <v>7586</v>
      </c>
      <c r="E1880" s="16" t="s">
        <v>7587</v>
      </c>
      <c r="F1880" s="16">
        <v>751.83</v>
      </c>
      <c r="G1880" s="16"/>
      <c r="H1880" s="16" t="s">
        <v>264</v>
      </c>
      <c r="I1880" s="16" t="s">
        <v>268</v>
      </c>
      <c r="J1880" s="16" t="s">
        <v>4166</v>
      </c>
      <c r="K1880" s="16" t="s">
        <v>3715</v>
      </c>
    </row>
    <row r="1881" spans="1:11" x14ac:dyDescent="0.2">
      <c r="A1881" s="13">
        <v>1880</v>
      </c>
      <c r="B1881" s="14">
        <v>5105501</v>
      </c>
      <c r="C1881" s="14" t="s">
        <v>7588</v>
      </c>
      <c r="D1881" s="14" t="s">
        <v>7589</v>
      </c>
      <c r="E1881" s="14" t="s">
        <v>7590</v>
      </c>
      <c r="F1881" s="14">
        <v>1002.76</v>
      </c>
      <c r="G1881" s="14"/>
      <c r="H1881" s="14" t="s">
        <v>362</v>
      </c>
      <c r="I1881" s="14" t="s">
        <v>734</v>
      </c>
      <c r="J1881" s="14" t="s">
        <v>1496</v>
      </c>
      <c r="K1881" s="14" t="s">
        <v>1497</v>
      </c>
    </row>
    <row r="1882" spans="1:11" x14ac:dyDescent="0.2">
      <c r="A1882" s="15">
        <v>1881</v>
      </c>
      <c r="B1882" s="16">
        <v>5105501</v>
      </c>
      <c r="C1882" s="16" t="s">
        <v>7588</v>
      </c>
      <c r="D1882" s="16" t="s">
        <v>7591</v>
      </c>
      <c r="E1882" s="16" t="s">
        <v>7590</v>
      </c>
      <c r="F1882" s="16">
        <v>159.69</v>
      </c>
      <c r="G1882" s="16" t="s">
        <v>1051</v>
      </c>
      <c r="H1882" s="16" t="s">
        <v>362</v>
      </c>
      <c r="I1882" s="16" t="s">
        <v>734</v>
      </c>
      <c r="J1882" s="16" t="s">
        <v>1952</v>
      </c>
      <c r="K1882" s="16" t="s">
        <v>1990</v>
      </c>
    </row>
    <row r="1883" spans="1:11" x14ac:dyDescent="0.2">
      <c r="A1883" s="13">
        <v>1882</v>
      </c>
      <c r="B1883" s="14">
        <v>5098858</v>
      </c>
      <c r="C1883" s="14" t="s">
        <v>7592</v>
      </c>
      <c r="D1883" s="14" t="s">
        <v>7593</v>
      </c>
      <c r="E1883" s="14" t="s">
        <v>7594</v>
      </c>
      <c r="F1883" s="14">
        <v>642.25</v>
      </c>
      <c r="G1883" s="14"/>
      <c r="H1883" s="14" t="s">
        <v>215</v>
      </c>
      <c r="I1883" s="14" t="s">
        <v>227</v>
      </c>
      <c r="J1883" s="14" t="s">
        <v>3445</v>
      </c>
      <c r="K1883" s="14" t="s">
        <v>6931</v>
      </c>
    </row>
    <row r="1884" spans="1:11" x14ac:dyDescent="0.2">
      <c r="A1884" s="15">
        <v>1883</v>
      </c>
      <c r="B1884" s="16">
        <v>5098858</v>
      </c>
      <c r="C1884" s="16" t="s">
        <v>7592</v>
      </c>
      <c r="D1884" s="16" t="s">
        <v>7595</v>
      </c>
      <c r="E1884" s="16" t="s">
        <v>7596</v>
      </c>
      <c r="F1884" s="16">
        <v>1758.57</v>
      </c>
      <c r="G1884" s="16"/>
      <c r="H1884" s="16" t="s">
        <v>215</v>
      </c>
      <c r="I1884" s="16" t="s">
        <v>227</v>
      </c>
      <c r="J1884" s="16" t="s">
        <v>7597</v>
      </c>
      <c r="K1884" s="16" t="s">
        <v>7598</v>
      </c>
    </row>
    <row r="1885" spans="1:11" x14ac:dyDescent="0.2">
      <c r="A1885" s="13">
        <v>1884</v>
      </c>
      <c r="B1885" s="14">
        <v>5098858</v>
      </c>
      <c r="C1885" s="14" t="s">
        <v>7592</v>
      </c>
      <c r="D1885" s="14" t="s">
        <v>7599</v>
      </c>
      <c r="E1885" s="14" t="s">
        <v>7600</v>
      </c>
      <c r="F1885" s="14">
        <v>1585.68</v>
      </c>
      <c r="G1885" s="14"/>
      <c r="H1885" s="14" t="s">
        <v>215</v>
      </c>
      <c r="I1885" s="14" t="s">
        <v>234</v>
      </c>
      <c r="J1885" s="14" t="s">
        <v>2003</v>
      </c>
      <c r="K1885" s="14" t="s">
        <v>4638</v>
      </c>
    </row>
    <row r="1886" spans="1:11" x14ac:dyDescent="0.2">
      <c r="A1886" s="15">
        <v>1885</v>
      </c>
      <c r="B1886" s="16">
        <v>5456061</v>
      </c>
      <c r="C1886" s="16" t="s">
        <v>7601</v>
      </c>
      <c r="D1886" s="16" t="s">
        <v>7602</v>
      </c>
      <c r="E1886" s="16" t="s">
        <v>7603</v>
      </c>
      <c r="F1886" s="16">
        <v>1762.06</v>
      </c>
      <c r="G1886" s="16"/>
      <c r="H1886" s="16" t="s">
        <v>264</v>
      </c>
      <c r="I1886" s="16" t="s">
        <v>4129</v>
      </c>
      <c r="J1886" s="16" t="s">
        <v>3445</v>
      </c>
      <c r="K1886" s="16" t="s">
        <v>6931</v>
      </c>
    </row>
    <row r="1887" spans="1:11" x14ac:dyDescent="0.2">
      <c r="A1887" s="13">
        <v>1886</v>
      </c>
      <c r="B1887" s="14">
        <v>2801019</v>
      </c>
      <c r="C1887" s="14" t="s">
        <v>7604</v>
      </c>
      <c r="D1887" s="14" t="s">
        <v>7605</v>
      </c>
      <c r="E1887" s="14" t="s">
        <v>7606</v>
      </c>
      <c r="F1887" s="14">
        <v>2123.4899999999998</v>
      </c>
      <c r="G1887" s="14"/>
      <c r="H1887" s="14" t="s">
        <v>362</v>
      </c>
      <c r="I1887" s="14" t="s">
        <v>362</v>
      </c>
      <c r="J1887" s="14" t="s">
        <v>1661</v>
      </c>
      <c r="K1887" s="14" t="s">
        <v>7607</v>
      </c>
    </row>
    <row r="1888" spans="1:11" x14ac:dyDescent="0.2">
      <c r="A1888" s="15">
        <v>1887</v>
      </c>
      <c r="B1888" s="16">
        <v>2801019</v>
      </c>
      <c r="C1888" s="16" t="s">
        <v>7604</v>
      </c>
      <c r="D1888" s="16" t="s">
        <v>7608</v>
      </c>
      <c r="E1888" s="16" t="s">
        <v>7609</v>
      </c>
      <c r="F1888" s="16">
        <v>2123</v>
      </c>
      <c r="G1888" s="16"/>
      <c r="H1888" s="16" t="s">
        <v>362</v>
      </c>
      <c r="I1888" s="16" t="s">
        <v>362</v>
      </c>
      <c r="J1888" s="16" t="s">
        <v>6292</v>
      </c>
      <c r="K1888" s="16" t="s">
        <v>6293</v>
      </c>
    </row>
    <row r="1889" spans="1:11" x14ac:dyDescent="0.2">
      <c r="A1889" s="13">
        <v>1888</v>
      </c>
      <c r="B1889" s="14">
        <v>2801019</v>
      </c>
      <c r="C1889" s="14" t="s">
        <v>7604</v>
      </c>
      <c r="D1889" s="14" t="s">
        <v>7610</v>
      </c>
      <c r="E1889" s="14" t="s">
        <v>7611</v>
      </c>
      <c r="F1889" s="14">
        <v>1931.06</v>
      </c>
      <c r="G1889" s="14" t="s">
        <v>7221</v>
      </c>
      <c r="H1889" s="14" t="s">
        <v>362</v>
      </c>
      <c r="I1889" s="14" t="s">
        <v>362</v>
      </c>
      <c r="J1889" s="14" t="s">
        <v>7612</v>
      </c>
      <c r="K1889" s="14" t="s">
        <v>7613</v>
      </c>
    </row>
    <row r="1890" spans="1:11" x14ac:dyDescent="0.2">
      <c r="A1890" s="15">
        <v>1889</v>
      </c>
      <c r="B1890" s="16">
        <v>5545919</v>
      </c>
      <c r="C1890" s="16" t="s">
        <v>7614</v>
      </c>
      <c r="D1890" s="16" t="s">
        <v>7615</v>
      </c>
      <c r="E1890" s="16" t="s">
        <v>2756</v>
      </c>
      <c r="F1890" s="16">
        <v>3733.41</v>
      </c>
      <c r="G1890" s="16"/>
      <c r="H1890" s="16" t="s">
        <v>382</v>
      </c>
      <c r="I1890" s="16" t="s">
        <v>2756</v>
      </c>
      <c r="J1890" s="16" t="s">
        <v>3507</v>
      </c>
      <c r="K1890" s="16" t="s">
        <v>7616</v>
      </c>
    </row>
    <row r="1891" spans="1:11" x14ac:dyDescent="0.2">
      <c r="A1891" s="13">
        <v>1890</v>
      </c>
      <c r="B1891" s="14">
        <v>2578077</v>
      </c>
      <c r="C1891" s="14" t="s">
        <v>7617</v>
      </c>
      <c r="D1891" s="14" t="s">
        <v>7618</v>
      </c>
      <c r="E1891" s="14" t="s">
        <v>7619</v>
      </c>
      <c r="F1891" s="14">
        <v>19226.8</v>
      </c>
      <c r="G1891" s="14"/>
      <c r="H1891" s="14" t="s">
        <v>264</v>
      </c>
      <c r="I1891" s="14" t="s">
        <v>7620</v>
      </c>
      <c r="J1891" s="14" t="s">
        <v>971</v>
      </c>
      <c r="K1891" s="14" t="s">
        <v>7621</v>
      </c>
    </row>
    <row r="1892" spans="1:11" x14ac:dyDescent="0.2">
      <c r="A1892" s="15">
        <v>1891</v>
      </c>
      <c r="B1892" s="16">
        <v>2578077</v>
      </c>
      <c r="C1892" s="16" t="s">
        <v>7617</v>
      </c>
      <c r="D1892" s="16" t="s">
        <v>7622</v>
      </c>
      <c r="E1892" s="16" t="s">
        <v>7623</v>
      </c>
      <c r="F1892" s="16">
        <v>1749.55</v>
      </c>
      <c r="G1892" s="16"/>
      <c r="H1892" s="16" t="s">
        <v>21</v>
      </c>
      <c r="I1892" s="16" t="s">
        <v>1210</v>
      </c>
      <c r="J1892" s="16" t="s">
        <v>7179</v>
      </c>
      <c r="K1892" s="16" t="s">
        <v>4391</v>
      </c>
    </row>
    <row r="1893" spans="1:11" x14ac:dyDescent="0.2">
      <c r="A1893" s="13">
        <v>1892</v>
      </c>
      <c r="B1893" s="14">
        <v>2578077</v>
      </c>
      <c r="C1893" s="14" t="s">
        <v>7617</v>
      </c>
      <c r="D1893" s="14" t="s">
        <v>7624</v>
      </c>
      <c r="E1893" s="14" t="s">
        <v>3573</v>
      </c>
      <c r="F1893" s="14">
        <v>3204.1</v>
      </c>
      <c r="G1893" s="14"/>
      <c r="H1893" s="14" t="s">
        <v>264</v>
      </c>
      <c r="I1893" s="14" t="s">
        <v>335</v>
      </c>
      <c r="J1893" s="14" t="s">
        <v>7625</v>
      </c>
      <c r="K1893" s="14" t="s">
        <v>4158</v>
      </c>
    </row>
    <row r="1894" spans="1:11" x14ac:dyDescent="0.2">
      <c r="A1894" s="15">
        <v>1893</v>
      </c>
      <c r="B1894" s="16">
        <v>5194016</v>
      </c>
      <c r="C1894" s="16" t="s">
        <v>7626</v>
      </c>
      <c r="D1894" s="16" t="s">
        <v>7627</v>
      </c>
      <c r="E1894" s="16" t="s">
        <v>1775</v>
      </c>
      <c r="F1894" s="16">
        <v>20517.509999999998</v>
      </c>
      <c r="G1894" s="16"/>
      <c r="H1894" s="16" t="s">
        <v>511</v>
      </c>
      <c r="I1894" s="16" t="s">
        <v>6006</v>
      </c>
      <c r="J1894" s="16" t="s">
        <v>2250</v>
      </c>
      <c r="K1894" s="16" t="s">
        <v>4624</v>
      </c>
    </row>
    <row r="1895" spans="1:11" x14ac:dyDescent="0.2">
      <c r="A1895" s="13">
        <v>1894</v>
      </c>
      <c r="B1895" s="14">
        <v>5194016</v>
      </c>
      <c r="C1895" s="14" t="s">
        <v>7626</v>
      </c>
      <c r="D1895" s="14" t="s">
        <v>7628</v>
      </c>
      <c r="E1895" s="14" t="s">
        <v>2033</v>
      </c>
      <c r="F1895" s="14">
        <v>57785.77</v>
      </c>
      <c r="G1895" s="14"/>
      <c r="H1895" s="14" t="s">
        <v>6565</v>
      </c>
      <c r="I1895" s="14" t="s">
        <v>7629</v>
      </c>
      <c r="J1895" s="14" t="s">
        <v>3526</v>
      </c>
      <c r="K1895" s="14" t="s">
        <v>3527</v>
      </c>
    </row>
    <row r="1896" spans="1:11" x14ac:dyDescent="0.2">
      <c r="A1896" s="15">
        <v>1895</v>
      </c>
      <c r="B1896" s="16">
        <v>5073189</v>
      </c>
      <c r="C1896" s="16" t="s">
        <v>842</v>
      </c>
      <c r="D1896" s="16" t="s">
        <v>7630</v>
      </c>
      <c r="E1896" s="16" t="s">
        <v>7631</v>
      </c>
      <c r="F1896" s="16">
        <v>64.67</v>
      </c>
      <c r="G1896" s="16" t="s">
        <v>970</v>
      </c>
      <c r="H1896" s="16" t="s">
        <v>407</v>
      </c>
      <c r="I1896" s="16" t="s">
        <v>408</v>
      </c>
      <c r="J1896" s="16" t="s">
        <v>3291</v>
      </c>
      <c r="K1896" s="16" t="s">
        <v>3292</v>
      </c>
    </row>
    <row r="1897" spans="1:11" x14ac:dyDescent="0.2">
      <c r="A1897" s="13">
        <v>1896</v>
      </c>
      <c r="B1897" s="14">
        <v>5073189</v>
      </c>
      <c r="C1897" s="14" t="s">
        <v>842</v>
      </c>
      <c r="D1897" s="14" t="s">
        <v>7632</v>
      </c>
      <c r="E1897" s="14" t="s">
        <v>384</v>
      </c>
      <c r="F1897" s="14">
        <v>14.68</v>
      </c>
      <c r="G1897" s="14" t="s">
        <v>970</v>
      </c>
      <c r="H1897" s="14" t="s">
        <v>407</v>
      </c>
      <c r="I1897" s="14" t="s">
        <v>408</v>
      </c>
      <c r="J1897" s="14" t="s">
        <v>7634</v>
      </c>
      <c r="K1897" s="14" t="s">
        <v>7635</v>
      </c>
    </row>
    <row r="1898" spans="1:11" x14ac:dyDescent="0.2">
      <c r="A1898" s="15">
        <v>1897</v>
      </c>
      <c r="B1898" s="16">
        <v>2574233</v>
      </c>
      <c r="C1898" s="16" t="s">
        <v>7636</v>
      </c>
      <c r="D1898" s="16" t="s">
        <v>7633</v>
      </c>
      <c r="E1898" s="16" t="s">
        <v>384</v>
      </c>
      <c r="F1898" s="16">
        <v>27.77</v>
      </c>
      <c r="G1898" s="16" t="s">
        <v>970</v>
      </c>
      <c r="H1898" s="16" t="s">
        <v>407</v>
      </c>
      <c r="I1898" s="16" t="s">
        <v>408</v>
      </c>
      <c r="J1898" s="16" t="s">
        <v>7634</v>
      </c>
      <c r="K1898" s="16" t="s">
        <v>7635</v>
      </c>
    </row>
    <row r="1899" spans="1:11" x14ac:dyDescent="0.2">
      <c r="A1899" s="13">
        <v>1898</v>
      </c>
      <c r="B1899" s="14">
        <v>5566371</v>
      </c>
      <c r="C1899" s="14" t="s">
        <v>7637</v>
      </c>
      <c r="D1899" s="14" t="s">
        <v>7638</v>
      </c>
      <c r="E1899" s="14" t="s">
        <v>7639</v>
      </c>
      <c r="F1899" s="14">
        <v>335.18</v>
      </c>
      <c r="G1899" s="14"/>
      <c r="H1899" s="14" t="s">
        <v>21</v>
      </c>
      <c r="I1899" s="14" t="s">
        <v>1762</v>
      </c>
      <c r="J1899" s="14" t="s">
        <v>7640</v>
      </c>
      <c r="K1899" s="14" t="s">
        <v>7641</v>
      </c>
    </row>
    <row r="1900" spans="1:11" x14ac:dyDescent="0.2">
      <c r="A1900" s="15">
        <v>1899</v>
      </c>
      <c r="B1900" s="16">
        <v>5566371</v>
      </c>
      <c r="C1900" s="16" t="s">
        <v>7637</v>
      </c>
      <c r="D1900" s="16" t="s">
        <v>7642</v>
      </c>
      <c r="E1900" s="16" t="s">
        <v>1762</v>
      </c>
      <c r="F1900" s="16">
        <v>440.19</v>
      </c>
      <c r="G1900" s="16"/>
      <c r="H1900" s="16" t="s">
        <v>21</v>
      </c>
      <c r="I1900" s="16" t="s">
        <v>1762</v>
      </c>
      <c r="J1900" s="16" t="s">
        <v>7625</v>
      </c>
      <c r="K1900" s="16" t="s">
        <v>4158</v>
      </c>
    </row>
    <row r="1901" spans="1:11" x14ac:dyDescent="0.2">
      <c r="A1901" s="13">
        <v>1900</v>
      </c>
      <c r="B1901" s="14">
        <v>5194075</v>
      </c>
      <c r="C1901" s="14" t="s">
        <v>7643</v>
      </c>
      <c r="D1901" s="14" t="s">
        <v>7644</v>
      </c>
      <c r="E1901" s="14" t="s">
        <v>5052</v>
      </c>
      <c r="F1901" s="14">
        <v>653.73</v>
      </c>
      <c r="G1901" s="14"/>
      <c r="H1901" s="14" t="s">
        <v>565</v>
      </c>
      <c r="I1901" s="14" t="s">
        <v>578</v>
      </c>
      <c r="J1901" s="14" t="s">
        <v>5009</v>
      </c>
      <c r="K1901" s="14" t="s">
        <v>5010</v>
      </c>
    </row>
    <row r="1902" spans="1:11" x14ac:dyDescent="0.2">
      <c r="A1902" s="15">
        <v>1901</v>
      </c>
      <c r="B1902" s="16">
        <v>5314615</v>
      </c>
      <c r="C1902" s="16" t="s">
        <v>7645</v>
      </c>
      <c r="D1902" s="16" t="s">
        <v>7646</v>
      </c>
      <c r="E1902" s="16" t="s">
        <v>7647</v>
      </c>
      <c r="F1902" s="16">
        <v>11149.38</v>
      </c>
      <c r="G1902" s="16"/>
      <c r="H1902" s="16" t="s">
        <v>264</v>
      </c>
      <c r="I1902" s="16" t="s">
        <v>268</v>
      </c>
      <c r="J1902" s="16" t="s">
        <v>2140</v>
      </c>
      <c r="K1902" s="16" t="s">
        <v>3666</v>
      </c>
    </row>
    <row r="1903" spans="1:11" x14ac:dyDescent="0.2">
      <c r="A1903" s="13">
        <v>1902</v>
      </c>
      <c r="B1903" s="14">
        <v>5411726</v>
      </c>
      <c r="C1903" s="14" t="s">
        <v>7648</v>
      </c>
      <c r="D1903" s="14" t="s">
        <v>7649</v>
      </c>
      <c r="E1903" s="14" t="s">
        <v>6675</v>
      </c>
      <c r="F1903" s="14">
        <v>38.409999999999997</v>
      </c>
      <c r="G1903" s="14" t="s">
        <v>1051</v>
      </c>
      <c r="H1903" s="14" t="s">
        <v>116</v>
      </c>
      <c r="I1903" s="14" t="s">
        <v>145</v>
      </c>
      <c r="J1903" s="14" t="s">
        <v>7650</v>
      </c>
      <c r="K1903" s="14" t="s">
        <v>7651</v>
      </c>
    </row>
    <row r="1904" spans="1:11" x14ac:dyDescent="0.2">
      <c r="A1904" s="15">
        <v>1903</v>
      </c>
      <c r="B1904" s="16">
        <v>2824582</v>
      </c>
      <c r="C1904" s="16" t="s">
        <v>7652</v>
      </c>
      <c r="D1904" s="16" t="s">
        <v>7653</v>
      </c>
      <c r="E1904" s="16" t="s">
        <v>7654</v>
      </c>
      <c r="F1904" s="16">
        <v>55.92</v>
      </c>
      <c r="G1904" s="16"/>
      <c r="H1904" s="16" t="s">
        <v>51</v>
      </c>
      <c r="I1904" s="16" t="s">
        <v>52</v>
      </c>
      <c r="J1904" s="16" t="s">
        <v>5800</v>
      </c>
      <c r="K1904" s="16" t="s">
        <v>5801</v>
      </c>
    </row>
    <row r="1905" spans="1:11" x14ac:dyDescent="0.2">
      <c r="A1905" s="13">
        <v>1904</v>
      </c>
      <c r="B1905" s="14">
        <v>2558106</v>
      </c>
      <c r="C1905" s="14" t="s">
        <v>7655</v>
      </c>
      <c r="D1905" s="14" t="s">
        <v>7656</v>
      </c>
      <c r="E1905" s="14" t="s">
        <v>7657</v>
      </c>
      <c r="F1905" s="14">
        <v>49.86</v>
      </c>
      <c r="G1905" s="14" t="s">
        <v>1018</v>
      </c>
      <c r="H1905" s="14" t="s">
        <v>382</v>
      </c>
      <c r="I1905" s="14" t="s">
        <v>640</v>
      </c>
      <c r="J1905" s="14" t="s">
        <v>2803</v>
      </c>
      <c r="K1905" s="14" t="s">
        <v>2804</v>
      </c>
    </row>
    <row r="1906" spans="1:11" x14ac:dyDescent="0.2">
      <c r="A1906" s="15">
        <v>1905</v>
      </c>
      <c r="B1906" s="16">
        <v>5360498</v>
      </c>
      <c r="C1906" s="16" t="s">
        <v>7658</v>
      </c>
      <c r="D1906" s="16" t="s">
        <v>7659</v>
      </c>
      <c r="E1906" s="16" t="s">
        <v>4415</v>
      </c>
      <c r="F1906" s="16">
        <v>4782.4799999999996</v>
      </c>
      <c r="G1906" s="16"/>
      <c r="H1906" s="16" t="s">
        <v>362</v>
      </c>
      <c r="I1906" s="16" t="s">
        <v>363</v>
      </c>
      <c r="J1906" s="16" t="s">
        <v>3958</v>
      </c>
      <c r="K1906" s="16" t="s">
        <v>3108</v>
      </c>
    </row>
    <row r="1907" spans="1:11" x14ac:dyDescent="0.2">
      <c r="A1907" s="13">
        <v>1906</v>
      </c>
      <c r="B1907" s="14">
        <v>5263395</v>
      </c>
      <c r="C1907" s="14" t="s">
        <v>7660</v>
      </c>
      <c r="D1907" s="14" t="s">
        <v>7661</v>
      </c>
      <c r="E1907" s="14" t="s">
        <v>7662</v>
      </c>
      <c r="F1907" s="14">
        <v>551.23</v>
      </c>
      <c r="G1907" s="14"/>
      <c r="H1907" s="14" t="s">
        <v>21</v>
      </c>
      <c r="I1907" s="14" t="s">
        <v>22</v>
      </c>
      <c r="J1907" s="14" t="s">
        <v>5009</v>
      </c>
      <c r="K1907" s="14" t="s">
        <v>5010</v>
      </c>
    </row>
    <row r="1908" spans="1:11" x14ac:dyDescent="0.2">
      <c r="A1908" s="15">
        <v>1907</v>
      </c>
      <c r="B1908" s="16">
        <v>5557909</v>
      </c>
      <c r="C1908" s="16" t="s">
        <v>7663</v>
      </c>
      <c r="D1908" s="16" t="s">
        <v>7664</v>
      </c>
      <c r="E1908" s="16" t="s">
        <v>7665</v>
      </c>
      <c r="F1908" s="16">
        <v>2773.06</v>
      </c>
      <c r="G1908" s="16"/>
      <c r="H1908" s="16" t="s">
        <v>362</v>
      </c>
      <c r="I1908" s="16" t="s">
        <v>363</v>
      </c>
      <c r="J1908" s="16" t="s">
        <v>2314</v>
      </c>
      <c r="K1908" s="16" t="s">
        <v>2859</v>
      </c>
    </row>
    <row r="1909" spans="1:11" x14ac:dyDescent="0.2">
      <c r="A1909" s="13">
        <v>1908</v>
      </c>
      <c r="B1909" s="14">
        <v>5557909</v>
      </c>
      <c r="C1909" s="14" t="s">
        <v>7663</v>
      </c>
      <c r="D1909" s="14" t="s">
        <v>7666</v>
      </c>
      <c r="E1909" s="14" t="s">
        <v>7665</v>
      </c>
      <c r="F1909" s="14">
        <v>4919.05</v>
      </c>
      <c r="G1909" s="14" t="s">
        <v>7667</v>
      </c>
      <c r="H1909" s="14" t="s">
        <v>362</v>
      </c>
      <c r="I1909" s="14" t="s">
        <v>363</v>
      </c>
      <c r="J1909" s="14" t="s">
        <v>4084</v>
      </c>
      <c r="K1909" s="14" t="s">
        <v>4085</v>
      </c>
    </row>
    <row r="1910" spans="1:11" x14ac:dyDescent="0.2">
      <c r="A1910" s="15">
        <v>1909</v>
      </c>
      <c r="B1910" s="16">
        <v>2848066</v>
      </c>
      <c r="C1910" s="16" t="s">
        <v>7668</v>
      </c>
      <c r="D1910" s="16" t="s">
        <v>7669</v>
      </c>
      <c r="E1910" s="16" t="s">
        <v>7670</v>
      </c>
      <c r="F1910" s="16">
        <v>46.27</v>
      </c>
      <c r="G1910" s="16"/>
      <c r="H1910" s="16" t="s">
        <v>21</v>
      </c>
      <c r="I1910" s="16" t="s">
        <v>22</v>
      </c>
      <c r="J1910" s="16" t="s">
        <v>1198</v>
      </c>
      <c r="K1910" s="16" t="s">
        <v>7671</v>
      </c>
    </row>
    <row r="1911" spans="1:11" x14ac:dyDescent="0.2">
      <c r="A1911" s="13">
        <v>1910</v>
      </c>
      <c r="B1911" s="14">
        <v>2848066</v>
      </c>
      <c r="C1911" s="14" t="s">
        <v>7668</v>
      </c>
      <c r="D1911" s="14" t="s">
        <v>7672</v>
      </c>
      <c r="E1911" s="14" t="s">
        <v>7673</v>
      </c>
      <c r="F1911" s="14">
        <v>284.85000000000002</v>
      </c>
      <c r="G1911" s="14"/>
      <c r="H1911" s="14" t="s">
        <v>21</v>
      </c>
      <c r="I1911" s="14" t="s">
        <v>22</v>
      </c>
      <c r="J1911" s="14" t="s">
        <v>1006</v>
      </c>
      <c r="K1911" s="14" t="s">
        <v>7674</v>
      </c>
    </row>
    <row r="1912" spans="1:11" x14ac:dyDescent="0.2">
      <c r="A1912" s="15">
        <v>1911</v>
      </c>
      <c r="B1912" s="16">
        <v>5436176</v>
      </c>
      <c r="C1912" s="16" t="s">
        <v>7675</v>
      </c>
      <c r="D1912" s="16" t="s">
        <v>7676</v>
      </c>
      <c r="E1912" s="16" t="s">
        <v>4510</v>
      </c>
      <c r="F1912" s="16">
        <v>886.23</v>
      </c>
      <c r="G1912" s="16"/>
      <c r="H1912" s="16" t="s">
        <v>560</v>
      </c>
      <c r="I1912" s="16" t="s">
        <v>795</v>
      </c>
      <c r="J1912" s="16" t="s">
        <v>7677</v>
      </c>
      <c r="K1912" s="16" t="s">
        <v>3480</v>
      </c>
    </row>
    <row r="1913" spans="1:11" x14ac:dyDescent="0.2">
      <c r="A1913" s="13">
        <v>1912</v>
      </c>
      <c r="B1913" s="14">
        <v>5436176</v>
      </c>
      <c r="C1913" s="14" t="s">
        <v>7675</v>
      </c>
      <c r="D1913" s="14" t="s">
        <v>7678</v>
      </c>
      <c r="E1913" s="14" t="s">
        <v>7679</v>
      </c>
      <c r="F1913" s="14">
        <v>44035.88</v>
      </c>
      <c r="G1913" s="14"/>
      <c r="H1913" s="14" t="s">
        <v>697</v>
      </c>
      <c r="I1913" s="14" t="s">
        <v>7680</v>
      </c>
      <c r="J1913" s="14" t="s">
        <v>3359</v>
      </c>
      <c r="K1913" s="14" t="s">
        <v>3346</v>
      </c>
    </row>
    <row r="1914" spans="1:11" x14ac:dyDescent="0.2">
      <c r="A1914" s="15">
        <v>1913</v>
      </c>
      <c r="B1914" s="16">
        <v>5570891</v>
      </c>
      <c r="C1914" s="16" t="s">
        <v>7681</v>
      </c>
      <c r="D1914" s="16" t="s">
        <v>7682</v>
      </c>
      <c r="E1914" s="16" t="s">
        <v>7683</v>
      </c>
      <c r="F1914" s="16">
        <v>1557.58</v>
      </c>
      <c r="G1914" s="16"/>
      <c r="H1914" s="16" t="s">
        <v>116</v>
      </c>
      <c r="I1914" s="16" t="s">
        <v>136</v>
      </c>
      <c r="J1914" s="16" t="s">
        <v>3143</v>
      </c>
      <c r="K1914" s="16" t="s">
        <v>3144</v>
      </c>
    </row>
    <row r="1915" spans="1:11" x14ac:dyDescent="0.2">
      <c r="A1915" s="13">
        <v>1914</v>
      </c>
      <c r="B1915" s="14">
        <v>5324947</v>
      </c>
      <c r="C1915" s="14" t="s">
        <v>7684</v>
      </c>
      <c r="D1915" s="14" t="s">
        <v>7685</v>
      </c>
      <c r="E1915" s="14" t="s">
        <v>7686</v>
      </c>
      <c r="F1915" s="14">
        <v>247.47</v>
      </c>
      <c r="G1915" s="14"/>
      <c r="H1915" s="14" t="s">
        <v>382</v>
      </c>
      <c r="I1915" s="14" t="s">
        <v>396</v>
      </c>
      <c r="J1915" s="14" t="s">
        <v>3701</v>
      </c>
      <c r="K1915" s="14" t="s">
        <v>3702</v>
      </c>
    </row>
    <row r="1916" spans="1:11" x14ac:dyDescent="0.2">
      <c r="A1916" s="15">
        <v>1915</v>
      </c>
      <c r="B1916" s="16">
        <v>2708701</v>
      </c>
      <c r="C1916" s="16" t="s">
        <v>7687</v>
      </c>
      <c r="D1916" s="16" t="s">
        <v>7688</v>
      </c>
      <c r="E1916" s="16" t="s">
        <v>7689</v>
      </c>
      <c r="F1916" s="16">
        <v>5521.51</v>
      </c>
      <c r="G1916" s="16"/>
      <c r="H1916" s="16" t="s">
        <v>1870</v>
      </c>
      <c r="I1916" s="16" t="s">
        <v>7690</v>
      </c>
      <c r="J1916" s="16" t="s">
        <v>7691</v>
      </c>
      <c r="K1916" s="16" t="s">
        <v>7692</v>
      </c>
    </row>
    <row r="1917" spans="1:11" x14ac:dyDescent="0.2">
      <c r="A1917" s="13">
        <v>1916</v>
      </c>
      <c r="B1917" s="14">
        <v>2708701</v>
      </c>
      <c r="C1917" s="14" t="s">
        <v>7687</v>
      </c>
      <c r="D1917" s="14" t="s">
        <v>7693</v>
      </c>
      <c r="E1917" s="14" t="s">
        <v>3648</v>
      </c>
      <c r="F1917" s="14">
        <v>6100.29</v>
      </c>
      <c r="G1917" s="14" t="s">
        <v>970</v>
      </c>
      <c r="H1917" s="14" t="s">
        <v>1870</v>
      </c>
      <c r="I1917" s="14" t="s">
        <v>2421</v>
      </c>
      <c r="J1917" s="14" t="s">
        <v>1242</v>
      </c>
      <c r="K1917" s="14" t="s">
        <v>6427</v>
      </c>
    </row>
    <row r="1918" spans="1:11" x14ac:dyDescent="0.2">
      <c r="A1918" s="15">
        <v>1917</v>
      </c>
      <c r="B1918" s="16">
        <v>5218349</v>
      </c>
      <c r="C1918" s="16" t="s">
        <v>7694</v>
      </c>
      <c r="D1918" s="16" t="s">
        <v>7695</v>
      </c>
      <c r="E1918" s="16" t="s">
        <v>7696</v>
      </c>
      <c r="F1918" s="16">
        <v>20.21</v>
      </c>
      <c r="G1918" s="16"/>
      <c r="H1918" s="16" t="s">
        <v>528</v>
      </c>
      <c r="I1918" s="16" t="s">
        <v>539</v>
      </c>
      <c r="J1918" s="16" t="s">
        <v>7697</v>
      </c>
      <c r="K1918" s="16" t="s">
        <v>7698</v>
      </c>
    </row>
    <row r="1919" spans="1:11" x14ac:dyDescent="0.2">
      <c r="A1919" s="13">
        <v>1918</v>
      </c>
      <c r="B1919" s="14">
        <v>5218349</v>
      </c>
      <c r="C1919" s="14" t="s">
        <v>7694</v>
      </c>
      <c r="D1919" s="14" t="s">
        <v>7699</v>
      </c>
      <c r="E1919" s="14" t="s">
        <v>539</v>
      </c>
      <c r="F1919" s="14">
        <v>33.74</v>
      </c>
      <c r="G1919" s="14" t="s">
        <v>1018</v>
      </c>
      <c r="H1919" s="14" t="s">
        <v>528</v>
      </c>
      <c r="I1919" s="14" t="s">
        <v>539</v>
      </c>
      <c r="J1919" s="14" t="s">
        <v>2575</v>
      </c>
      <c r="K1919" s="14" t="s">
        <v>2576</v>
      </c>
    </row>
    <row r="1920" spans="1:11" x14ac:dyDescent="0.2">
      <c r="A1920" s="15">
        <v>1919</v>
      </c>
      <c r="B1920" s="16">
        <v>5199107</v>
      </c>
      <c r="C1920" s="16" t="s">
        <v>7700</v>
      </c>
      <c r="D1920" s="16" t="s">
        <v>7701</v>
      </c>
      <c r="E1920" s="16" t="s">
        <v>2513</v>
      </c>
      <c r="F1920" s="16">
        <v>8318.4699999999993</v>
      </c>
      <c r="G1920" s="16"/>
      <c r="H1920" s="16" t="s">
        <v>622</v>
      </c>
      <c r="I1920" s="16" t="s">
        <v>630</v>
      </c>
      <c r="J1920" s="16" t="s">
        <v>6762</v>
      </c>
      <c r="K1920" s="16" t="s">
        <v>7702</v>
      </c>
    </row>
    <row r="1921" spans="1:11" x14ac:dyDescent="0.2">
      <c r="A1921" s="13">
        <v>1920</v>
      </c>
      <c r="B1921" s="14">
        <v>5190169</v>
      </c>
      <c r="C1921" s="14" t="s">
        <v>7703</v>
      </c>
      <c r="D1921" s="14" t="s">
        <v>7704</v>
      </c>
      <c r="E1921" s="14" t="s">
        <v>3882</v>
      </c>
      <c r="F1921" s="14">
        <v>3399.04</v>
      </c>
      <c r="G1921" s="14"/>
      <c r="H1921" s="14" t="s">
        <v>264</v>
      </c>
      <c r="I1921" s="14" t="s">
        <v>289</v>
      </c>
      <c r="J1921" s="14" t="s">
        <v>1883</v>
      </c>
      <c r="K1921" s="14" t="s">
        <v>1884</v>
      </c>
    </row>
    <row r="1922" spans="1:11" x14ac:dyDescent="0.2">
      <c r="A1922" s="15">
        <v>1921</v>
      </c>
      <c r="B1922" s="16">
        <v>5190169</v>
      </c>
      <c r="C1922" s="16" t="s">
        <v>7703</v>
      </c>
      <c r="D1922" s="16" t="s">
        <v>7705</v>
      </c>
      <c r="E1922" s="16" t="s">
        <v>7706</v>
      </c>
      <c r="F1922" s="16">
        <v>3640.51</v>
      </c>
      <c r="G1922" s="16"/>
      <c r="H1922" s="16" t="s">
        <v>264</v>
      </c>
      <c r="I1922" s="16" t="s">
        <v>284</v>
      </c>
      <c r="J1922" s="16" t="s">
        <v>1883</v>
      </c>
      <c r="K1922" s="16" t="s">
        <v>1884</v>
      </c>
    </row>
    <row r="1923" spans="1:11" x14ac:dyDescent="0.2">
      <c r="A1923" s="13">
        <v>1922</v>
      </c>
      <c r="B1923" s="14">
        <v>5190169</v>
      </c>
      <c r="C1923" s="14" t="s">
        <v>7703</v>
      </c>
      <c r="D1923" s="14" t="s">
        <v>7707</v>
      </c>
      <c r="E1923" s="14" t="s">
        <v>7708</v>
      </c>
      <c r="F1923" s="14">
        <v>5006.87</v>
      </c>
      <c r="G1923" s="14"/>
      <c r="H1923" s="14" t="s">
        <v>264</v>
      </c>
      <c r="I1923" s="14" t="s">
        <v>278</v>
      </c>
      <c r="J1923" s="14" t="s">
        <v>2600</v>
      </c>
      <c r="K1923" s="14" t="s">
        <v>2601</v>
      </c>
    </row>
    <row r="1924" spans="1:11" x14ac:dyDescent="0.2">
      <c r="A1924" s="15">
        <v>1923</v>
      </c>
      <c r="B1924" s="16">
        <v>2049902</v>
      </c>
      <c r="C1924" s="16" t="s">
        <v>7709</v>
      </c>
      <c r="D1924" s="16" t="s">
        <v>7710</v>
      </c>
      <c r="E1924" s="16" t="s">
        <v>3967</v>
      </c>
      <c r="F1924" s="16">
        <v>25.88</v>
      </c>
      <c r="G1924" s="16" t="s">
        <v>987</v>
      </c>
      <c r="H1924" s="16" t="s">
        <v>528</v>
      </c>
      <c r="I1924" s="16" t="s">
        <v>539</v>
      </c>
      <c r="J1924" s="16" t="s">
        <v>7711</v>
      </c>
      <c r="K1924" s="16" t="s">
        <v>7712</v>
      </c>
    </row>
    <row r="1925" spans="1:11" x14ac:dyDescent="0.2">
      <c r="A1925" s="13">
        <v>1924</v>
      </c>
      <c r="B1925" s="14">
        <v>2611961</v>
      </c>
      <c r="C1925" s="14" t="s">
        <v>7713</v>
      </c>
      <c r="D1925" s="14" t="s">
        <v>7714</v>
      </c>
      <c r="E1925" s="14" t="s">
        <v>7715</v>
      </c>
      <c r="F1925" s="14">
        <v>28.02</v>
      </c>
      <c r="G1925" s="14" t="s">
        <v>1018</v>
      </c>
      <c r="H1925" s="14" t="s">
        <v>110</v>
      </c>
      <c r="I1925" s="14" t="s">
        <v>1087</v>
      </c>
      <c r="J1925" s="14" t="s">
        <v>7716</v>
      </c>
      <c r="K1925" s="14" t="s">
        <v>7717</v>
      </c>
    </row>
    <row r="1926" spans="1:11" x14ac:dyDescent="0.2">
      <c r="A1926" s="15">
        <v>1925</v>
      </c>
      <c r="B1926" s="16">
        <v>2611961</v>
      </c>
      <c r="C1926" s="16" t="s">
        <v>7713</v>
      </c>
      <c r="D1926" s="16" t="s">
        <v>7718</v>
      </c>
      <c r="E1926" s="16" t="s">
        <v>7719</v>
      </c>
      <c r="F1926" s="16">
        <v>37.36</v>
      </c>
      <c r="G1926" s="16"/>
      <c r="H1926" s="16" t="s">
        <v>110</v>
      </c>
      <c r="I1926" s="16" t="s">
        <v>1087</v>
      </c>
      <c r="J1926" s="16" t="s">
        <v>2485</v>
      </c>
      <c r="K1926" s="16" t="s">
        <v>2646</v>
      </c>
    </row>
    <row r="1927" spans="1:11" x14ac:dyDescent="0.2">
      <c r="A1927" s="13">
        <v>1926</v>
      </c>
      <c r="B1927" s="14">
        <v>5006864</v>
      </c>
      <c r="C1927" s="14" t="s">
        <v>7720</v>
      </c>
      <c r="D1927" s="14" t="s">
        <v>7721</v>
      </c>
      <c r="E1927" s="14" t="s">
        <v>7722</v>
      </c>
      <c r="F1927" s="14">
        <v>33.24</v>
      </c>
      <c r="G1927" s="14" t="s">
        <v>1051</v>
      </c>
      <c r="H1927" s="14" t="s">
        <v>116</v>
      </c>
      <c r="I1927" s="14" t="s">
        <v>662</v>
      </c>
      <c r="J1927" s="14" t="s">
        <v>7723</v>
      </c>
      <c r="K1927" s="14" t="s">
        <v>7724</v>
      </c>
    </row>
    <row r="1928" spans="1:11" x14ac:dyDescent="0.2">
      <c r="A1928" s="15">
        <v>1927</v>
      </c>
      <c r="B1928" s="16">
        <v>2152924</v>
      </c>
      <c r="C1928" s="16" t="s">
        <v>7725</v>
      </c>
      <c r="D1928" s="16" t="s">
        <v>7726</v>
      </c>
      <c r="E1928" s="16" t="s">
        <v>1155</v>
      </c>
      <c r="F1928" s="16">
        <v>10.42</v>
      </c>
      <c r="G1928" s="16" t="s">
        <v>1018</v>
      </c>
      <c r="H1928" s="16" t="s">
        <v>528</v>
      </c>
      <c r="I1928" s="16" t="s">
        <v>539</v>
      </c>
      <c r="J1928" s="16" t="s">
        <v>7727</v>
      </c>
      <c r="K1928" s="16" t="s">
        <v>7728</v>
      </c>
    </row>
    <row r="1929" spans="1:11" x14ac:dyDescent="0.2">
      <c r="A1929" s="13">
        <v>1928</v>
      </c>
      <c r="B1929" s="14">
        <v>5445485</v>
      </c>
      <c r="C1929" s="14" t="s">
        <v>7729</v>
      </c>
      <c r="D1929" s="14" t="s">
        <v>7730</v>
      </c>
      <c r="E1929" s="14" t="s">
        <v>7731</v>
      </c>
      <c r="F1929" s="14">
        <v>2600.4299999999998</v>
      </c>
      <c r="G1929" s="14"/>
      <c r="H1929" s="14" t="s">
        <v>407</v>
      </c>
      <c r="I1929" s="14" t="s">
        <v>1050</v>
      </c>
      <c r="J1929" s="14" t="s">
        <v>3859</v>
      </c>
      <c r="K1929" s="14" t="s">
        <v>3860</v>
      </c>
    </row>
    <row r="1930" spans="1:11" x14ac:dyDescent="0.2">
      <c r="A1930" s="15">
        <v>1929</v>
      </c>
      <c r="B1930" s="16">
        <v>2879646</v>
      </c>
      <c r="C1930" s="16" t="s">
        <v>7732</v>
      </c>
      <c r="D1930" s="16" t="s">
        <v>7733</v>
      </c>
      <c r="E1930" s="16" t="s">
        <v>7734</v>
      </c>
      <c r="F1930" s="16">
        <v>9407.9500000000007</v>
      </c>
      <c r="G1930" s="16"/>
      <c r="H1930" s="16" t="s">
        <v>264</v>
      </c>
      <c r="I1930" s="16" t="s">
        <v>335</v>
      </c>
      <c r="J1930" s="16" t="s">
        <v>5267</v>
      </c>
      <c r="K1930" s="16" t="s">
        <v>5268</v>
      </c>
    </row>
    <row r="1931" spans="1:11" x14ac:dyDescent="0.2">
      <c r="A1931" s="13">
        <v>1930</v>
      </c>
      <c r="B1931" s="14">
        <v>2879646</v>
      </c>
      <c r="C1931" s="14" t="s">
        <v>7732</v>
      </c>
      <c r="D1931" s="14" t="s">
        <v>7735</v>
      </c>
      <c r="E1931" s="14" t="s">
        <v>2330</v>
      </c>
      <c r="F1931" s="14">
        <v>38.01</v>
      </c>
      <c r="G1931" s="14" t="s">
        <v>1051</v>
      </c>
      <c r="H1931" s="14" t="s">
        <v>116</v>
      </c>
      <c r="I1931" s="14" t="s">
        <v>662</v>
      </c>
      <c r="J1931" s="14" t="s">
        <v>1123</v>
      </c>
      <c r="K1931" s="14" t="s">
        <v>1124</v>
      </c>
    </row>
    <row r="1932" spans="1:11" x14ac:dyDescent="0.2">
      <c r="A1932" s="15">
        <v>1931</v>
      </c>
      <c r="B1932" s="16">
        <v>5564689</v>
      </c>
      <c r="C1932" s="16" t="s">
        <v>7736</v>
      </c>
      <c r="D1932" s="16" t="s">
        <v>7737</v>
      </c>
      <c r="E1932" s="16" t="s">
        <v>1341</v>
      </c>
      <c r="F1932" s="16">
        <v>95.49</v>
      </c>
      <c r="G1932" s="16"/>
      <c r="H1932" s="16" t="s">
        <v>407</v>
      </c>
      <c r="I1932" s="16" t="s">
        <v>746</v>
      </c>
      <c r="J1932" s="16" t="s">
        <v>3774</v>
      </c>
      <c r="K1932" s="16" t="s">
        <v>3775</v>
      </c>
    </row>
    <row r="1933" spans="1:11" x14ac:dyDescent="0.2">
      <c r="A1933" s="13">
        <v>1932</v>
      </c>
      <c r="B1933" s="14">
        <v>2715619</v>
      </c>
      <c r="C1933" s="14" t="s">
        <v>7738</v>
      </c>
      <c r="D1933" s="14" t="s">
        <v>7739</v>
      </c>
      <c r="E1933" s="14" t="s">
        <v>7740</v>
      </c>
      <c r="F1933" s="14">
        <v>9940.26</v>
      </c>
      <c r="G1933" s="14"/>
      <c r="H1933" s="14" t="s">
        <v>3888</v>
      </c>
      <c r="I1933" s="14" t="s">
        <v>7741</v>
      </c>
      <c r="J1933" s="14" t="s">
        <v>7742</v>
      </c>
      <c r="K1933" s="14" t="s">
        <v>7743</v>
      </c>
    </row>
    <row r="1934" spans="1:11" x14ac:dyDescent="0.2">
      <c r="A1934" s="15">
        <v>1933</v>
      </c>
      <c r="B1934" s="16">
        <v>2715619</v>
      </c>
      <c r="C1934" s="16" t="s">
        <v>7738</v>
      </c>
      <c r="D1934" s="16" t="s">
        <v>7744</v>
      </c>
      <c r="E1934" s="16" t="s">
        <v>6126</v>
      </c>
      <c r="F1934" s="16">
        <v>7559.19</v>
      </c>
      <c r="G1934" s="16"/>
      <c r="H1934" s="16" t="s">
        <v>622</v>
      </c>
      <c r="I1934" s="16" t="s">
        <v>1997</v>
      </c>
      <c r="J1934" s="16" t="s">
        <v>7745</v>
      </c>
      <c r="K1934" s="16" t="s">
        <v>7746</v>
      </c>
    </row>
    <row r="1935" spans="1:11" x14ac:dyDescent="0.2">
      <c r="A1935" s="13">
        <v>1934</v>
      </c>
      <c r="B1935" s="14">
        <v>2715619</v>
      </c>
      <c r="C1935" s="14" t="s">
        <v>7738</v>
      </c>
      <c r="D1935" s="14" t="s">
        <v>7747</v>
      </c>
      <c r="E1935" s="14" t="s">
        <v>7748</v>
      </c>
      <c r="F1935" s="14">
        <v>2354.8200000000002</v>
      </c>
      <c r="G1935" s="14"/>
      <c r="H1935" s="14" t="s">
        <v>407</v>
      </c>
      <c r="I1935" s="14" t="s">
        <v>1640</v>
      </c>
      <c r="J1935" s="14" t="s">
        <v>2482</v>
      </c>
      <c r="K1935" s="14" t="s">
        <v>5814</v>
      </c>
    </row>
    <row r="1936" spans="1:11" x14ac:dyDescent="0.2">
      <c r="A1936" s="15">
        <v>1935</v>
      </c>
      <c r="B1936" s="16">
        <v>2715619</v>
      </c>
      <c r="C1936" s="16" t="s">
        <v>7738</v>
      </c>
      <c r="D1936" s="16" t="s">
        <v>7749</v>
      </c>
      <c r="E1936" s="16" t="s">
        <v>7750</v>
      </c>
      <c r="F1936" s="16">
        <v>2297.2600000000002</v>
      </c>
      <c r="G1936" s="16"/>
      <c r="H1936" s="16" t="s">
        <v>407</v>
      </c>
      <c r="I1936" s="16" t="s">
        <v>1640</v>
      </c>
      <c r="J1936" s="16" t="s">
        <v>2932</v>
      </c>
      <c r="K1936" s="16" t="s">
        <v>7751</v>
      </c>
    </row>
    <row r="1937" spans="1:11" x14ac:dyDescent="0.2">
      <c r="A1937" s="13">
        <v>1936</v>
      </c>
      <c r="B1937" s="14">
        <v>2715619</v>
      </c>
      <c r="C1937" s="14" t="s">
        <v>7738</v>
      </c>
      <c r="D1937" s="14" t="s">
        <v>7752</v>
      </c>
      <c r="E1937" s="14" t="s">
        <v>7753</v>
      </c>
      <c r="F1937" s="14">
        <v>5140.78</v>
      </c>
      <c r="G1937" s="14"/>
      <c r="H1937" s="14" t="s">
        <v>407</v>
      </c>
      <c r="I1937" s="14" t="s">
        <v>1640</v>
      </c>
      <c r="J1937" s="14" t="s">
        <v>5591</v>
      </c>
      <c r="K1937" s="14" t="s">
        <v>7754</v>
      </c>
    </row>
    <row r="1938" spans="1:11" x14ac:dyDescent="0.2">
      <c r="A1938" s="15">
        <v>1937</v>
      </c>
      <c r="B1938" s="16">
        <v>2715619</v>
      </c>
      <c r="C1938" s="16" t="s">
        <v>7738</v>
      </c>
      <c r="D1938" s="16" t="s">
        <v>7755</v>
      </c>
      <c r="E1938" s="16" t="s">
        <v>7756</v>
      </c>
      <c r="F1938" s="16">
        <v>861.64</v>
      </c>
      <c r="G1938" s="16"/>
      <c r="H1938" s="16" t="s">
        <v>407</v>
      </c>
      <c r="I1938" s="16" t="s">
        <v>1640</v>
      </c>
      <c r="J1938" s="16" t="s">
        <v>5591</v>
      </c>
      <c r="K1938" s="16" t="s">
        <v>7754</v>
      </c>
    </row>
    <row r="1939" spans="1:11" x14ac:dyDescent="0.2">
      <c r="A1939" s="13">
        <v>1938</v>
      </c>
      <c r="B1939" s="14">
        <v>2715619</v>
      </c>
      <c r="C1939" s="14" t="s">
        <v>7738</v>
      </c>
      <c r="D1939" s="14" t="s">
        <v>7757</v>
      </c>
      <c r="E1939" s="14" t="s">
        <v>7758</v>
      </c>
      <c r="F1939" s="14">
        <v>14373.59</v>
      </c>
      <c r="G1939" s="14"/>
      <c r="H1939" s="14" t="s">
        <v>407</v>
      </c>
      <c r="I1939" s="14" t="s">
        <v>3855</v>
      </c>
      <c r="J1939" s="14" t="s">
        <v>5591</v>
      </c>
      <c r="K1939" s="14" t="s">
        <v>7754</v>
      </c>
    </row>
    <row r="1940" spans="1:11" x14ac:dyDescent="0.2">
      <c r="A1940" s="15">
        <v>1939</v>
      </c>
      <c r="B1940" s="16">
        <v>2715619</v>
      </c>
      <c r="C1940" s="16" t="s">
        <v>7738</v>
      </c>
      <c r="D1940" s="16" t="s">
        <v>7759</v>
      </c>
      <c r="E1940" s="16" t="s">
        <v>7760</v>
      </c>
      <c r="F1940" s="16">
        <v>5372.23</v>
      </c>
      <c r="G1940" s="16"/>
      <c r="H1940" s="16" t="s">
        <v>407</v>
      </c>
      <c r="I1940" s="16" t="s">
        <v>1640</v>
      </c>
      <c r="J1940" s="16" t="s">
        <v>5591</v>
      </c>
      <c r="K1940" s="16" t="s">
        <v>7754</v>
      </c>
    </row>
    <row r="1941" spans="1:11" x14ac:dyDescent="0.2">
      <c r="A1941" s="13">
        <v>1940</v>
      </c>
      <c r="B1941" s="14">
        <v>5270413</v>
      </c>
      <c r="C1941" s="14" t="s">
        <v>7761</v>
      </c>
      <c r="D1941" s="14" t="s">
        <v>7762</v>
      </c>
      <c r="E1941" s="14" t="s">
        <v>7763</v>
      </c>
      <c r="F1941" s="14">
        <v>201.66</v>
      </c>
      <c r="G1941" s="14"/>
      <c r="H1941" s="14" t="s">
        <v>622</v>
      </c>
      <c r="I1941" s="14" t="s">
        <v>624</v>
      </c>
      <c r="J1941" s="14" t="s">
        <v>7174</v>
      </c>
      <c r="K1941" s="14" t="s">
        <v>7175</v>
      </c>
    </row>
    <row r="1942" spans="1:11" x14ac:dyDescent="0.2">
      <c r="A1942" s="15">
        <v>1941</v>
      </c>
      <c r="B1942" s="16">
        <v>5270413</v>
      </c>
      <c r="C1942" s="16" t="s">
        <v>7761</v>
      </c>
      <c r="D1942" s="16" t="s">
        <v>7764</v>
      </c>
      <c r="E1942" s="16" t="s">
        <v>7765</v>
      </c>
      <c r="F1942" s="16">
        <v>196.78</v>
      </c>
      <c r="G1942" s="16"/>
      <c r="H1942" s="16" t="s">
        <v>622</v>
      </c>
      <c r="I1942" s="16" t="s">
        <v>51</v>
      </c>
      <c r="J1942" s="16" t="s">
        <v>3864</v>
      </c>
      <c r="K1942" s="16" t="s">
        <v>3865</v>
      </c>
    </row>
    <row r="1943" spans="1:11" x14ac:dyDescent="0.2">
      <c r="A1943" s="13">
        <v>1942</v>
      </c>
      <c r="B1943" s="14">
        <v>5270413</v>
      </c>
      <c r="C1943" s="14" t="s">
        <v>7761</v>
      </c>
      <c r="D1943" s="14" t="s">
        <v>7766</v>
      </c>
      <c r="E1943" s="14" t="s">
        <v>7763</v>
      </c>
      <c r="F1943" s="14">
        <v>97.02</v>
      </c>
      <c r="G1943" s="14" t="s">
        <v>1018</v>
      </c>
      <c r="H1943" s="14" t="s">
        <v>622</v>
      </c>
      <c r="I1943" s="14" t="s">
        <v>624</v>
      </c>
      <c r="J1943" s="14" t="s">
        <v>5644</v>
      </c>
      <c r="K1943" s="14" t="s">
        <v>5645</v>
      </c>
    </row>
    <row r="1944" spans="1:11" x14ac:dyDescent="0.2">
      <c r="A1944" s="15">
        <v>1943</v>
      </c>
      <c r="B1944" s="16">
        <v>5266637</v>
      </c>
      <c r="C1944" s="16" t="s">
        <v>7767</v>
      </c>
      <c r="D1944" s="16" t="s">
        <v>7768</v>
      </c>
      <c r="E1944" s="16" t="s">
        <v>4354</v>
      </c>
      <c r="F1944" s="16">
        <v>537.48</v>
      </c>
      <c r="G1944" s="16"/>
      <c r="H1944" s="16" t="s">
        <v>15</v>
      </c>
      <c r="I1944" s="16" t="s">
        <v>2048</v>
      </c>
      <c r="J1944" s="16" t="s">
        <v>3975</v>
      </c>
      <c r="K1944" s="16" t="s">
        <v>3976</v>
      </c>
    </row>
    <row r="1945" spans="1:11" x14ac:dyDescent="0.2">
      <c r="A1945" s="13">
        <v>1944</v>
      </c>
      <c r="B1945" s="14">
        <v>5268451</v>
      </c>
      <c r="C1945" s="14" t="s">
        <v>7769</v>
      </c>
      <c r="D1945" s="14" t="s">
        <v>7770</v>
      </c>
      <c r="E1945" s="14" t="s">
        <v>7771</v>
      </c>
      <c r="F1945" s="14">
        <v>506.3</v>
      </c>
      <c r="G1945" s="14" t="s">
        <v>2083</v>
      </c>
      <c r="H1945" s="14" t="s">
        <v>264</v>
      </c>
      <c r="I1945" s="14" t="s">
        <v>275</v>
      </c>
      <c r="J1945" s="14" t="s">
        <v>7772</v>
      </c>
      <c r="K1945" s="14" t="s">
        <v>7773</v>
      </c>
    </row>
    <row r="1946" spans="1:11" x14ac:dyDescent="0.2">
      <c r="A1946" s="15">
        <v>1945</v>
      </c>
      <c r="B1946" s="16">
        <v>5228506</v>
      </c>
      <c r="C1946" s="16" t="s">
        <v>7774</v>
      </c>
      <c r="D1946" s="16" t="s">
        <v>7775</v>
      </c>
      <c r="E1946" s="16" t="s">
        <v>7776</v>
      </c>
      <c r="F1946" s="16">
        <v>1364.69</v>
      </c>
      <c r="G1946" s="16"/>
      <c r="H1946" s="16" t="s">
        <v>116</v>
      </c>
      <c r="I1946" s="16" t="s">
        <v>2546</v>
      </c>
      <c r="J1946" s="16" t="s">
        <v>4296</v>
      </c>
      <c r="K1946" s="16" t="s">
        <v>4297</v>
      </c>
    </row>
    <row r="1947" spans="1:11" x14ac:dyDescent="0.2">
      <c r="A1947" s="13">
        <v>1946</v>
      </c>
      <c r="B1947" s="14">
        <v>5408628</v>
      </c>
      <c r="C1947" s="14" t="s">
        <v>7777</v>
      </c>
      <c r="D1947" s="14" t="s">
        <v>5114</v>
      </c>
      <c r="E1947" s="14" t="s">
        <v>4921</v>
      </c>
      <c r="F1947" s="14">
        <v>55.48</v>
      </c>
      <c r="G1947" s="14"/>
      <c r="H1947" s="14" t="s">
        <v>110</v>
      </c>
      <c r="I1947" s="14" t="s">
        <v>1087</v>
      </c>
      <c r="J1947" s="14" t="s">
        <v>5115</v>
      </c>
      <c r="K1947" s="14" t="s">
        <v>5116</v>
      </c>
    </row>
    <row r="1948" spans="1:11" x14ac:dyDescent="0.2">
      <c r="A1948" s="15">
        <v>1947</v>
      </c>
      <c r="B1948" s="16">
        <v>5024579</v>
      </c>
      <c r="C1948" s="16" t="s">
        <v>7778</v>
      </c>
      <c r="D1948" s="16" t="s">
        <v>7779</v>
      </c>
      <c r="E1948" s="16" t="s">
        <v>7780</v>
      </c>
      <c r="F1948" s="16">
        <v>104.39</v>
      </c>
      <c r="G1948" s="16"/>
      <c r="H1948" s="16" t="s">
        <v>1215</v>
      </c>
      <c r="I1948" s="16" t="s">
        <v>1395</v>
      </c>
      <c r="J1948" s="16" t="s">
        <v>7781</v>
      </c>
      <c r="K1948" s="16" t="s">
        <v>7782</v>
      </c>
    </row>
    <row r="1949" spans="1:11" x14ac:dyDescent="0.2">
      <c r="A1949" s="13">
        <v>1948</v>
      </c>
      <c r="B1949" s="14">
        <v>5467578</v>
      </c>
      <c r="C1949" s="14" t="s">
        <v>7783</v>
      </c>
      <c r="D1949" s="14" t="s">
        <v>7784</v>
      </c>
      <c r="E1949" s="14" t="s">
        <v>7785</v>
      </c>
      <c r="F1949" s="14">
        <v>73.760000000000005</v>
      </c>
      <c r="G1949" s="14" t="s">
        <v>1051</v>
      </c>
      <c r="H1949" s="14" t="s">
        <v>116</v>
      </c>
      <c r="I1949" s="14" t="s">
        <v>667</v>
      </c>
      <c r="J1949" s="14" t="s">
        <v>2438</v>
      </c>
      <c r="K1949" s="14" t="s">
        <v>2439</v>
      </c>
    </row>
    <row r="1950" spans="1:11" x14ac:dyDescent="0.2">
      <c r="A1950" s="15">
        <v>1949</v>
      </c>
      <c r="B1950" s="16">
        <v>5442893</v>
      </c>
      <c r="C1950" s="16" t="s">
        <v>7786</v>
      </c>
      <c r="D1950" s="16" t="s">
        <v>7787</v>
      </c>
      <c r="E1950" s="16" t="s">
        <v>1322</v>
      </c>
      <c r="F1950" s="16">
        <v>26.5</v>
      </c>
      <c r="G1950" s="16" t="s">
        <v>1018</v>
      </c>
      <c r="H1950" s="16" t="s">
        <v>69</v>
      </c>
      <c r="I1950" s="16" t="s">
        <v>6507</v>
      </c>
      <c r="J1950" s="16" t="s">
        <v>7788</v>
      </c>
      <c r="K1950" s="16" t="s">
        <v>7789</v>
      </c>
    </row>
    <row r="1951" spans="1:11" x14ac:dyDescent="0.2">
      <c r="A1951" s="13">
        <v>1950</v>
      </c>
      <c r="B1951" s="14">
        <v>5442893</v>
      </c>
      <c r="C1951" s="14" t="s">
        <v>7786</v>
      </c>
      <c r="D1951" s="14" t="s">
        <v>7790</v>
      </c>
      <c r="E1951" s="14" t="s">
        <v>7791</v>
      </c>
      <c r="F1951" s="14">
        <v>628.41999999999996</v>
      </c>
      <c r="G1951" s="14"/>
      <c r="H1951" s="14" t="s">
        <v>511</v>
      </c>
      <c r="I1951" s="14" t="s">
        <v>264</v>
      </c>
      <c r="J1951" s="14" t="s">
        <v>7772</v>
      </c>
      <c r="K1951" s="14" t="s">
        <v>7792</v>
      </c>
    </row>
    <row r="1952" spans="1:11" x14ac:dyDescent="0.2">
      <c r="A1952" s="15">
        <v>1951</v>
      </c>
      <c r="B1952" s="16">
        <v>5442893</v>
      </c>
      <c r="C1952" s="16" t="s">
        <v>7786</v>
      </c>
      <c r="D1952" s="16" t="s">
        <v>7793</v>
      </c>
      <c r="E1952" s="16" t="s">
        <v>1322</v>
      </c>
      <c r="F1952" s="16">
        <v>95.49</v>
      </c>
      <c r="G1952" s="16"/>
      <c r="H1952" s="16" t="s">
        <v>69</v>
      </c>
      <c r="I1952" s="16" t="s">
        <v>1323</v>
      </c>
      <c r="J1952" s="16" t="s">
        <v>1324</v>
      </c>
      <c r="K1952" s="16" t="s">
        <v>1325</v>
      </c>
    </row>
    <row r="1953" spans="1:11" x14ac:dyDescent="0.2">
      <c r="A1953" s="13">
        <v>1952</v>
      </c>
      <c r="B1953" s="14">
        <v>5257557</v>
      </c>
      <c r="C1953" s="14" t="s">
        <v>7794</v>
      </c>
      <c r="D1953" s="14" t="s">
        <v>7795</v>
      </c>
      <c r="E1953" s="14" t="s">
        <v>5183</v>
      </c>
      <c r="F1953" s="14">
        <v>2478.88</v>
      </c>
      <c r="G1953" s="14"/>
      <c r="H1953" s="14" t="s">
        <v>136</v>
      </c>
      <c r="I1953" s="14" t="s">
        <v>7796</v>
      </c>
      <c r="J1953" s="14" t="s">
        <v>7797</v>
      </c>
      <c r="K1953" s="14" t="s">
        <v>7798</v>
      </c>
    </row>
    <row r="1954" spans="1:11" x14ac:dyDescent="0.2">
      <c r="A1954" s="15">
        <v>1953</v>
      </c>
      <c r="B1954" s="16">
        <v>5257557</v>
      </c>
      <c r="C1954" s="16" t="s">
        <v>7794</v>
      </c>
      <c r="D1954" s="16" t="s">
        <v>7799</v>
      </c>
      <c r="E1954" s="16" t="s">
        <v>6711</v>
      </c>
      <c r="F1954" s="16">
        <v>2379.0100000000002</v>
      </c>
      <c r="G1954" s="16"/>
      <c r="H1954" s="16" t="s">
        <v>136</v>
      </c>
      <c r="I1954" s="16" t="s">
        <v>1373</v>
      </c>
      <c r="J1954" s="16" t="s">
        <v>7797</v>
      </c>
      <c r="K1954" s="16" t="s">
        <v>7798</v>
      </c>
    </row>
    <row r="1955" spans="1:11" x14ac:dyDescent="0.2">
      <c r="A1955" s="13">
        <v>1954</v>
      </c>
      <c r="B1955" s="14">
        <v>5257557</v>
      </c>
      <c r="C1955" s="14" t="s">
        <v>7794</v>
      </c>
      <c r="D1955" s="14" t="s">
        <v>7800</v>
      </c>
      <c r="E1955" s="14" t="s">
        <v>7801</v>
      </c>
      <c r="F1955" s="14">
        <v>809.45</v>
      </c>
      <c r="G1955" s="14"/>
      <c r="H1955" s="14" t="s">
        <v>136</v>
      </c>
      <c r="I1955" s="14" t="s">
        <v>1373</v>
      </c>
      <c r="J1955" s="14" t="s">
        <v>7797</v>
      </c>
      <c r="K1955" s="14" t="s">
        <v>7798</v>
      </c>
    </row>
    <row r="1956" spans="1:11" x14ac:dyDescent="0.2">
      <c r="A1956" s="15">
        <v>1955</v>
      </c>
      <c r="B1956" s="16">
        <v>5108314</v>
      </c>
      <c r="C1956" s="16" t="s">
        <v>7802</v>
      </c>
      <c r="D1956" s="16" t="s">
        <v>7803</v>
      </c>
      <c r="E1956" s="16" t="s">
        <v>7804</v>
      </c>
      <c r="F1956" s="16">
        <v>748.49</v>
      </c>
      <c r="G1956" s="16"/>
      <c r="H1956" s="16" t="s">
        <v>110</v>
      </c>
      <c r="I1956" s="16" t="s">
        <v>1087</v>
      </c>
      <c r="J1956" s="16" t="s">
        <v>7805</v>
      </c>
      <c r="K1956" s="16" t="s">
        <v>7806</v>
      </c>
    </row>
    <row r="1957" spans="1:11" x14ac:dyDescent="0.2">
      <c r="A1957" s="13">
        <v>1956</v>
      </c>
      <c r="B1957" s="14">
        <v>5090385</v>
      </c>
      <c r="C1957" s="14" t="s">
        <v>7807</v>
      </c>
      <c r="D1957" s="14" t="s">
        <v>7808</v>
      </c>
      <c r="E1957" s="14" t="s">
        <v>216</v>
      </c>
      <c r="F1957" s="14">
        <v>164.29</v>
      </c>
      <c r="G1957" s="14" t="s">
        <v>2762</v>
      </c>
      <c r="H1957" s="14" t="s">
        <v>697</v>
      </c>
      <c r="I1957" s="14" t="s">
        <v>6885</v>
      </c>
      <c r="J1957" s="14" t="s">
        <v>7809</v>
      </c>
      <c r="K1957" s="14" t="s">
        <v>7810</v>
      </c>
    </row>
    <row r="1958" spans="1:11" x14ac:dyDescent="0.2">
      <c r="A1958" s="15">
        <v>1957</v>
      </c>
      <c r="B1958" s="16">
        <v>5060222</v>
      </c>
      <c r="C1958" s="16" t="s">
        <v>831</v>
      </c>
      <c r="D1958" s="16" t="s">
        <v>7811</v>
      </c>
      <c r="E1958" s="16" t="s">
        <v>7812</v>
      </c>
      <c r="F1958" s="16">
        <v>231.01</v>
      </c>
      <c r="G1958" s="16" t="s">
        <v>1895</v>
      </c>
      <c r="H1958" s="16" t="s">
        <v>565</v>
      </c>
      <c r="I1958" s="16" t="s">
        <v>1738</v>
      </c>
      <c r="J1958" s="16" t="s">
        <v>1540</v>
      </c>
      <c r="K1958" s="16" t="s">
        <v>1541</v>
      </c>
    </row>
    <row r="1959" spans="1:11" x14ac:dyDescent="0.2">
      <c r="A1959" s="13">
        <v>1958</v>
      </c>
      <c r="B1959" s="14">
        <v>5060222</v>
      </c>
      <c r="C1959" s="14" t="s">
        <v>831</v>
      </c>
      <c r="D1959" s="14" t="s">
        <v>7813</v>
      </c>
      <c r="E1959" s="14" t="s">
        <v>7814</v>
      </c>
      <c r="F1959" s="14">
        <v>236.12</v>
      </c>
      <c r="G1959" s="14" t="s">
        <v>7815</v>
      </c>
      <c r="H1959" s="14" t="s">
        <v>362</v>
      </c>
      <c r="I1959" s="14" t="s">
        <v>363</v>
      </c>
      <c r="J1959" s="14" t="s">
        <v>7816</v>
      </c>
      <c r="K1959" s="14" t="s">
        <v>7817</v>
      </c>
    </row>
    <row r="1960" spans="1:11" x14ac:dyDescent="0.2">
      <c r="A1960" s="15">
        <v>1959</v>
      </c>
      <c r="B1960" s="16">
        <v>5060222</v>
      </c>
      <c r="C1960" s="16" t="s">
        <v>831</v>
      </c>
      <c r="D1960" s="16" t="s">
        <v>7818</v>
      </c>
      <c r="E1960" s="16" t="s">
        <v>7819</v>
      </c>
      <c r="F1960" s="16">
        <v>2616.9</v>
      </c>
      <c r="G1960" s="16" t="s">
        <v>6059</v>
      </c>
      <c r="H1960" s="16" t="s">
        <v>362</v>
      </c>
      <c r="I1960" s="16" t="s">
        <v>363</v>
      </c>
      <c r="J1960" s="16" t="s">
        <v>7820</v>
      </c>
      <c r="K1960" s="16" t="s">
        <v>7821</v>
      </c>
    </row>
    <row r="1961" spans="1:11" x14ac:dyDescent="0.2">
      <c r="A1961" s="13">
        <v>1960</v>
      </c>
      <c r="B1961" s="14">
        <v>5190118</v>
      </c>
      <c r="C1961" s="14" t="s">
        <v>7822</v>
      </c>
      <c r="D1961" s="14" t="s">
        <v>7823</v>
      </c>
      <c r="E1961" s="14" t="s">
        <v>2330</v>
      </c>
      <c r="F1961" s="14">
        <v>166.13</v>
      </c>
      <c r="G1961" s="14"/>
      <c r="H1961" s="14" t="s">
        <v>116</v>
      </c>
      <c r="I1961" s="14" t="s">
        <v>662</v>
      </c>
      <c r="J1961" s="14" t="s">
        <v>7160</v>
      </c>
      <c r="K1961" s="14" t="s">
        <v>7161</v>
      </c>
    </row>
    <row r="1962" spans="1:11" x14ac:dyDescent="0.2">
      <c r="A1962" s="15">
        <v>1961</v>
      </c>
      <c r="B1962" s="16">
        <v>5190118</v>
      </c>
      <c r="C1962" s="16" t="s">
        <v>7822</v>
      </c>
      <c r="D1962" s="16" t="s">
        <v>7824</v>
      </c>
      <c r="E1962" s="16" t="s">
        <v>2330</v>
      </c>
      <c r="F1962" s="16">
        <v>29.57</v>
      </c>
      <c r="G1962" s="16" t="s">
        <v>1051</v>
      </c>
      <c r="H1962" s="16" t="s">
        <v>116</v>
      </c>
      <c r="I1962" s="16" t="s">
        <v>662</v>
      </c>
      <c r="J1962" s="16" t="s">
        <v>4334</v>
      </c>
      <c r="K1962" s="16" t="s">
        <v>4335</v>
      </c>
    </row>
    <row r="1963" spans="1:11" x14ac:dyDescent="0.2">
      <c r="A1963" s="13">
        <v>1962</v>
      </c>
      <c r="B1963" s="14">
        <v>5079527</v>
      </c>
      <c r="C1963" s="14" t="s">
        <v>7825</v>
      </c>
      <c r="D1963" s="14" t="s">
        <v>7826</v>
      </c>
      <c r="E1963" s="14" t="s">
        <v>7827</v>
      </c>
      <c r="F1963" s="14">
        <v>1016.69</v>
      </c>
      <c r="G1963" s="14"/>
      <c r="H1963" s="14" t="s">
        <v>511</v>
      </c>
      <c r="I1963" s="14" t="s">
        <v>1131</v>
      </c>
      <c r="J1963" s="14" t="s">
        <v>5343</v>
      </c>
      <c r="K1963" s="14" t="s">
        <v>5344</v>
      </c>
    </row>
    <row r="1964" spans="1:11" x14ac:dyDescent="0.2">
      <c r="A1964" s="15">
        <v>1963</v>
      </c>
      <c r="B1964" s="16">
        <v>5079527</v>
      </c>
      <c r="C1964" s="16" t="s">
        <v>7825</v>
      </c>
      <c r="D1964" s="16" t="s">
        <v>7828</v>
      </c>
      <c r="E1964" s="16" t="s">
        <v>7827</v>
      </c>
      <c r="F1964" s="16">
        <v>89.73</v>
      </c>
      <c r="G1964" s="16" t="s">
        <v>970</v>
      </c>
      <c r="H1964" s="16" t="s">
        <v>511</v>
      </c>
      <c r="I1964" s="16" t="s">
        <v>264</v>
      </c>
      <c r="J1964" s="16" t="s">
        <v>7829</v>
      </c>
      <c r="K1964" s="16" t="s">
        <v>7830</v>
      </c>
    </row>
    <row r="1965" spans="1:11" x14ac:dyDescent="0.2">
      <c r="A1965" s="13">
        <v>1964</v>
      </c>
      <c r="B1965" s="14">
        <v>5079527</v>
      </c>
      <c r="C1965" s="14" t="s">
        <v>7825</v>
      </c>
      <c r="D1965" s="14" t="s">
        <v>7831</v>
      </c>
      <c r="E1965" s="14" t="s">
        <v>7827</v>
      </c>
      <c r="F1965" s="14">
        <v>71.040000000000006</v>
      </c>
      <c r="G1965" s="14" t="s">
        <v>970</v>
      </c>
      <c r="H1965" s="14" t="s">
        <v>511</v>
      </c>
      <c r="I1965" s="14" t="s">
        <v>264</v>
      </c>
      <c r="J1965" s="14" t="s">
        <v>4989</v>
      </c>
      <c r="K1965" s="14" t="s">
        <v>4990</v>
      </c>
    </row>
    <row r="1966" spans="1:11" x14ac:dyDescent="0.2">
      <c r="A1966" s="15">
        <v>1965</v>
      </c>
      <c r="B1966" s="16">
        <v>4248015</v>
      </c>
      <c r="C1966" s="16" t="s">
        <v>7832</v>
      </c>
      <c r="D1966" s="16" t="s">
        <v>7833</v>
      </c>
      <c r="E1966" s="16" t="s">
        <v>7834</v>
      </c>
      <c r="F1966" s="16">
        <v>761.91</v>
      </c>
      <c r="G1966" s="16"/>
      <c r="H1966" s="16" t="s">
        <v>116</v>
      </c>
      <c r="I1966" s="16" t="s">
        <v>145</v>
      </c>
      <c r="J1966" s="16" t="s">
        <v>3047</v>
      </c>
      <c r="K1966" s="16" t="s">
        <v>3048</v>
      </c>
    </row>
    <row r="1967" spans="1:11" x14ac:dyDescent="0.2">
      <c r="A1967" s="13">
        <v>1966</v>
      </c>
      <c r="B1967" s="14">
        <v>5180244</v>
      </c>
      <c r="C1967" s="14" t="s">
        <v>7835</v>
      </c>
      <c r="D1967" s="14" t="s">
        <v>7836</v>
      </c>
      <c r="E1967" s="14" t="s">
        <v>7837</v>
      </c>
      <c r="F1967" s="14">
        <v>3055.25</v>
      </c>
      <c r="G1967" s="14"/>
      <c r="H1967" s="14" t="s">
        <v>162</v>
      </c>
      <c r="I1967" s="14" t="s">
        <v>173</v>
      </c>
      <c r="J1967" s="14" t="s">
        <v>1892</v>
      </c>
      <c r="K1967" s="14" t="s">
        <v>7838</v>
      </c>
    </row>
    <row r="1968" spans="1:11" x14ac:dyDescent="0.2">
      <c r="A1968" s="15">
        <v>1967</v>
      </c>
      <c r="B1968" s="16">
        <v>5378834</v>
      </c>
      <c r="C1968" s="16" t="s">
        <v>7839</v>
      </c>
      <c r="D1968" s="16" t="s">
        <v>7840</v>
      </c>
      <c r="E1968" s="16" t="s">
        <v>7841</v>
      </c>
      <c r="F1968" s="16">
        <v>84.73</v>
      </c>
      <c r="G1968" s="16" t="s">
        <v>2083</v>
      </c>
      <c r="H1968" s="16" t="s">
        <v>382</v>
      </c>
      <c r="I1968" s="16" t="s">
        <v>741</v>
      </c>
      <c r="J1968" s="16" t="s">
        <v>7842</v>
      </c>
      <c r="K1968" s="16" t="s">
        <v>7843</v>
      </c>
    </row>
    <row r="1969" spans="1:11" x14ac:dyDescent="0.2">
      <c r="A1969" s="13">
        <v>1968</v>
      </c>
      <c r="B1969" s="14">
        <v>5026628</v>
      </c>
      <c r="C1969" s="14" t="s">
        <v>833</v>
      </c>
      <c r="D1969" s="14" t="s">
        <v>7844</v>
      </c>
      <c r="E1969" s="14" t="s">
        <v>7845</v>
      </c>
      <c r="F1969" s="14">
        <v>2657.94</v>
      </c>
      <c r="G1969" s="14" t="s">
        <v>987</v>
      </c>
      <c r="H1969" s="14" t="s">
        <v>264</v>
      </c>
      <c r="I1969" s="14" t="s">
        <v>708</v>
      </c>
      <c r="J1969" s="14" t="s">
        <v>4368</v>
      </c>
      <c r="K1969" s="14" t="s">
        <v>4369</v>
      </c>
    </row>
    <row r="1970" spans="1:11" x14ac:dyDescent="0.2">
      <c r="A1970" s="15">
        <v>1969</v>
      </c>
      <c r="B1970" s="16">
        <v>5195608</v>
      </c>
      <c r="C1970" s="16" t="s">
        <v>7846</v>
      </c>
      <c r="D1970" s="16" t="s">
        <v>7847</v>
      </c>
      <c r="E1970" s="16" t="s">
        <v>7848</v>
      </c>
      <c r="F1970" s="16">
        <v>875.6</v>
      </c>
      <c r="G1970" s="16"/>
      <c r="H1970" s="16" t="s">
        <v>116</v>
      </c>
      <c r="I1970" s="16" t="s">
        <v>663</v>
      </c>
      <c r="J1970" s="16" t="s">
        <v>6522</v>
      </c>
      <c r="K1970" s="16" t="s">
        <v>6523</v>
      </c>
    </row>
    <row r="1971" spans="1:11" x14ac:dyDescent="0.2">
      <c r="A1971" s="13">
        <v>1970</v>
      </c>
      <c r="B1971" s="14">
        <v>5228026</v>
      </c>
      <c r="C1971" s="14" t="s">
        <v>7849</v>
      </c>
      <c r="D1971" s="14" t="s">
        <v>7850</v>
      </c>
      <c r="E1971" s="14" t="s">
        <v>7851</v>
      </c>
      <c r="F1971" s="14">
        <v>14518.13</v>
      </c>
      <c r="G1971" s="14"/>
      <c r="H1971" s="14" t="s">
        <v>116</v>
      </c>
      <c r="I1971" s="14" t="s">
        <v>117</v>
      </c>
      <c r="J1971" s="14" t="s">
        <v>1492</v>
      </c>
      <c r="K1971" s="14" t="s">
        <v>1493</v>
      </c>
    </row>
    <row r="1972" spans="1:11" x14ac:dyDescent="0.2">
      <c r="A1972" s="15">
        <v>1971</v>
      </c>
      <c r="B1972" s="16">
        <v>2542838</v>
      </c>
      <c r="C1972" s="16" t="s">
        <v>7852</v>
      </c>
      <c r="D1972" s="16" t="s">
        <v>7853</v>
      </c>
      <c r="E1972" s="16" t="s">
        <v>289</v>
      </c>
      <c r="F1972" s="16">
        <v>38.549999999999997</v>
      </c>
      <c r="G1972" s="16"/>
      <c r="H1972" s="16" t="s">
        <v>528</v>
      </c>
      <c r="I1972" s="16" t="s">
        <v>539</v>
      </c>
      <c r="J1972" s="16" t="s">
        <v>3778</v>
      </c>
      <c r="K1972" s="16" t="s">
        <v>3779</v>
      </c>
    </row>
    <row r="1973" spans="1:11" x14ac:dyDescent="0.2">
      <c r="A1973" s="13">
        <v>1972</v>
      </c>
      <c r="B1973" s="14">
        <v>2649098</v>
      </c>
      <c r="C1973" s="14" t="s">
        <v>7854</v>
      </c>
      <c r="D1973" s="14" t="s">
        <v>7855</v>
      </c>
      <c r="E1973" s="14" t="s">
        <v>7856</v>
      </c>
      <c r="F1973" s="14">
        <v>2139.8000000000002</v>
      </c>
      <c r="G1973" s="14"/>
      <c r="H1973" s="14" t="s">
        <v>51</v>
      </c>
      <c r="I1973" s="14" t="s">
        <v>52</v>
      </c>
      <c r="J1973" s="14" t="s">
        <v>3785</v>
      </c>
      <c r="K1973" s="14" t="s">
        <v>4158</v>
      </c>
    </row>
    <row r="1974" spans="1:11" x14ac:dyDescent="0.2">
      <c r="A1974" s="15">
        <v>1973</v>
      </c>
      <c r="B1974" s="16">
        <v>2786826</v>
      </c>
      <c r="C1974" s="16" t="s">
        <v>7857</v>
      </c>
      <c r="D1974" s="16" t="s">
        <v>7858</v>
      </c>
      <c r="E1974" s="16" t="s">
        <v>7859</v>
      </c>
      <c r="F1974" s="16">
        <v>10152.57</v>
      </c>
      <c r="G1974" s="16"/>
      <c r="H1974" s="16" t="s">
        <v>565</v>
      </c>
      <c r="I1974" s="16" t="s">
        <v>600</v>
      </c>
      <c r="J1974" s="16" t="s">
        <v>7860</v>
      </c>
      <c r="K1974" s="16" t="s">
        <v>7519</v>
      </c>
    </row>
    <row r="1975" spans="1:11" x14ac:dyDescent="0.2">
      <c r="A1975" s="13">
        <v>1974</v>
      </c>
      <c r="B1975" s="14">
        <v>2786826</v>
      </c>
      <c r="C1975" s="14" t="s">
        <v>7857</v>
      </c>
      <c r="D1975" s="14" t="s">
        <v>7861</v>
      </c>
      <c r="E1975" s="14" t="s">
        <v>578</v>
      </c>
      <c r="F1975" s="14">
        <v>5671.5</v>
      </c>
      <c r="G1975" s="14"/>
      <c r="H1975" s="14" t="s">
        <v>565</v>
      </c>
      <c r="I1975" s="14" t="s">
        <v>578</v>
      </c>
      <c r="J1975" s="14" t="s">
        <v>7860</v>
      </c>
      <c r="K1975" s="14" t="s">
        <v>7519</v>
      </c>
    </row>
    <row r="1976" spans="1:11" x14ac:dyDescent="0.2">
      <c r="A1976" s="15">
        <v>1975</v>
      </c>
      <c r="B1976" s="16">
        <v>2786826</v>
      </c>
      <c r="C1976" s="16" t="s">
        <v>7857</v>
      </c>
      <c r="D1976" s="16" t="s">
        <v>7862</v>
      </c>
      <c r="E1976" s="16" t="s">
        <v>7863</v>
      </c>
      <c r="F1976" s="16">
        <v>17384.84</v>
      </c>
      <c r="G1976" s="16"/>
      <c r="H1976" s="16" t="s">
        <v>565</v>
      </c>
      <c r="I1976" s="16" t="s">
        <v>7864</v>
      </c>
      <c r="J1976" s="16" t="s">
        <v>7860</v>
      </c>
      <c r="K1976" s="16" t="s">
        <v>7519</v>
      </c>
    </row>
    <row r="1977" spans="1:11" x14ac:dyDescent="0.2">
      <c r="A1977" s="13">
        <v>1976</v>
      </c>
      <c r="B1977" s="14">
        <v>2786826</v>
      </c>
      <c r="C1977" s="14" t="s">
        <v>7857</v>
      </c>
      <c r="D1977" s="14" t="s">
        <v>7865</v>
      </c>
      <c r="E1977" s="14" t="s">
        <v>4535</v>
      </c>
      <c r="F1977" s="14">
        <v>12419.97</v>
      </c>
      <c r="G1977" s="14"/>
      <c r="H1977" s="14" t="s">
        <v>362</v>
      </c>
      <c r="I1977" s="14" t="s">
        <v>363</v>
      </c>
      <c r="J1977" s="14" t="s">
        <v>2115</v>
      </c>
      <c r="K1977" s="14" t="s">
        <v>7866</v>
      </c>
    </row>
    <row r="1978" spans="1:11" x14ac:dyDescent="0.2">
      <c r="A1978" s="15">
        <v>1977</v>
      </c>
      <c r="B1978" s="16">
        <v>2786826</v>
      </c>
      <c r="C1978" s="16" t="s">
        <v>7857</v>
      </c>
      <c r="D1978" s="16" t="s">
        <v>7867</v>
      </c>
      <c r="E1978" s="16" t="s">
        <v>7868</v>
      </c>
      <c r="F1978" s="16">
        <v>7425.06</v>
      </c>
      <c r="G1978" s="16"/>
      <c r="H1978" s="16" t="s">
        <v>362</v>
      </c>
      <c r="I1978" s="16" t="s">
        <v>363</v>
      </c>
      <c r="J1978" s="16" t="s">
        <v>2115</v>
      </c>
      <c r="K1978" s="16" t="s">
        <v>7866</v>
      </c>
    </row>
    <row r="1979" spans="1:11" x14ac:dyDescent="0.2">
      <c r="A1979" s="13">
        <v>1978</v>
      </c>
      <c r="B1979" s="14">
        <v>2786826</v>
      </c>
      <c r="C1979" s="14" t="s">
        <v>7857</v>
      </c>
      <c r="D1979" s="14" t="s">
        <v>7869</v>
      </c>
      <c r="E1979" s="14" t="s">
        <v>7870</v>
      </c>
      <c r="F1979" s="14">
        <v>6149.85</v>
      </c>
      <c r="G1979" s="14"/>
      <c r="H1979" s="14" t="s">
        <v>565</v>
      </c>
      <c r="I1979" s="14" t="s">
        <v>1738</v>
      </c>
      <c r="J1979" s="14" t="s">
        <v>7860</v>
      </c>
      <c r="K1979" s="14" t="s">
        <v>7519</v>
      </c>
    </row>
    <row r="1980" spans="1:11" x14ac:dyDescent="0.2">
      <c r="A1980" s="15">
        <v>1979</v>
      </c>
      <c r="B1980" s="16">
        <v>2786826</v>
      </c>
      <c r="C1980" s="16" t="s">
        <v>7857</v>
      </c>
      <c r="D1980" s="16" t="s">
        <v>7871</v>
      </c>
      <c r="E1980" s="16" t="s">
        <v>7872</v>
      </c>
      <c r="F1980" s="16">
        <v>31560.59</v>
      </c>
      <c r="G1980" s="16"/>
      <c r="H1980" s="16" t="s">
        <v>565</v>
      </c>
      <c r="I1980" s="16" t="s">
        <v>3512</v>
      </c>
      <c r="J1980" s="16" t="s">
        <v>2115</v>
      </c>
      <c r="K1980" s="16" t="s">
        <v>7866</v>
      </c>
    </row>
    <row r="1981" spans="1:11" x14ac:dyDescent="0.2">
      <c r="A1981" s="13">
        <v>1980</v>
      </c>
      <c r="B1981" s="14">
        <v>2786826</v>
      </c>
      <c r="C1981" s="14" t="s">
        <v>7857</v>
      </c>
      <c r="D1981" s="14" t="s">
        <v>7873</v>
      </c>
      <c r="E1981" s="14" t="s">
        <v>7874</v>
      </c>
      <c r="F1981" s="14">
        <v>11158.13</v>
      </c>
      <c r="G1981" s="14"/>
      <c r="H1981" s="14" t="s">
        <v>565</v>
      </c>
      <c r="I1981" s="14" t="s">
        <v>1738</v>
      </c>
      <c r="J1981" s="14" t="s">
        <v>7860</v>
      </c>
      <c r="K1981" s="14" t="s">
        <v>7519</v>
      </c>
    </row>
    <row r="1982" spans="1:11" x14ac:dyDescent="0.2">
      <c r="A1982" s="15">
        <v>1981</v>
      </c>
      <c r="B1982" s="16">
        <v>2786826</v>
      </c>
      <c r="C1982" s="16" t="s">
        <v>7857</v>
      </c>
      <c r="D1982" s="16" t="s">
        <v>7875</v>
      </c>
      <c r="E1982" s="16" t="s">
        <v>7876</v>
      </c>
      <c r="F1982" s="16">
        <v>18825.09</v>
      </c>
      <c r="G1982" s="16"/>
      <c r="H1982" s="16" t="s">
        <v>565</v>
      </c>
      <c r="I1982" s="16" t="s">
        <v>3512</v>
      </c>
      <c r="J1982" s="16" t="s">
        <v>7860</v>
      </c>
      <c r="K1982" s="16" t="s">
        <v>7519</v>
      </c>
    </row>
    <row r="1983" spans="1:11" x14ac:dyDescent="0.2">
      <c r="A1983" s="13">
        <v>1982</v>
      </c>
      <c r="B1983" s="14">
        <v>2786826</v>
      </c>
      <c r="C1983" s="14" t="s">
        <v>7857</v>
      </c>
      <c r="D1983" s="14" t="s">
        <v>7877</v>
      </c>
      <c r="E1983" s="14" t="s">
        <v>7878</v>
      </c>
      <c r="F1983" s="14">
        <v>15818.95</v>
      </c>
      <c r="G1983" s="14"/>
      <c r="H1983" s="14" t="s">
        <v>362</v>
      </c>
      <c r="I1983" s="14" t="s">
        <v>363</v>
      </c>
      <c r="J1983" s="14" t="s">
        <v>2115</v>
      </c>
      <c r="K1983" s="14" t="s">
        <v>7866</v>
      </c>
    </row>
    <row r="1984" spans="1:11" x14ac:dyDescent="0.2">
      <c r="A1984" s="15">
        <v>1983</v>
      </c>
      <c r="B1984" s="16">
        <v>2786826</v>
      </c>
      <c r="C1984" s="16" t="s">
        <v>7857</v>
      </c>
      <c r="D1984" s="16" t="s">
        <v>7879</v>
      </c>
      <c r="E1984" s="16" t="s">
        <v>7880</v>
      </c>
      <c r="F1984" s="16">
        <v>12042.98</v>
      </c>
      <c r="G1984" s="16"/>
      <c r="H1984" s="16" t="s">
        <v>565</v>
      </c>
      <c r="I1984" s="16" t="s">
        <v>1738</v>
      </c>
      <c r="J1984" s="16" t="s">
        <v>5196</v>
      </c>
      <c r="K1984" s="16" t="s">
        <v>7881</v>
      </c>
    </row>
    <row r="1985" spans="1:11" x14ac:dyDescent="0.2">
      <c r="A1985" s="13">
        <v>1984</v>
      </c>
      <c r="B1985" s="14">
        <v>2786826</v>
      </c>
      <c r="C1985" s="14" t="s">
        <v>7857</v>
      </c>
      <c r="D1985" s="14" t="s">
        <v>7882</v>
      </c>
      <c r="E1985" s="14" t="s">
        <v>5582</v>
      </c>
      <c r="F1985" s="14">
        <v>254.71</v>
      </c>
      <c r="G1985" s="14"/>
      <c r="H1985" s="14" t="s">
        <v>565</v>
      </c>
      <c r="I1985" s="14" t="s">
        <v>1738</v>
      </c>
      <c r="J1985" s="14" t="s">
        <v>7883</v>
      </c>
      <c r="K1985" s="14" t="s">
        <v>7235</v>
      </c>
    </row>
    <row r="1986" spans="1:11" x14ac:dyDescent="0.2">
      <c r="A1986" s="15">
        <v>1985</v>
      </c>
      <c r="B1986" s="16">
        <v>2786826</v>
      </c>
      <c r="C1986" s="16" t="s">
        <v>7857</v>
      </c>
      <c r="D1986" s="16" t="s">
        <v>7884</v>
      </c>
      <c r="E1986" s="16" t="s">
        <v>7872</v>
      </c>
      <c r="F1986" s="16">
        <v>16399.580000000002</v>
      </c>
      <c r="G1986" s="16"/>
      <c r="H1986" s="16" t="s">
        <v>565</v>
      </c>
      <c r="I1986" s="16" t="s">
        <v>1744</v>
      </c>
      <c r="J1986" s="16" t="s">
        <v>2115</v>
      </c>
      <c r="K1986" s="16" t="s">
        <v>7866</v>
      </c>
    </row>
    <row r="1987" spans="1:11" x14ac:dyDescent="0.2">
      <c r="A1987" s="13">
        <v>1986</v>
      </c>
      <c r="B1987" s="14">
        <v>5224993</v>
      </c>
      <c r="C1987" s="14" t="s">
        <v>7885</v>
      </c>
      <c r="D1987" s="14" t="s">
        <v>7886</v>
      </c>
      <c r="E1987" s="14" t="s">
        <v>7887</v>
      </c>
      <c r="F1987" s="14">
        <v>1136.6099999999999</v>
      </c>
      <c r="G1987" s="14"/>
      <c r="H1987" s="14" t="s">
        <v>1870</v>
      </c>
      <c r="I1987" s="14" t="s">
        <v>7888</v>
      </c>
      <c r="J1987" s="14" t="s">
        <v>1952</v>
      </c>
      <c r="K1987" s="14" t="s">
        <v>1953</v>
      </c>
    </row>
    <row r="1988" spans="1:11" x14ac:dyDescent="0.2">
      <c r="A1988" s="15">
        <v>1987</v>
      </c>
      <c r="B1988" s="16">
        <v>5224993</v>
      </c>
      <c r="C1988" s="16" t="s">
        <v>7885</v>
      </c>
      <c r="D1988" s="16" t="s">
        <v>7889</v>
      </c>
      <c r="E1988" s="16" t="s">
        <v>3046</v>
      </c>
      <c r="F1988" s="16">
        <v>5100.84</v>
      </c>
      <c r="G1988" s="16"/>
      <c r="H1988" s="16" t="s">
        <v>382</v>
      </c>
      <c r="I1988" s="16" t="s">
        <v>2798</v>
      </c>
      <c r="J1988" s="16" t="s">
        <v>7890</v>
      </c>
      <c r="K1988" s="16" t="s">
        <v>7062</v>
      </c>
    </row>
    <row r="1989" spans="1:11" x14ac:dyDescent="0.2">
      <c r="A1989" s="13">
        <v>1988</v>
      </c>
      <c r="B1989" s="14">
        <v>5435528</v>
      </c>
      <c r="C1989" s="14" t="s">
        <v>7891</v>
      </c>
      <c r="D1989" s="14" t="s">
        <v>7892</v>
      </c>
      <c r="E1989" s="14" t="s">
        <v>704</v>
      </c>
      <c r="F1989" s="14">
        <v>2134.4899999999998</v>
      </c>
      <c r="G1989" s="14" t="s">
        <v>987</v>
      </c>
      <c r="H1989" s="14" t="s">
        <v>264</v>
      </c>
      <c r="I1989" s="14" t="s">
        <v>1505</v>
      </c>
      <c r="J1989" s="14" t="s">
        <v>2460</v>
      </c>
      <c r="K1989" s="14" t="s">
        <v>2461</v>
      </c>
    </row>
    <row r="1990" spans="1:11" x14ac:dyDescent="0.2">
      <c r="A1990" s="15">
        <v>1989</v>
      </c>
      <c r="B1990" s="16">
        <v>5435528</v>
      </c>
      <c r="C1990" s="16" t="s">
        <v>7891</v>
      </c>
      <c r="D1990" s="16" t="s">
        <v>7893</v>
      </c>
      <c r="E1990" s="16" t="s">
        <v>1318</v>
      </c>
      <c r="F1990" s="16">
        <v>12864.47</v>
      </c>
      <c r="G1990" s="16" t="s">
        <v>987</v>
      </c>
      <c r="H1990" s="16" t="s">
        <v>264</v>
      </c>
      <c r="I1990" s="16" t="s">
        <v>1505</v>
      </c>
      <c r="J1990" s="16" t="s">
        <v>3507</v>
      </c>
      <c r="K1990" s="16" t="s">
        <v>3508</v>
      </c>
    </row>
    <row r="1991" spans="1:11" x14ac:dyDescent="0.2">
      <c r="A1991" s="13">
        <v>1990</v>
      </c>
      <c r="B1991" s="14">
        <v>5435528</v>
      </c>
      <c r="C1991" s="14" t="s">
        <v>7891</v>
      </c>
      <c r="D1991" s="14" t="s">
        <v>7894</v>
      </c>
      <c r="E1991" s="14" t="s">
        <v>7895</v>
      </c>
      <c r="F1991" s="14">
        <v>23813.1</v>
      </c>
      <c r="G1991" s="14" t="s">
        <v>987</v>
      </c>
      <c r="H1991" s="14" t="s">
        <v>264</v>
      </c>
      <c r="I1991" s="14" t="s">
        <v>1505</v>
      </c>
      <c r="J1991" s="14" t="s">
        <v>3507</v>
      </c>
      <c r="K1991" s="14" t="s">
        <v>3508</v>
      </c>
    </row>
    <row r="1992" spans="1:11" x14ac:dyDescent="0.2">
      <c r="A1992" s="15">
        <v>1991</v>
      </c>
      <c r="B1992" s="16">
        <v>5435528</v>
      </c>
      <c r="C1992" s="16" t="s">
        <v>7891</v>
      </c>
      <c r="D1992" s="16" t="s">
        <v>7896</v>
      </c>
      <c r="E1992" s="16" t="s">
        <v>7897</v>
      </c>
      <c r="F1992" s="16">
        <v>22901.37</v>
      </c>
      <c r="G1992" s="16" t="s">
        <v>987</v>
      </c>
      <c r="H1992" s="16" t="s">
        <v>264</v>
      </c>
      <c r="I1992" s="16" t="s">
        <v>7898</v>
      </c>
      <c r="J1992" s="16" t="s">
        <v>3507</v>
      </c>
      <c r="K1992" s="16" t="s">
        <v>3508</v>
      </c>
    </row>
    <row r="1993" spans="1:11" x14ac:dyDescent="0.2">
      <c r="A1993" s="13">
        <v>1992</v>
      </c>
      <c r="B1993" s="14">
        <v>5435528</v>
      </c>
      <c r="C1993" s="14" t="s">
        <v>7891</v>
      </c>
      <c r="D1993" s="14" t="s">
        <v>7899</v>
      </c>
      <c r="E1993" s="14" t="s">
        <v>7900</v>
      </c>
      <c r="F1993" s="14">
        <v>3151.92</v>
      </c>
      <c r="G1993" s="14" t="s">
        <v>987</v>
      </c>
      <c r="H1993" s="14" t="s">
        <v>264</v>
      </c>
      <c r="I1993" s="14" t="s">
        <v>1505</v>
      </c>
      <c r="J1993" s="14" t="s">
        <v>3507</v>
      </c>
      <c r="K1993" s="14" t="s">
        <v>3508</v>
      </c>
    </row>
    <row r="1994" spans="1:11" x14ac:dyDescent="0.2">
      <c r="A1994" s="15">
        <v>1993</v>
      </c>
      <c r="B1994" s="16">
        <v>5435528</v>
      </c>
      <c r="C1994" s="16" t="s">
        <v>7891</v>
      </c>
      <c r="D1994" s="16" t="s">
        <v>7901</v>
      </c>
      <c r="E1994" s="16" t="s">
        <v>7897</v>
      </c>
      <c r="F1994" s="16">
        <v>556.72</v>
      </c>
      <c r="G1994" s="16" t="s">
        <v>987</v>
      </c>
      <c r="H1994" s="16" t="s">
        <v>264</v>
      </c>
      <c r="I1994" s="16" t="s">
        <v>1505</v>
      </c>
      <c r="J1994" s="16" t="s">
        <v>3507</v>
      </c>
      <c r="K1994" s="16" t="s">
        <v>3508</v>
      </c>
    </row>
    <row r="1995" spans="1:11" x14ac:dyDescent="0.2">
      <c r="A1995" s="13">
        <v>1994</v>
      </c>
      <c r="B1995" s="14">
        <v>5435528</v>
      </c>
      <c r="C1995" s="14" t="s">
        <v>7891</v>
      </c>
      <c r="D1995" s="14" t="s">
        <v>7902</v>
      </c>
      <c r="E1995" s="14" t="s">
        <v>7900</v>
      </c>
      <c r="F1995" s="14">
        <v>2447.13</v>
      </c>
      <c r="G1995" s="14" t="s">
        <v>987</v>
      </c>
      <c r="H1995" s="14" t="s">
        <v>264</v>
      </c>
      <c r="I1995" s="14" t="s">
        <v>1505</v>
      </c>
      <c r="J1995" s="14" t="s">
        <v>3507</v>
      </c>
      <c r="K1995" s="14" t="s">
        <v>3508</v>
      </c>
    </row>
    <row r="1996" spans="1:11" x14ac:dyDescent="0.2">
      <c r="A1996" s="15">
        <v>1995</v>
      </c>
      <c r="B1996" s="16">
        <v>5435528</v>
      </c>
      <c r="C1996" s="16" t="s">
        <v>7891</v>
      </c>
      <c r="D1996" s="16" t="s">
        <v>7903</v>
      </c>
      <c r="E1996" s="16" t="s">
        <v>7895</v>
      </c>
      <c r="F1996" s="16">
        <v>700.39</v>
      </c>
      <c r="G1996" s="16" t="s">
        <v>987</v>
      </c>
      <c r="H1996" s="16" t="s">
        <v>264</v>
      </c>
      <c r="I1996" s="16" t="s">
        <v>1505</v>
      </c>
      <c r="J1996" s="16" t="s">
        <v>3507</v>
      </c>
      <c r="K1996" s="16" t="s">
        <v>3508</v>
      </c>
    </row>
    <row r="1997" spans="1:11" x14ac:dyDescent="0.2">
      <c r="A1997" s="13">
        <v>1996</v>
      </c>
      <c r="B1997" s="14">
        <v>5370108</v>
      </c>
      <c r="C1997" s="14" t="s">
        <v>7904</v>
      </c>
      <c r="D1997" s="14" t="s">
        <v>6976</v>
      </c>
      <c r="E1997" s="14" t="s">
        <v>6975</v>
      </c>
      <c r="F1997" s="14">
        <v>1864.73</v>
      </c>
      <c r="G1997" s="14"/>
      <c r="H1997" s="14" t="s">
        <v>215</v>
      </c>
      <c r="I1997" s="14" t="s">
        <v>216</v>
      </c>
      <c r="J1997" s="14" t="s">
        <v>3710</v>
      </c>
      <c r="K1997" s="14" t="s">
        <v>3711</v>
      </c>
    </row>
    <row r="1998" spans="1:11" x14ac:dyDescent="0.2">
      <c r="A1998" s="15">
        <v>1997</v>
      </c>
      <c r="B1998" s="16">
        <v>5493706</v>
      </c>
      <c r="C1998" s="16" t="s">
        <v>7905</v>
      </c>
      <c r="D1998" s="16" t="s">
        <v>7906</v>
      </c>
      <c r="E1998" s="16" t="s">
        <v>1174</v>
      </c>
      <c r="F1998" s="16">
        <v>563.44000000000005</v>
      </c>
      <c r="G1998" s="16"/>
      <c r="H1998" s="16" t="s">
        <v>622</v>
      </c>
      <c r="I1998" s="16" t="s">
        <v>4746</v>
      </c>
      <c r="J1998" s="16" t="s">
        <v>5359</v>
      </c>
      <c r="K1998" s="16" t="s">
        <v>5360</v>
      </c>
    </row>
    <row r="1999" spans="1:11" x14ac:dyDescent="0.2">
      <c r="A1999" s="13">
        <v>1998</v>
      </c>
      <c r="B1999" s="14">
        <v>5145422</v>
      </c>
      <c r="C1999" s="14" t="s">
        <v>7907</v>
      </c>
      <c r="D1999" s="14" t="s">
        <v>7908</v>
      </c>
      <c r="E1999" s="14" t="s">
        <v>7909</v>
      </c>
      <c r="F1999" s="14">
        <v>1889.31</v>
      </c>
      <c r="G1999" s="14"/>
      <c r="H1999" s="14" t="s">
        <v>565</v>
      </c>
      <c r="I1999" s="14" t="s">
        <v>570</v>
      </c>
      <c r="J1999" s="14" t="s">
        <v>1464</v>
      </c>
      <c r="K1999" s="14" t="s">
        <v>2348</v>
      </c>
    </row>
    <row r="2000" spans="1:11" x14ac:dyDescent="0.2">
      <c r="A2000" s="15">
        <v>1999</v>
      </c>
      <c r="B2000" s="16">
        <v>5236517</v>
      </c>
      <c r="C2000" s="16" t="s">
        <v>7910</v>
      </c>
      <c r="D2000" s="16" t="s">
        <v>7911</v>
      </c>
      <c r="E2000" s="16" t="s">
        <v>5165</v>
      </c>
      <c r="F2000" s="16">
        <v>92.87</v>
      </c>
      <c r="G2000" s="16" t="s">
        <v>1051</v>
      </c>
      <c r="H2000" s="16" t="s">
        <v>565</v>
      </c>
      <c r="I2000" s="16" t="s">
        <v>165</v>
      </c>
      <c r="J2000" s="16" t="s">
        <v>6551</v>
      </c>
      <c r="K2000" s="16" t="s">
        <v>6552</v>
      </c>
    </row>
    <row r="2001" spans="1:11" x14ac:dyDescent="0.2">
      <c r="A2001" s="13">
        <v>2000</v>
      </c>
      <c r="B2001" s="14">
        <v>5492955</v>
      </c>
      <c r="C2001" s="14" t="s">
        <v>7912</v>
      </c>
      <c r="D2001" s="14" t="s">
        <v>7913</v>
      </c>
      <c r="E2001" s="14" t="s">
        <v>7914</v>
      </c>
      <c r="F2001" s="14">
        <v>1510</v>
      </c>
      <c r="G2001" s="14"/>
      <c r="H2001" s="14" t="s">
        <v>407</v>
      </c>
      <c r="I2001" s="14" t="s">
        <v>7915</v>
      </c>
      <c r="J2001" s="14" t="s">
        <v>7192</v>
      </c>
      <c r="K2001" s="14" t="s">
        <v>2769</v>
      </c>
    </row>
    <row r="2002" spans="1:11" x14ac:dyDescent="0.2">
      <c r="A2002" s="15">
        <v>2001</v>
      </c>
      <c r="B2002" s="16">
        <v>5489598</v>
      </c>
      <c r="C2002" s="16" t="s">
        <v>7916</v>
      </c>
      <c r="D2002" s="16" t="s">
        <v>7917</v>
      </c>
      <c r="E2002" s="16" t="s">
        <v>7918</v>
      </c>
      <c r="F2002" s="16">
        <v>297.06</v>
      </c>
      <c r="G2002" s="16" t="s">
        <v>2083</v>
      </c>
      <c r="H2002" s="16" t="s">
        <v>565</v>
      </c>
      <c r="I2002" s="16" t="s">
        <v>1738</v>
      </c>
      <c r="J2002" s="16" t="s">
        <v>7919</v>
      </c>
      <c r="K2002" s="16" t="s">
        <v>7920</v>
      </c>
    </row>
    <row r="2003" spans="1:11" x14ac:dyDescent="0.2">
      <c r="A2003" s="13">
        <v>2002</v>
      </c>
      <c r="B2003" s="14">
        <v>2838311</v>
      </c>
      <c r="C2003" s="14" t="s">
        <v>7921</v>
      </c>
      <c r="D2003" s="14" t="s">
        <v>7922</v>
      </c>
      <c r="E2003" s="14" t="s">
        <v>7923</v>
      </c>
      <c r="F2003" s="14">
        <v>5935.21</v>
      </c>
      <c r="G2003" s="14"/>
      <c r="H2003" s="14" t="s">
        <v>215</v>
      </c>
      <c r="I2003" s="14" t="s">
        <v>1436</v>
      </c>
      <c r="J2003" s="14" t="s">
        <v>7924</v>
      </c>
      <c r="K2003" s="14" t="s">
        <v>7925</v>
      </c>
    </row>
    <row r="2004" spans="1:11" x14ac:dyDescent="0.2">
      <c r="A2004" s="15">
        <v>2003</v>
      </c>
      <c r="B2004" s="16">
        <v>5498597</v>
      </c>
      <c r="C2004" s="16" t="s">
        <v>7926</v>
      </c>
      <c r="D2004" s="16" t="s">
        <v>7927</v>
      </c>
      <c r="E2004" s="16" t="s">
        <v>2513</v>
      </c>
      <c r="F2004" s="16">
        <v>9826.51</v>
      </c>
      <c r="G2004" s="16"/>
      <c r="H2004" s="16" t="s">
        <v>21</v>
      </c>
      <c r="I2004" s="16" t="s">
        <v>31</v>
      </c>
      <c r="J2004" s="16" t="s">
        <v>7928</v>
      </c>
      <c r="K2004" s="16" t="s">
        <v>7929</v>
      </c>
    </row>
    <row r="2005" spans="1:11" x14ac:dyDescent="0.2">
      <c r="A2005" s="13">
        <v>2004</v>
      </c>
      <c r="B2005" s="14">
        <v>5498597</v>
      </c>
      <c r="C2005" s="14" t="s">
        <v>7926</v>
      </c>
      <c r="D2005" s="14" t="s">
        <v>7930</v>
      </c>
      <c r="E2005" s="14" t="s">
        <v>7931</v>
      </c>
      <c r="F2005" s="14">
        <v>368.26</v>
      </c>
      <c r="G2005" s="14" t="s">
        <v>5540</v>
      </c>
      <c r="H2005" s="14" t="s">
        <v>21</v>
      </c>
      <c r="I2005" s="14" t="s">
        <v>1762</v>
      </c>
      <c r="J2005" s="14" t="s">
        <v>7335</v>
      </c>
      <c r="K2005" s="14" t="s">
        <v>7932</v>
      </c>
    </row>
    <row r="2006" spans="1:11" x14ac:dyDescent="0.2">
      <c r="A2006" s="15">
        <v>2005</v>
      </c>
      <c r="B2006" s="16">
        <v>2577895</v>
      </c>
      <c r="C2006" s="16" t="s">
        <v>7933</v>
      </c>
      <c r="D2006" s="16" t="s">
        <v>7934</v>
      </c>
      <c r="E2006" s="16" t="s">
        <v>7935</v>
      </c>
      <c r="F2006" s="16">
        <v>248.26</v>
      </c>
      <c r="G2006" s="16"/>
      <c r="H2006" s="16" t="s">
        <v>382</v>
      </c>
      <c r="I2006" s="16" t="s">
        <v>390</v>
      </c>
      <c r="J2006" s="16" t="s">
        <v>3641</v>
      </c>
      <c r="K2006" s="16" t="s">
        <v>3642</v>
      </c>
    </row>
    <row r="2007" spans="1:11" x14ac:dyDescent="0.2">
      <c r="A2007" s="13">
        <v>2006</v>
      </c>
      <c r="B2007" s="14">
        <v>5493781</v>
      </c>
      <c r="C2007" s="14" t="s">
        <v>7936</v>
      </c>
      <c r="D2007" s="14" t="s">
        <v>7937</v>
      </c>
      <c r="E2007" s="14" t="s">
        <v>7938</v>
      </c>
      <c r="F2007" s="14">
        <v>8397.73</v>
      </c>
      <c r="G2007" s="14"/>
      <c r="H2007" s="14" t="s">
        <v>264</v>
      </c>
      <c r="I2007" s="14" t="s">
        <v>268</v>
      </c>
      <c r="J2007" s="14" t="s">
        <v>6212</v>
      </c>
      <c r="K2007" s="14" t="s">
        <v>6213</v>
      </c>
    </row>
    <row r="2008" spans="1:11" x14ac:dyDescent="0.2">
      <c r="A2008" s="15">
        <v>2007</v>
      </c>
      <c r="B2008" s="16">
        <v>5504767</v>
      </c>
      <c r="C2008" s="16" t="s">
        <v>7939</v>
      </c>
      <c r="D2008" s="16" t="s">
        <v>7940</v>
      </c>
      <c r="E2008" s="16" t="s">
        <v>7941</v>
      </c>
      <c r="F2008" s="16">
        <v>594.39</v>
      </c>
      <c r="G2008" s="16" t="s">
        <v>1051</v>
      </c>
      <c r="H2008" s="16" t="s">
        <v>215</v>
      </c>
      <c r="I2008" s="16" t="s">
        <v>253</v>
      </c>
      <c r="J2008" s="16" t="s">
        <v>3287</v>
      </c>
      <c r="K2008" s="16" t="s">
        <v>7942</v>
      </c>
    </row>
    <row r="2009" spans="1:11" x14ac:dyDescent="0.2">
      <c r="A2009" s="13">
        <v>2008</v>
      </c>
      <c r="B2009" s="14">
        <v>5504767</v>
      </c>
      <c r="C2009" s="14" t="s">
        <v>7939</v>
      </c>
      <c r="D2009" s="14" t="s">
        <v>7943</v>
      </c>
      <c r="E2009" s="14" t="s">
        <v>7941</v>
      </c>
      <c r="F2009" s="14">
        <v>2057.36</v>
      </c>
      <c r="G2009" s="14" t="s">
        <v>1051</v>
      </c>
      <c r="H2009" s="14" t="s">
        <v>215</v>
      </c>
      <c r="I2009" s="14" t="s">
        <v>253</v>
      </c>
      <c r="J2009" s="14" t="s">
        <v>7944</v>
      </c>
      <c r="K2009" s="14" t="s">
        <v>7945</v>
      </c>
    </row>
    <row r="2010" spans="1:11" x14ac:dyDescent="0.2">
      <c r="A2010" s="15">
        <v>2009</v>
      </c>
      <c r="B2010" s="16">
        <v>5504767</v>
      </c>
      <c r="C2010" s="16" t="s">
        <v>7939</v>
      </c>
      <c r="D2010" s="16" t="s">
        <v>7946</v>
      </c>
      <c r="E2010" s="16" t="s">
        <v>7941</v>
      </c>
      <c r="F2010" s="16">
        <v>47.85</v>
      </c>
      <c r="G2010" s="16" t="s">
        <v>1051</v>
      </c>
      <c r="H2010" s="16" t="s">
        <v>215</v>
      </c>
      <c r="I2010" s="16" t="s">
        <v>253</v>
      </c>
      <c r="J2010" s="16" t="s">
        <v>4465</v>
      </c>
      <c r="K2010" s="16" t="s">
        <v>4466</v>
      </c>
    </row>
    <row r="2011" spans="1:11" x14ac:dyDescent="0.2">
      <c r="A2011" s="13">
        <v>2010</v>
      </c>
      <c r="B2011" s="14">
        <v>5051134</v>
      </c>
      <c r="C2011" s="14" t="s">
        <v>7947</v>
      </c>
      <c r="D2011" s="14" t="s">
        <v>7948</v>
      </c>
      <c r="E2011" s="14" t="s">
        <v>7949</v>
      </c>
      <c r="F2011" s="14">
        <v>104.47</v>
      </c>
      <c r="G2011" s="14" t="s">
        <v>1051</v>
      </c>
      <c r="H2011" s="14" t="s">
        <v>407</v>
      </c>
      <c r="I2011" s="14" t="s">
        <v>1762</v>
      </c>
      <c r="J2011" s="14" t="s">
        <v>7950</v>
      </c>
      <c r="K2011" s="14" t="s">
        <v>7951</v>
      </c>
    </row>
    <row r="2012" spans="1:11" x14ac:dyDescent="0.2">
      <c r="A2012" s="15">
        <v>2011</v>
      </c>
      <c r="B2012" s="16">
        <v>5051134</v>
      </c>
      <c r="C2012" s="16" t="s">
        <v>7947</v>
      </c>
      <c r="D2012" s="16" t="s">
        <v>7952</v>
      </c>
      <c r="E2012" s="16" t="s">
        <v>7953</v>
      </c>
      <c r="F2012" s="16">
        <v>32.65</v>
      </c>
      <c r="G2012" s="16" t="s">
        <v>1051</v>
      </c>
      <c r="H2012" s="16" t="s">
        <v>407</v>
      </c>
      <c r="I2012" s="16" t="s">
        <v>1762</v>
      </c>
      <c r="J2012" s="16" t="s">
        <v>7954</v>
      </c>
      <c r="K2012" s="16" t="s">
        <v>7955</v>
      </c>
    </row>
    <row r="2013" spans="1:11" x14ac:dyDescent="0.2">
      <c r="A2013" s="13">
        <v>2012</v>
      </c>
      <c r="B2013" s="14">
        <v>5051134</v>
      </c>
      <c r="C2013" s="14" t="s">
        <v>7947</v>
      </c>
      <c r="D2013" s="14" t="s">
        <v>7956</v>
      </c>
      <c r="E2013" s="14" t="s">
        <v>2048</v>
      </c>
      <c r="F2013" s="14">
        <v>222.34</v>
      </c>
      <c r="G2013" s="14" t="s">
        <v>1051</v>
      </c>
      <c r="H2013" s="14" t="s">
        <v>407</v>
      </c>
      <c r="I2013" s="14" t="s">
        <v>1762</v>
      </c>
      <c r="J2013" s="14" t="s">
        <v>7957</v>
      </c>
      <c r="K2013" s="14" t="s">
        <v>7958</v>
      </c>
    </row>
    <row r="2014" spans="1:11" x14ac:dyDescent="0.2">
      <c r="A2014" s="15">
        <v>2013</v>
      </c>
      <c r="B2014" s="16">
        <v>5511712</v>
      </c>
      <c r="C2014" s="16" t="s">
        <v>7959</v>
      </c>
      <c r="D2014" s="16" t="s">
        <v>7960</v>
      </c>
      <c r="E2014" s="16" t="s">
        <v>7961</v>
      </c>
      <c r="F2014" s="16">
        <v>607.94000000000005</v>
      </c>
      <c r="G2014" s="16" t="s">
        <v>1929</v>
      </c>
      <c r="H2014" s="16" t="s">
        <v>407</v>
      </c>
      <c r="I2014" s="16" t="s">
        <v>1640</v>
      </c>
      <c r="J2014" s="16" t="s">
        <v>7962</v>
      </c>
      <c r="K2014" s="16" t="s">
        <v>7963</v>
      </c>
    </row>
    <row r="2015" spans="1:11" x14ac:dyDescent="0.2">
      <c r="A2015" s="13">
        <v>2014</v>
      </c>
      <c r="B2015" s="14">
        <v>5317312</v>
      </c>
      <c r="C2015" s="14" t="s">
        <v>7964</v>
      </c>
      <c r="D2015" s="14" t="s">
        <v>7965</v>
      </c>
      <c r="E2015" s="14" t="s">
        <v>7966</v>
      </c>
      <c r="F2015" s="14">
        <v>406.06</v>
      </c>
      <c r="G2015" s="14" t="s">
        <v>2075</v>
      </c>
      <c r="H2015" s="14" t="s">
        <v>565</v>
      </c>
      <c r="I2015" s="14" t="s">
        <v>578</v>
      </c>
      <c r="J2015" s="14" t="s">
        <v>7967</v>
      </c>
      <c r="K2015" s="14" t="s">
        <v>7968</v>
      </c>
    </row>
    <row r="2016" spans="1:11" x14ac:dyDescent="0.2">
      <c r="A2016" s="15">
        <v>2015</v>
      </c>
      <c r="B2016" s="16">
        <v>5029848</v>
      </c>
      <c r="C2016" s="16" t="s">
        <v>7969</v>
      </c>
      <c r="D2016" s="16" t="s">
        <v>7970</v>
      </c>
      <c r="E2016" s="16" t="s">
        <v>3568</v>
      </c>
      <c r="F2016" s="16">
        <v>435.84</v>
      </c>
      <c r="G2016" s="16"/>
      <c r="H2016" s="16" t="s">
        <v>6953</v>
      </c>
      <c r="I2016" s="16" t="s">
        <v>7971</v>
      </c>
      <c r="J2016" s="16" t="s">
        <v>7972</v>
      </c>
      <c r="K2016" s="16" t="s">
        <v>7973</v>
      </c>
    </row>
    <row r="2017" spans="1:11" x14ac:dyDescent="0.2">
      <c r="A2017" s="13">
        <v>2016</v>
      </c>
      <c r="B2017" s="14">
        <v>2578778</v>
      </c>
      <c r="C2017" s="14" t="s">
        <v>7974</v>
      </c>
      <c r="D2017" s="14" t="s">
        <v>7975</v>
      </c>
      <c r="E2017" s="14" t="s">
        <v>7976</v>
      </c>
      <c r="F2017" s="14">
        <v>32.92</v>
      </c>
      <c r="G2017" s="14" t="s">
        <v>970</v>
      </c>
      <c r="H2017" s="14" t="s">
        <v>382</v>
      </c>
      <c r="I2017" s="14" t="s">
        <v>741</v>
      </c>
      <c r="J2017" s="14" t="s">
        <v>5930</v>
      </c>
      <c r="K2017" s="14" t="s">
        <v>7977</v>
      </c>
    </row>
    <row r="2018" spans="1:11" x14ac:dyDescent="0.2">
      <c r="A2018" s="15">
        <v>2017</v>
      </c>
      <c r="B2018" s="16">
        <v>5513243</v>
      </c>
      <c r="C2018" s="16" t="s">
        <v>4054</v>
      </c>
      <c r="D2018" s="16" t="s">
        <v>7978</v>
      </c>
      <c r="E2018" s="16" t="s">
        <v>7979</v>
      </c>
      <c r="F2018" s="16">
        <v>2440.44</v>
      </c>
      <c r="G2018" s="16"/>
      <c r="H2018" s="16" t="s">
        <v>264</v>
      </c>
      <c r="I2018" s="16" t="s">
        <v>51</v>
      </c>
      <c r="J2018" s="16" t="s">
        <v>4002</v>
      </c>
      <c r="K2018" s="16" t="s">
        <v>4003</v>
      </c>
    </row>
    <row r="2019" spans="1:11" x14ac:dyDescent="0.2">
      <c r="A2019" s="13">
        <v>2018</v>
      </c>
      <c r="B2019" s="14">
        <v>5114039</v>
      </c>
      <c r="C2019" s="14" t="s">
        <v>7980</v>
      </c>
      <c r="D2019" s="14" t="s">
        <v>7981</v>
      </c>
      <c r="E2019" s="14" t="s">
        <v>2488</v>
      </c>
      <c r="F2019" s="14">
        <v>665.3</v>
      </c>
      <c r="G2019" s="14"/>
      <c r="H2019" s="14" t="s">
        <v>565</v>
      </c>
      <c r="I2019" s="14" t="s">
        <v>1738</v>
      </c>
      <c r="J2019" s="14" t="s">
        <v>2424</v>
      </c>
      <c r="K2019" s="14" t="s">
        <v>1977</v>
      </c>
    </row>
    <row r="2020" spans="1:11" x14ac:dyDescent="0.2">
      <c r="A2020" s="15">
        <v>2019</v>
      </c>
      <c r="B2020" s="16">
        <v>5114039</v>
      </c>
      <c r="C2020" s="16" t="s">
        <v>7980</v>
      </c>
      <c r="D2020" s="16" t="s">
        <v>7982</v>
      </c>
      <c r="E2020" s="16" t="s">
        <v>2488</v>
      </c>
      <c r="F2020" s="16">
        <v>250.76</v>
      </c>
      <c r="G2020" s="16" t="s">
        <v>1929</v>
      </c>
      <c r="H2020" s="16" t="s">
        <v>565</v>
      </c>
      <c r="I2020" s="16" t="s">
        <v>1738</v>
      </c>
      <c r="J2020" s="16" t="s">
        <v>5308</v>
      </c>
      <c r="K2020" s="16" t="s">
        <v>5309</v>
      </c>
    </row>
    <row r="2021" spans="1:11" x14ac:dyDescent="0.2">
      <c r="A2021" s="13">
        <v>2020</v>
      </c>
      <c r="B2021" s="14">
        <v>5508606</v>
      </c>
      <c r="C2021" s="14" t="s">
        <v>7983</v>
      </c>
      <c r="D2021" s="14" t="s">
        <v>7984</v>
      </c>
      <c r="E2021" s="14" t="s">
        <v>4822</v>
      </c>
      <c r="F2021" s="14">
        <v>2497.04</v>
      </c>
      <c r="G2021" s="14" t="s">
        <v>987</v>
      </c>
      <c r="H2021" s="14" t="s">
        <v>407</v>
      </c>
      <c r="I2021" s="14" t="s">
        <v>7985</v>
      </c>
      <c r="J2021" s="14" t="s">
        <v>7986</v>
      </c>
      <c r="K2021" s="14" t="s">
        <v>7987</v>
      </c>
    </row>
    <row r="2022" spans="1:11" x14ac:dyDescent="0.2">
      <c r="A2022" s="15">
        <v>2021</v>
      </c>
      <c r="B2022" s="16">
        <v>2055317</v>
      </c>
      <c r="C2022" s="16" t="s">
        <v>7988</v>
      </c>
      <c r="D2022" s="16" t="s">
        <v>7989</v>
      </c>
      <c r="E2022" s="16" t="s">
        <v>2038</v>
      </c>
      <c r="F2022" s="16">
        <v>30.19</v>
      </c>
      <c r="G2022" s="16" t="s">
        <v>1051</v>
      </c>
      <c r="H2022" s="16" t="s">
        <v>565</v>
      </c>
      <c r="I2022" s="16" t="s">
        <v>586</v>
      </c>
      <c r="J2022" s="16" t="s">
        <v>4806</v>
      </c>
      <c r="K2022" s="16" t="s">
        <v>7990</v>
      </c>
    </row>
    <row r="2023" spans="1:11" x14ac:dyDescent="0.2">
      <c r="A2023" s="13">
        <v>2022</v>
      </c>
      <c r="B2023" s="14">
        <v>5089034</v>
      </c>
      <c r="C2023" s="14" t="s">
        <v>7991</v>
      </c>
      <c r="D2023" s="14" t="s">
        <v>7992</v>
      </c>
      <c r="E2023" s="14" t="s">
        <v>7993</v>
      </c>
      <c r="F2023" s="14">
        <v>2038.98</v>
      </c>
      <c r="G2023" s="14"/>
      <c r="H2023" s="14" t="s">
        <v>560</v>
      </c>
      <c r="I2023" s="14" t="s">
        <v>795</v>
      </c>
      <c r="J2023" s="14" t="s">
        <v>5440</v>
      </c>
      <c r="K2023" s="14" t="s">
        <v>5441</v>
      </c>
    </row>
    <row r="2024" spans="1:11" x14ac:dyDescent="0.2">
      <c r="A2024" s="15">
        <v>2023</v>
      </c>
      <c r="B2024" s="16">
        <v>5089034</v>
      </c>
      <c r="C2024" s="16" t="s">
        <v>7991</v>
      </c>
      <c r="D2024" s="16" t="s">
        <v>7994</v>
      </c>
      <c r="E2024" s="16" t="s">
        <v>7995</v>
      </c>
      <c r="F2024" s="16">
        <v>12180.59</v>
      </c>
      <c r="G2024" s="16"/>
      <c r="H2024" s="16" t="s">
        <v>560</v>
      </c>
      <c r="I2024" s="16" t="s">
        <v>7996</v>
      </c>
      <c r="J2024" s="16" t="s">
        <v>5440</v>
      </c>
      <c r="K2024" s="16" t="s">
        <v>5441</v>
      </c>
    </row>
    <row r="2025" spans="1:11" x14ac:dyDescent="0.2">
      <c r="A2025" s="13">
        <v>2024</v>
      </c>
      <c r="B2025" s="14">
        <v>5195446</v>
      </c>
      <c r="C2025" s="14" t="s">
        <v>7997</v>
      </c>
      <c r="D2025" s="14" t="s">
        <v>7998</v>
      </c>
      <c r="E2025" s="14" t="s">
        <v>7999</v>
      </c>
      <c r="F2025" s="14">
        <v>777.46</v>
      </c>
      <c r="G2025" s="14"/>
      <c r="H2025" s="14" t="s">
        <v>215</v>
      </c>
      <c r="I2025" s="14" t="s">
        <v>234</v>
      </c>
      <c r="J2025" s="14" t="s">
        <v>4134</v>
      </c>
      <c r="K2025" s="14" t="s">
        <v>4135</v>
      </c>
    </row>
    <row r="2026" spans="1:11" x14ac:dyDescent="0.2">
      <c r="A2026" s="15">
        <v>2025</v>
      </c>
      <c r="B2026" s="16">
        <v>5195578</v>
      </c>
      <c r="C2026" s="16" t="s">
        <v>8000</v>
      </c>
      <c r="D2026" s="16" t="s">
        <v>8001</v>
      </c>
      <c r="E2026" s="16" t="s">
        <v>8002</v>
      </c>
      <c r="F2026" s="16">
        <v>112.97</v>
      </c>
      <c r="G2026" s="16"/>
      <c r="H2026" s="16" t="s">
        <v>116</v>
      </c>
      <c r="I2026" s="16" t="s">
        <v>142</v>
      </c>
      <c r="J2026" s="16" t="s">
        <v>6522</v>
      </c>
      <c r="K2026" s="16" t="s">
        <v>6523</v>
      </c>
    </row>
    <row r="2027" spans="1:11" x14ac:dyDescent="0.2">
      <c r="A2027" s="13">
        <v>2026</v>
      </c>
      <c r="B2027" s="14">
        <v>2573245</v>
      </c>
      <c r="C2027" s="14" t="s">
        <v>8003</v>
      </c>
      <c r="D2027" s="14" t="s">
        <v>8004</v>
      </c>
      <c r="E2027" s="14" t="s">
        <v>8005</v>
      </c>
      <c r="F2027" s="14">
        <v>4701.55</v>
      </c>
      <c r="G2027" s="14"/>
      <c r="H2027" s="14" t="s">
        <v>697</v>
      </c>
      <c r="I2027" s="14" t="s">
        <v>8006</v>
      </c>
      <c r="J2027" s="14" t="s">
        <v>3417</v>
      </c>
      <c r="K2027" s="14" t="s">
        <v>5715</v>
      </c>
    </row>
    <row r="2028" spans="1:11" x14ac:dyDescent="0.2">
      <c r="A2028" s="15">
        <v>2027</v>
      </c>
      <c r="B2028" s="16">
        <v>5122392</v>
      </c>
      <c r="C2028" s="16" t="s">
        <v>8007</v>
      </c>
      <c r="D2028" s="16" t="s">
        <v>8008</v>
      </c>
      <c r="E2028" s="16" t="s">
        <v>5420</v>
      </c>
      <c r="F2028" s="16">
        <v>118.6</v>
      </c>
      <c r="G2028" s="16" t="s">
        <v>970</v>
      </c>
      <c r="H2028" s="16" t="s">
        <v>362</v>
      </c>
      <c r="I2028" s="16" t="s">
        <v>2782</v>
      </c>
      <c r="J2028" s="16" t="s">
        <v>4478</v>
      </c>
      <c r="K2028" s="16" t="s">
        <v>4479</v>
      </c>
    </row>
    <row r="2029" spans="1:11" x14ac:dyDescent="0.2">
      <c r="A2029" s="13">
        <v>2028</v>
      </c>
      <c r="B2029" s="14">
        <v>5122392</v>
      </c>
      <c r="C2029" s="14" t="s">
        <v>8007</v>
      </c>
      <c r="D2029" s="14" t="s">
        <v>8009</v>
      </c>
      <c r="E2029" s="14" t="s">
        <v>8010</v>
      </c>
      <c r="F2029" s="14">
        <v>32.46</v>
      </c>
      <c r="G2029" s="14" t="s">
        <v>970</v>
      </c>
      <c r="H2029" s="14" t="s">
        <v>362</v>
      </c>
      <c r="I2029" s="14" t="s">
        <v>2782</v>
      </c>
      <c r="J2029" s="14" t="s">
        <v>2424</v>
      </c>
      <c r="K2029" s="14" t="s">
        <v>2425</v>
      </c>
    </row>
    <row r="2030" spans="1:11" x14ac:dyDescent="0.2">
      <c r="A2030" s="15">
        <v>2029</v>
      </c>
      <c r="B2030" s="16">
        <v>5122392</v>
      </c>
      <c r="C2030" s="16" t="s">
        <v>8007</v>
      </c>
      <c r="D2030" s="16" t="s">
        <v>8011</v>
      </c>
      <c r="E2030" s="16" t="s">
        <v>8012</v>
      </c>
      <c r="F2030" s="16">
        <v>47.44</v>
      </c>
      <c r="G2030" s="16" t="s">
        <v>970</v>
      </c>
      <c r="H2030" s="16" t="s">
        <v>362</v>
      </c>
      <c r="I2030" s="16" t="s">
        <v>2782</v>
      </c>
      <c r="J2030" s="16" t="s">
        <v>1841</v>
      </c>
      <c r="K2030" s="16" t="s">
        <v>1842</v>
      </c>
    </row>
    <row r="2031" spans="1:11" x14ac:dyDescent="0.2">
      <c r="A2031" s="13">
        <v>2030</v>
      </c>
      <c r="B2031" s="14">
        <v>5122392</v>
      </c>
      <c r="C2031" s="14" t="s">
        <v>8007</v>
      </c>
      <c r="D2031" s="14" t="s">
        <v>8013</v>
      </c>
      <c r="E2031" s="14" t="s">
        <v>8012</v>
      </c>
      <c r="F2031" s="14">
        <v>469.83</v>
      </c>
      <c r="G2031" s="14" t="s">
        <v>970</v>
      </c>
      <c r="H2031" s="14" t="s">
        <v>362</v>
      </c>
      <c r="I2031" s="14" t="s">
        <v>2782</v>
      </c>
      <c r="J2031" s="14" t="s">
        <v>6869</v>
      </c>
      <c r="K2031" s="14" t="s">
        <v>8014</v>
      </c>
    </row>
    <row r="2032" spans="1:11" x14ac:dyDescent="0.2">
      <c r="A2032" s="15">
        <v>2031</v>
      </c>
      <c r="B2032" s="16">
        <v>5122392</v>
      </c>
      <c r="C2032" s="16" t="s">
        <v>8007</v>
      </c>
      <c r="D2032" s="16" t="s">
        <v>8015</v>
      </c>
      <c r="E2032" s="16" t="s">
        <v>8016</v>
      </c>
      <c r="F2032" s="16">
        <v>10091.15</v>
      </c>
      <c r="G2032" s="16"/>
      <c r="H2032" s="16" t="s">
        <v>362</v>
      </c>
      <c r="I2032" s="16" t="s">
        <v>2782</v>
      </c>
      <c r="J2032" s="16" t="s">
        <v>5343</v>
      </c>
      <c r="K2032" s="16" t="s">
        <v>5344</v>
      </c>
    </row>
    <row r="2033" spans="1:11" x14ac:dyDescent="0.2">
      <c r="A2033" s="13">
        <v>2032</v>
      </c>
      <c r="B2033" s="14">
        <v>5407761</v>
      </c>
      <c r="C2033" s="14" t="s">
        <v>821</v>
      </c>
      <c r="D2033" s="14" t="s">
        <v>8017</v>
      </c>
      <c r="E2033" s="14" t="s">
        <v>8018</v>
      </c>
      <c r="F2033" s="14">
        <v>235.57</v>
      </c>
      <c r="G2033" s="14" t="s">
        <v>970</v>
      </c>
      <c r="H2033" s="14" t="s">
        <v>21</v>
      </c>
      <c r="I2033" s="14" t="s">
        <v>25</v>
      </c>
      <c r="J2033" s="14" t="s">
        <v>8019</v>
      </c>
      <c r="K2033" s="14" t="s">
        <v>8020</v>
      </c>
    </row>
    <row r="2034" spans="1:11" x14ac:dyDescent="0.2">
      <c r="A2034" s="15">
        <v>2033</v>
      </c>
      <c r="B2034" s="16">
        <v>5407761</v>
      </c>
      <c r="C2034" s="16" t="s">
        <v>821</v>
      </c>
      <c r="D2034" s="16" t="s">
        <v>8021</v>
      </c>
      <c r="E2034" s="16" t="s">
        <v>8022</v>
      </c>
      <c r="F2034" s="16">
        <v>235.57</v>
      </c>
      <c r="G2034" s="16" t="s">
        <v>970</v>
      </c>
      <c r="H2034" s="16" t="s">
        <v>21</v>
      </c>
      <c r="I2034" s="16" t="s">
        <v>25</v>
      </c>
      <c r="J2034" s="16" t="s">
        <v>8023</v>
      </c>
      <c r="K2034" s="16" t="s">
        <v>8024</v>
      </c>
    </row>
    <row r="2035" spans="1:11" x14ac:dyDescent="0.2">
      <c r="A2035" s="13">
        <v>2034</v>
      </c>
      <c r="B2035" s="14">
        <v>5407761</v>
      </c>
      <c r="C2035" s="14" t="s">
        <v>821</v>
      </c>
      <c r="D2035" s="14" t="s">
        <v>8025</v>
      </c>
      <c r="E2035" s="14" t="s">
        <v>8026</v>
      </c>
      <c r="F2035" s="14">
        <v>18634.03</v>
      </c>
      <c r="G2035" s="14"/>
      <c r="H2035" s="14" t="s">
        <v>21</v>
      </c>
      <c r="I2035" s="14" t="s">
        <v>25</v>
      </c>
      <c r="J2035" s="14" t="s">
        <v>2688</v>
      </c>
      <c r="K2035" s="14" t="s">
        <v>4700</v>
      </c>
    </row>
    <row r="2036" spans="1:11" x14ac:dyDescent="0.2">
      <c r="A2036" s="15">
        <v>2035</v>
      </c>
      <c r="B2036" s="16">
        <v>5407761</v>
      </c>
      <c r="C2036" s="16" t="s">
        <v>821</v>
      </c>
      <c r="D2036" s="16" t="s">
        <v>8027</v>
      </c>
      <c r="E2036" s="16" t="s">
        <v>8022</v>
      </c>
      <c r="F2036" s="16">
        <v>3954.23</v>
      </c>
      <c r="G2036" s="16"/>
      <c r="H2036" s="16" t="s">
        <v>21</v>
      </c>
      <c r="I2036" s="16" t="s">
        <v>25</v>
      </c>
      <c r="J2036" s="16" t="s">
        <v>1952</v>
      </c>
      <c r="K2036" s="16" t="s">
        <v>1953</v>
      </c>
    </row>
    <row r="2037" spans="1:11" x14ac:dyDescent="0.2">
      <c r="A2037" s="13">
        <v>2036</v>
      </c>
      <c r="B2037" s="14">
        <v>2893053</v>
      </c>
      <c r="C2037" s="14" t="s">
        <v>8028</v>
      </c>
      <c r="D2037" s="14" t="s">
        <v>8029</v>
      </c>
      <c r="E2037" s="14" t="s">
        <v>1795</v>
      </c>
      <c r="F2037" s="14">
        <v>981.35</v>
      </c>
      <c r="G2037" s="14"/>
      <c r="H2037" s="14" t="s">
        <v>407</v>
      </c>
      <c r="I2037" s="14" t="s">
        <v>8030</v>
      </c>
      <c r="J2037" s="14" t="s">
        <v>3135</v>
      </c>
      <c r="K2037" s="14" t="s">
        <v>3136</v>
      </c>
    </row>
    <row r="2038" spans="1:11" x14ac:dyDescent="0.2">
      <c r="A2038" s="15">
        <v>2037</v>
      </c>
      <c r="B2038" s="16">
        <v>5306361</v>
      </c>
      <c r="C2038" s="16" t="s">
        <v>8031</v>
      </c>
      <c r="D2038" s="16" t="s">
        <v>8032</v>
      </c>
      <c r="E2038" s="16" t="s">
        <v>102</v>
      </c>
      <c r="F2038" s="16">
        <v>34054.69</v>
      </c>
      <c r="G2038" s="16" t="s">
        <v>987</v>
      </c>
      <c r="H2038" s="16" t="s">
        <v>215</v>
      </c>
      <c r="I2038" s="16" t="s">
        <v>8033</v>
      </c>
      <c r="J2038" s="16" t="s">
        <v>8034</v>
      </c>
      <c r="K2038" s="16" t="s">
        <v>8035</v>
      </c>
    </row>
    <row r="2039" spans="1:11" x14ac:dyDescent="0.2">
      <c r="A2039" s="13">
        <v>2038</v>
      </c>
      <c r="B2039" s="14">
        <v>2557339</v>
      </c>
      <c r="C2039" s="14" t="s">
        <v>8036</v>
      </c>
      <c r="D2039" s="14" t="s">
        <v>8037</v>
      </c>
      <c r="E2039" s="14" t="s">
        <v>8038</v>
      </c>
      <c r="F2039" s="14">
        <v>86.29</v>
      </c>
      <c r="G2039" s="14" t="s">
        <v>8039</v>
      </c>
      <c r="H2039" s="14" t="s">
        <v>15</v>
      </c>
      <c r="I2039" s="14" t="s">
        <v>5699</v>
      </c>
      <c r="J2039" s="14" t="s">
        <v>8040</v>
      </c>
      <c r="K2039" s="14" t="s">
        <v>8041</v>
      </c>
    </row>
    <row r="2040" spans="1:11" x14ac:dyDescent="0.2">
      <c r="A2040" s="15">
        <v>2039</v>
      </c>
      <c r="B2040" s="16">
        <v>2825457</v>
      </c>
      <c r="C2040" s="16" t="s">
        <v>8042</v>
      </c>
      <c r="D2040" s="16" t="s">
        <v>6178</v>
      </c>
      <c r="E2040" s="16" t="s">
        <v>6177</v>
      </c>
      <c r="F2040" s="16">
        <v>282.83999999999997</v>
      </c>
      <c r="G2040" s="16" t="s">
        <v>970</v>
      </c>
      <c r="H2040" s="16" t="s">
        <v>110</v>
      </c>
      <c r="I2040" s="16" t="s">
        <v>2392</v>
      </c>
      <c r="J2040" s="16" t="s">
        <v>6179</v>
      </c>
      <c r="K2040" s="16" t="s">
        <v>6180</v>
      </c>
    </row>
    <row r="2041" spans="1:11" x14ac:dyDescent="0.2">
      <c r="A2041" s="13">
        <v>2040</v>
      </c>
      <c r="B2041" s="14">
        <v>2073714</v>
      </c>
      <c r="C2041" s="14" t="s">
        <v>8043</v>
      </c>
      <c r="D2041" s="14" t="s">
        <v>8044</v>
      </c>
      <c r="E2041" s="14" t="s">
        <v>8045</v>
      </c>
      <c r="F2041" s="14">
        <v>6.95</v>
      </c>
      <c r="G2041" s="14" t="s">
        <v>1018</v>
      </c>
      <c r="H2041" s="14" t="s">
        <v>407</v>
      </c>
      <c r="I2041" s="14" t="s">
        <v>444</v>
      </c>
      <c r="J2041" s="14" t="s">
        <v>8046</v>
      </c>
      <c r="K2041" s="14" t="s">
        <v>8047</v>
      </c>
    </row>
    <row r="2042" spans="1:11" x14ac:dyDescent="0.2">
      <c r="A2042" s="15">
        <v>2041</v>
      </c>
      <c r="B2042" s="16">
        <v>5512964</v>
      </c>
      <c r="C2042" s="16" t="s">
        <v>8048</v>
      </c>
      <c r="D2042" s="16" t="s">
        <v>8049</v>
      </c>
      <c r="E2042" s="16" t="s">
        <v>5506</v>
      </c>
      <c r="F2042" s="16">
        <v>4488.12</v>
      </c>
      <c r="G2042" s="16"/>
      <c r="H2042" s="16" t="s">
        <v>362</v>
      </c>
      <c r="I2042" s="16" t="s">
        <v>362</v>
      </c>
      <c r="J2042" s="16" t="s">
        <v>8050</v>
      </c>
      <c r="K2042" s="16" t="s">
        <v>8051</v>
      </c>
    </row>
    <row r="2043" spans="1:11" x14ac:dyDescent="0.2">
      <c r="A2043" s="13">
        <v>2042</v>
      </c>
      <c r="B2043" s="14">
        <v>5115779</v>
      </c>
      <c r="C2043" s="14" t="s">
        <v>8052</v>
      </c>
      <c r="D2043" s="14" t="s">
        <v>8053</v>
      </c>
      <c r="E2043" s="14" t="s">
        <v>8054</v>
      </c>
      <c r="F2043" s="14">
        <v>78.52</v>
      </c>
      <c r="G2043" s="14"/>
      <c r="H2043" s="14" t="s">
        <v>407</v>
      </c>
      <c r="I2043" s="14" t="s">
        <v>746</v>
      </c>
      <c r="J2043" s="14" t="s">
        <v>8055</v>
      </c>
      <c r="K2043" s="14" t="s">
        <v>8056</v>
      </c>
    </row>
    <row r="2044" spans="1:11" x14ac:dyDescent="0.2">
      <c r="A2044" s="15">
        <v>2043</v>
      </c>
      <c r="B2044" s="16">
        <v>5115779</v>
      </c>
      <c r="C2044" s="16" t="s">
        <v>8052</v>
      </c>
      <c r="D2044" s="16" t="s">
        <v>8057</v>
      </c>
      <c r="E2044" s="16" t="s">
        <v>8058</v>
      </c>
      <c r="F2044" s="16">
        <v>1575.22</v>
      </c>
      <c r="G2044" s="16"/>
      <c r="H2044" s="16" t="s">
        <v>215</v>
      </c>
      <c r="I2044" s="16" t="s">
        <v>1436</v>
      </c>
      <c r="J2044" s="16" t="s">
        <v>2140</v>
      </c>
      <c r="K2044" s="16" t="s">
        <v>3666</v>
      </c>
    </row>
    <row r="2045" spans="1:11" x14ac:dyDescent="0.2">
      <c r="A2045" s="13">
        <v>2044</v>
      </c>
      <c r="B2045" s="14">
        <v>5115779</v>
      </c>
      <c r="C2045" s="14" t="s">
        <v>8052</v>
      </c>
      <c r="D2045" s="14" t="s">
        <v>8059</v>
      </c>
      <c r="E2045" s="14" t="s">
        <v>8060</v>
      </c>
      <c r="F2045" s="14">
        <v>855.64</v>
      </c>
      <c r="G2045" s="14"/>
      <c r="H2045" s="14" t="s">
        <v>215</v>
      </c>
      <c r="I2045" s="14" t="s">
        <v>1436</v>
      </c>
      <c r="J2045" s="14" t="s">
        <v>8061</v>
      </c>
      <c r="K2045" s="14" t="s">
        <v>8062</v>
      </c>
    </row>
    <row r="2046" spans="1:11" x14ac:dyDescent="0.2">
      <c r="A2046" s="15">
        <v>2045</v>
      </c>
      <c r="B2046" s="16">
        <v>5329507</v>
      </c>
      <c r="C2046" s="16" t="s">
        <v>8063</v>
      </c>
      <c r="D2046" s="16" t="s">
        <v>8064</v>
      </c>
      <c r="E2046" s="16" t="s">
        <v>746</v>
      </c>
      <c r="F2046" s="16">
        <v>5324.94</v>
      </c>
      <c r="G2046" s="16"/>
      <c r="H2046" s="16" t="s">
        <v>69</v>
      </c>
      <c r="I2046" s="16" t="s">
        <v>644</v>
      </c>
      <c r="J2046" s="16" t="s">
        <v>1289</v>
      </c>
      <c r="K2046" s="16" t="s">
        <v>1290</v>
      </c>
    </row>
    <row r="2047" spans="1:11" x14ac:dyDescent="0.2">
      <c r="A2047" s="13">
        <v>2046</v>
      </c>
      <c r="B2047" s="14">
        <v>2763567</v>
      </c>
      <c r="C2047" s="14" t="s">
        <v>8065</v>
      </c>
      <c r="D2047" s="14" t="s">
        <v>8066</v>
      </c>
      <c r="E2047" s="14" t="s">
        <v>8067</v>
      </c>
      <c r="F2047" s="14">
        <v>452.14</v>
      </c>
      <c r="G2047" s="14"/>
      <c r="H2047" s="14" t="s">
        <v>565</v>
      </c>
      <c r="I2047" s="14" t="s">
        <v>586</v>
      </c>
      <c r="J2047" s="14" t="s">
        <v>1374</v>
      </c>
      <c r="K2047" s="14" t="s">
        <v>8068</v>
      </c>
    </row>
    <row r="2048" spans="1:11" x14ac:dyDescent="0.2">
      <c r="A2048" s="15">
        <v>2047</v>
      </c>
      <c r="B2048" s="16">
        <v>5386179</v>
      </c>
      <c r="C2048" s="16" t="s">
        <v>8069</v>
      </c>
      <c r="D2048" s="16" t="s">
        <v>8070</v>
      </c>
      <c r="E2048" s="16" t="s">
        <v>8071</v>
      </c>
      <c r="F2048" s="16">
        <v>5969.46</v>
      </c>
      <c r="G2048" s="16"/>
      <c r="H2048" s="16" t="s">
        <v>697</v>
      </c>
      <c r="I2048" s="16" t="s">
        <v>7680</v>
      </c>
      <c r="J2048" s="16" t="s">
        <v>8072</v>
      </c>
      <c r="K2048" s="16" t="s">
        <v>8073</v>
      </c>
    </row>
    <row r="2049" spans="1:11" x14ac:dyDescent="0.2">
      <c r="A2049" s="13">
        <v>2048</v>
      </c>
      <c r="B2049" s="14">
        <v>2745534</v>
      </c>
      <c r="C2049" s="14" t="s">
        <v>8074</v>
      </c>
      <c r="D2049" s="14" t="s">
        <v>8075</v>
      </c>
      <c r="E2049" s="14" t="s">
        <v>8076</v>
      </c>
      <c r="F2049" s="14">
        <v>4.04</v>
      </c>
      <c r="G2049" s="14" t="s">
        <v>987</v>
      </c>
      <c r="H2049" s="14" t="s">
        <v>528</v>
      </c>
      <c r="I2049" s="14" t="s">
        <v>539</v>
      </c>
      <c r="J2049" s="14" t="s">
        <v>8077</v>
      </c>
      <c r="K2049" s="14" t="s">
        <v>8078</v>
      </c>
    </row>
    <row r="2050" spans="1:11" x14ac:dyDescent="0.2">
      <c r="A2050" s="15">
        <v>2049</v>
      </c>
      <c r="B2050" s="16">
        <v>2862468</v>
      </c>
      <c r="C2050" s="16" t="s">
        <v>8079</v>
      </c>
      <c r="D2050" s="16" t="s">
        <v>8080</v>
      </c>
      <c r="E2050" s="16" t="s">
        <v>5807</v>
      </c>
      <c r="F2050" s="16">
        <v>25</v>
      </c>
      <c r="G2050" s="16" t="s">
        <v>987</v>
      </c>
      <c r="H2050" s="16" t="s">
        <v>69</v>
      </c>
      <c r="I2050" s="16" t="s">
        <v>76</v>
      </c>
      <c r="J2050" s="16" t="s">
        <v>1689</v>
      </c>
      <c r="K2050" s="16" t="s">
        <v>1690</v>
      </c>
    </row>
    <row r="2051" spans="1:11" x14ac:dyDescent="0.2">
      <c r="A2051" s="13">
        <v>2050</v>
      </c>
      <c r="B2051" s="14">
        <v>2862468</v>
      </c>
      <c r="C2051" s="14" t="s">
        <v>8079</v>
      </c>
      <c r="D2051" s="14" t="s">
        <v>8081</v>
      </c>
      <c r="E2051" s="14" t="s">
        <v>8082</v>
      </c>
      <c r="F2051" s="14">
        <v>13603.78</v>
      </c>
      <c r="G2051" s="14"/>
      <c r="H2051" s="14" t="s">
        <v>215</v>
      </c>
      <c r="I2051" s="14" t="s">
        <v>259</v>
      </c>
      <c r="J2051" s="14" t="s">
        <v>5415</v>
      </c>
      <c r="K2051" s="14" t="s">
        <v>4537</v>
      </c>
    </row>
    <row r="2052" spans="1:11" x14ac:dyDescent="0.2">
      <c r="A2052" s="15">
        <v>2051</v>
      </c>
      <c r="B2052" s="16">
        <v>2862468</v>
      </c>
      <c r="C2052" s="16" t="s">
        <v>8079</v>
      </c>
      <c r="D2052" s="16" t="s">
        <v>5201</v>
      </c>
      <c r="E2052" s="16" t="s">
        <v>5200</v>
      </c>
      <c r="F2052" s="16">
        <v>633.49</v>
      </c>
      <c r="G2052" s="16"/>
      <c r="H2052" s="16" t="s">
        <v>69</v>
      </c>
      <c r="I2052" s="16" t="s">
        <v>76</v>
      </c>
      <c r="J2052" s="16" t="s">
        <v>5202</v>
      </c>
      <c r="K2052" s="16" t="s">
        <v>1285</v>
      </c>
    </row>
    <row r="2053" spans="1:11" x14ac:dyDescent="0.2">
      <c r="A2053" s="13">
        <v>2052</v>
      </c>
      <c r="B2053" s="14">
        <v>2862468</v>
      </c>
      <c r="C2053" s="14" t="s">
        <v>8079</v>
      </c>
      <c r="D2053" s="14" t="s">
        <v>8083</v>
      </c>
      <c r="E2053" s="14" t="s">
        <v>8084</v>
      </c>
      <c r="F2053" s="14">
        <v>9668.49</v>
      </c>
      <c r="G2053" s="14"/>
      <c r="H2053" s="14" t="s">
        <v>21</v>
      </c>
      <c r="I2053" s="14" t="s">
        <v>6202</v>
      </c>
      <c r="J2053" s="14" t="s">
        <v>3143</v>
      </c>
      <c r="K2053" s="14" t="s">
        <v>3144</v>
      </c>
    </row>
    <row r="2054" spans="1:11" x14ac:dyDescent="0.2">
      <c r="A2054" s="15">
        <v>2053</v>
      </c>
      <c r="B2054" s="16">
        <v>2862468</v>
      </c>
      <c r="C2054" s="16" t="s">
        <v>8079</v>
      </c>
      <c r="D2054" s="16" t="s">
        <v>8085</v>
      </c>
      <c r="E2054" s="16" t="s">
        <v>4431</v>
      </c>
      <c r="F2054" s="16">
        <v>22752.84</v>
      </c>
      <c r="G2054" s="16"/>
      <c r="H2054" s="16" t="s">
        <v>21</v>
      </c>
      <c r="I2054" s="16" t="s">
        <v>25</v>
      </c>
      <c r="J2054" s="16" t="s">
        <v>3143</v>
      </c>
      <c r="K2054" s="16" t="s">
        <v>3144</v>
      </c>
    </row>
    <row r="2055" spans="1:11" x14ac:dyDescent="0.2">
      <c r="A2055" s="13">
        <v>2054</v>
      </c>
      <c r="B2055" s="14">
        <v>2862468</v>
      </c>
      <c r="C2055" s="14" t="s">
        <v>8079</v>
      </c>
      <c r="D2055" s="14" t="s">
        <v>8086</v>
      </c>
      <c r="E2055" s="14" t="s">
        <v>2818</v>
      </c>
      <c r="F2055" s="14">
        <v>256.56</v>
      </c>
      <c r="G2055" s="14" t="s">
        <v>987</v>
      </c>
      <c r="H2055" s="14" t="s">
        <v>69</v>
      </c>
      <c r="I2055" s="14" t="s">
        <v>76</v>
      </c>
      <c r="J2055" s="14" t="s">
        <v>3507</v>
      </c>
      <c r="K2055" s="14" t="s">
        <v>3508</v>
      </c>
    </row>
    <row r="2056" spans="1:11" x14ac:dyDescent="0.2">
      <c r="A2056" s="15">
        <v>2055</v>
      </c>
      <c r="B2056" s="16">
        <v>2862468</v>
      </c>
      <c r="C2056" s="16" t="s">
        <v>8079</v>
      </c>
      <c r="D2056" s="16" t="s">
        <v>8087</v>
      </c>
      <c r="E2056" s="16" t="s">
        <v>1087</v>
      </c>
      <c r="F2056" s="16">
        <v>490.15</v>
      </c>
      <c r="G2056" s="16" t="s">
        <v>987</v>
      </c>
      <c r="H2056" s="16" t="s">
        <v>21</v>
      </c>
      <c r="I2056" s="16" t="s">
        <v>25</v>
      </c>
      <c r="J2056" s="16" t="s">
        <v>8088</v>
      </c>
      <c r="K2056" s="16" t="s">
        <v>8089</v>
      </c>
    </row>
    <row r="2057" spans="1:11" x14ac:dyDescent="0.2">
      <c r="A2057" s="13">
        <v>2056</v>
      </c>
      <c r="B2057" s="14">
        <v>2862468</v>
      </c>
      <c r="C2057" s="14" t="s">
        <v>8079</v>
      </c>
      <c r="D2057" s="14" t="s">
        <v>8090</v>
      </c>
      <c r="E2057" s="14" t="s">
        <v>2818</v>
      </c>
      <c r="F2057" s="14">
        <v>201.77</v>
      </c>
      <c r="G2057" s="14" t="s">
        <v>987</v>
      </c>
      <c r="H2057" s="14" t="s">
        <v>69</v>
      </c>
      <c r="I2057" s="14" t="s">
        <v>76</v>
      </c>
      <c r="J2057" s="14" t="s">
        <v>3507</v>
      </c>
      <c r="K2057" s="14" t="s">
        <v>3508</v>
      </c>
    </row>
    <row r="2058" spans="1:11" x14ac:dyDescent="0.2">
      <c r="A2058" s="15">
        <v>2057</v>
      </c>
      <c r="B2058" s="16">
        <v>2862468</v>
      </c>
      <c r="C2058" s="16" t="s">
        <v>8079</v>
      </c>
      <c r="D2058" s="16" t="s">
        <v>8091</v>
      </c>
      <c r="E2058" s="16" t="s">
        <v>374</v>
      </c>
      <c r="F2058" s="16">
        <v>146.12</v>
      </c>
      <c r="G2058" s="16" t="s">
        <v>987</v>
      </c>
      <c r="H2058" s="16" t="s">
        <v>69</v>
      </c>
      <c r="I2058" s="16" t="s">
        <v>76</v>
      </c>
      <c r="J2058" s="16" t="s">
        <v>8092</v>
      </c>
      <c r="K2058" s="16" t="s">
        <v>8093</v>
      </c>
    </row>
    <row r="2059" spans="1:11" x14ac:dyDescent="0.2">
      <c r="A2059" s="13">
        <v>2058</v>
      </c>
      <c r="B2059" s="14">
        <v>2862468</v>
      </c>
      <c r="C2059" s="14" t="s">
        <v>8079</v>
      </c>
      <c r="D2059" s="14" t="s">
        <v>8094</v>
      </c>
      <c r="E2059" s="14" t="s">
        <v>8084</v>
      </c>
      <c r="F2059" s="14">
        <v>151.22</v>
      </c>
      <c r="G2059" s="14"/>
      <c r="H2059" s="14" t="s">
        <v>21</v>
      </c>
      <c r="I2059" s="14" t="s">
        <v>25</v>
      </c>
      <c r="J2059" s="14" t="s">
        <v>3143</v>
      </c>
      <c r="K2059" s="14" t="s">
        <v>3144</v>
      </c>
    </row>
    <row r="2060" spans="1:11" x14ac:dyDescent="0.2">
      <c r="A2060" s="15">
        <v>2059</v>
      </c>
      <c r="B2060" s="16">
        <v>2862468</v>
      </c>
      <c r="C2060" s="16" t="s">
        <v>8079</v>
      </c>
      <c r="D2060" s="16" t="s">
        <v>8095</v>
      </c>
      <c r="E2060" s="16" t="s">
        <v>8096</v>
      </c>
      <c r="F2060" s="16">
        <v>122.54</v>
      </c>
      <c r="G2060" s="16" t="s">
        <v>987</v>
      </c>
      <c r="H2060" s="16" t="s">
        <v>21</v>
      </c>
      <c r="I2060" s="16" t="s">
        <v>25</v>
      </c>
      <c r="J2060" s="16" t="s">
        <v>8097</v>
      </c>
      <c r="K2060" s="16" t="s">
        <v>8098</v>
      </c>
    </row>
    <row r="2061" spans="1:11" x14ac:dyDescent="0.2">
      <c r="A2061" s="13">
        <v>2060</v>
      </c>
      <c r="B2061" s="14">
        <v>2862468</v>
      </c>
      <c r="C2061" s="14" t="s">
        <v>8079</v>
      </c>
      <c r="D2061" s="14" t="s">
        <v>8099</v>
      </c>
      <c r="E2061" s="14" t="s">
        <v>8100</v>
      </c>
      <c r="F2061" s="14">
        <v>89.58</v>
      </c>
      <c r="G2061" s="14"/>
      <c r="H2061" s="14" t="s">
        <v>21</v>
      </c>
      <c r="I2061" s="14" t="s">
        <v>25</v>
      </c>
      <c r="J2061" s="14" t="s">
        <v>6944</v>
      </c>
      <c r="K2061" s="14" t="s">
        <v>6732</v>
      </c>
    </row>
    <row r="2062" spans="1:11" x14ac:dyDescent="0.2">
      <c r="A2062" s="15">
        <v>2061</v>
      </c>
      <c r="B2062" s="16">
        <v>2862468</v>
      </c>
      <c r="C2062" s="16" t="s">
        <v>8079</v>
      </c>
      <c r="D2062" s="16" t="s">
        <v>8101</v>
      </c>
      <c r="E2062" s="16" t="s">
        <v>8084</v>
      </c>
      <c r="F2062" s="16">
        <v>1817.78</v>
      </c>
      <c r="G2062" s="16"/>
      <c r="H2062" s="16" t="s">
        <v>21</v>
      </c>
      <c r="I2062" s="16" t="s">
        <v>25</v>
      </c>
      <c r="J2062" s="16" t="s">
        <v>3143</v>
      </c>
      <c r="K2062" s="16" t="s">
        <v>3144</v>
      </c>
    </row>
    <row r="2063" spans="1:11" x14ac:dyDescent="0.2">
      <c r="A2063" s="13">
        <v>2062</v>
      </c>
      <c r="B2063" s="14">
        <v>2862468</v>
      </c>
      <c r="C2063" s="14" t="s">
        <v>8079</v>
      </c>
      <c r="D2063" s="14" t="s">
        <v>8102</v>
      </c>
      <c r="E2063" s="14" t="s">
        <v>8103</v>
      </c>
      <c r="F2063" s="14">
        <v>394.79</v>
      </c>
      <c r="G2063" s="14" t="s">
        <v>987</v>
      </c>
      <c r="H2063" s="14" t="s">
        <v>21</v>
      </c>
      <c r="I2063" s="14" t="s">
        <v>25</v>
      </c>
      <c r="J2063" s="14" t="s">
        <v>8097</v>
      </c>
      <c r="K2063" s="14" t="s">
        <v>8098</v>
      </c>
    </row>
    <row r="2064" spans="1:11" x14ac:dyDescent="0.2">
      <c r="A2064" s="15">
        <v>2063</v>
      </c>
      <c r="B2064" s="16">
        <v>2862468</v>
      </c>
      <c r="C2064" s="16" t="s">
        <v>8079</v>
      </c>
      <c r="D2064" s="16" t="s">
        <v>8104</v>
      </c>
      <c r="E2064" s="16" t="s">
        <v>8100</v>
      </c>
      <c r="F2064" s="16">
        <v>66.989999999999995</v>
      </c>
      <c r="G2064" s="16" t="s">
        <v>987</v>
      </c>
      <c r="H2064" s="16" t="s">
        <v>21</v>
      </c>
      <c r="I2064" s="16" t="s">
        <v>25</v>
      </c>
      <c r="J2064" s="16" t="s">
        <v>8097</v>
      </c>
      <c r="K2064" s="16" t="s">
        <v>8098</v>
      </c>
    </row>
    <row r="2065" spans="1:11" x14ac:dyDescent="0.2">
      <c r="A2065" s="13">
        <v>2064</v>
      </c>
      <c r="B2065" s="14">
        <v>2862468</v>
      </c>
      <c r="C2065" s="14" t="s">
        <v>8079</v>
      </c>
      <c r="D2065" s="14" t="s">
        <v>8105</v>
      </c>
      <c r="E2065" s="14" t="s">
        <v>8084</v>
      </c>
      <c r="F2065" s="14">
        <v>5093.01</v>
      </c>
      <c r="G2065" s="14" t="s">
        <v>987</v>
      </c>
      <c r="H2065" s="14" t="s">
        <v>21</v>
      </c>
      <c r="I2065" s="14" t="s">
        <v>25</v>
      </c>
      <c r="J2065" s="14" t="s">
        <v>8097</v>
      </c>
      <c r="K2065" s="14" t="s">
        <v>8098</v>
      </c>
    </row>
    <row r="2066" spans="1:11" x14ac:dyDescent="0.2">
      <c r="A2066" s="15">
        <v>2065</v>
      </c>
      <c r="B2066" s="16">
        <v>5530725</v>
      </c>
      <c r="C2066" s="16" t="s">
        <v>8106</v>
      </c>
      <c r="D2066" s="16" t="s">
        <v>8107</v>
      </c>
      <c r="E2066" s="16" t="s">
        <v>1241</v>
      </c>
      <c r="F2066" s="16">
        <v>4720.16</v>
      </c>
      <c r="G2066" s="16" t="s">
        <v>8109</v>
      </c>
      <c r="H2066" s="16" t="s">
        <v>215</v>
      </c>
      <c r="I2066" s="16" t="s">
        <v>216</v>
      </c>
      <c r="J2066" s="16" t="s">
        <v>8110</v>
      </c>
      <c r="K2066" s="16" t="s">
        <v>8111</v>
      </c>
    </row>
    <row r="2067" spans="1:11" x14ac:dyDescent="0.2">
      <c r="A2067" s="13">
        <v>2066</v>
      </c>
      <c r="B2067" s="14">
        <v>5530725</v>
      </c>
      <c r="C2067" s="14" t="s">
        <v>8106</v>
      </c>
      <c r="D2067" s="14" t="s">
        <v>8108</v>
      </c>
      <c r="E2067" s="14" t="s">
        <v>1241</v>
      </c>
      <c r="F2067" s="14">
        <v>12410.94</v>
      </c>
      <c r="G2067" s="14"/>
      <c r="H2067" s="14" t="s">
        <v>215</v>
      </c>
      <c r="I2067" s="14" t="s">
        <v>216</v>
      </c>
      <c r="J2067" s="14" t="s">
        <v>8112</v>
      </c>
      <c r="K2067" s="14" t="s">
        <v>8113</v>
      </c>
    </row>
    <row r="2068" spans="1:11" x14ac:dyDescent="0.2">
      <c r="A2068" s="15">
        <v>2067</v>
      </c>
      <c r="B2068" s="16">
        <v>5109345</v>
      </c>
      <c r="C2068" s="16" t="s">
        <v>8114</v>
      </c>
      <c r="D2068" s="16" t="s">
        <v>8115</v>
      </c>
      <c r="E2068" s="16" t="s">
        <v>8116</v>
      </c>
      <c r="F2068" s="16">
        <v>2039.96</v>
      </c>
      <c r="G2068" s="16"/>
      <c r="H2068" s="16" t="s">
        <v>136</v>
      </c>
      <c r="I2068" s="16" t="s">
        <v>7498</v>
      </c>
      <c r="J2068" s="16" t="s">
        <v>8117</v>
      </c>
      <c r="K2068" s="16" t="s">
        <v>8118</v>
      </c>
    </row>
    <row r="2069" spans="1:11" x14ac:dyDescent="0.2">
      <c r="A2069" s="13">
        <v>2068</v>
      </c>
      <c r="B2069" s="14">
        <v>5109345</v>
      </c>
      <c r="C2069" s="14" t="s">
        <v>8114</v>
      </c>
      <c r="D2069" s="14" t="s">
        <v>8119</v>
      </c>
      <c r="E2069" s="14" t="s">
        <v>8120</v>
      </c>
      <c r="F2069" s="14">
        <v>1027.17</v>
      </c>
      <c r="G2069" s="14"/>
      <c r="H2069" s="14" t="s">
        <v>136</v>
      </c>
      <c r="I2069" s="14" t="s">
        <v>5953</v>
      </c>
      <c r="J2069" s="14" t="s">
        <v>8117</v>
      </c>
      <c r="K2069" s="14" t="s">
        <v>8118</v>
      </c>
    </row>
    <row r="2070" spans="1:11" x14ac:dyDescent="0.2">
      <c r="A2070" s="15">
        <v>2069</v>
      </c>
      <c r="B2070" s="16">
        <v>5109345</v>
      </c>
      <c r="C2070" s="16" t="s">
        <v>8114</v>
      </c>
      <c r="D2070" s="16" t="s">
        <v>8121</v>
      </c>
      <c r="E2070" s="16" t="s">
        <v>8122</v>
      </c>
      <c r="F2070" s="16">
        <v>170.81</v>
      </c>
      <c r="G2070" s="16"/>
      <c r="H2070" s="16" t="s">
        <v>136</v>
      </c>
      <c r="I2070" s="16" t="s">
        <v>8123</v>
      </c>
      <c r="J2070" s="16" t="s">
        <v>8117</v>
      </c>
      <c r="K2070" s="16" t="s">
        <v>8118</v>
      </c>
    </row>
    <row r="2071" spans="1:11" x14ac:dyDescent="0.2">
      <c r="A2071" s="13">
        <v>2070</v>
      </c>
      <c r="B2071" s="14">
        <v>5442346</v>
      </c>
      <c r="C2071" s="14" t="s">
        <v>8124</v>
      </c>
      <c r="D2071" s="14" t="s">
        <v>8125</v>
      </c>
      <c r="E2071" s="14" t="s">
        <v>1712</v>
      </c>
      <c r="F2071" s="14">
        <v>92.81</v>
      </c>
      <c r="G2071" s="14" t="s">
        <v>1018</v>
      </c>
      <c r="H2071" s="14" t="s">
        <v>407</v>
      </c>
      <c r="I2071" s="14" t="s">
        <v>1601</v>
      </c>
      <c r="J2071" s="14" t="s">
        <v>7260</v>
      </c>
      <c r="K2071" s="14" t="s">
        <v>7261</v>
      </c>
    </row>
    <row r="2072" spans="1:11" x14ac:dyDescent="0.2">
      <c r="A2072" s="15">
        <v>2071</v>
      </c>
      <c r="B2072" s="16">
        <v>5221056</v>
      </c>
      <c r="C2072" s="16" t="s">
        <v>8126</v>
      </c>
      <c r="D2072" s="16" t="s">
        <v>8127</v>
      </c>
      <c r="E2072" s="16" t="s">
        <v>3474</v>
      </c>
      <c r="F2072" s="16">
        <v>550.09</v>
      </c>
      <c r="G2072" s="16" t="s">
        <v>2083</v>
      </c>
      <c r="H2072" s="16" t="s">
        <v>382</v>
      </c>
      <c r="I2072" s="16" t="s">
        <v>396</v>
      </c>
      <c r="J2072" s="16" t="s">
        <v>5692</v>
      </c>
      <c r="K2072" s="16" t="s">
        <v>5693</v>
      </c>
    </row>
    <row r="2073" spans="1:11" x14ac:dyDescent="0.2">
      <c r="A2073" s="13">
        <v>2072</v>
      </c>
      <c r="B2073" s="14">
        <v>5287189</v>
      </c>
      <c r="C2073" s="14" t="s">
        <v>8128</v>
      </c>
      <c r="D2073" s="14" t="s">
        <v>8129</v>
      </c>
      <c r="E2073" s="14" t="s">
        <v>8130</v>
      </c>
      <c r="F2073" s="14">
        <v>688.78</v>
      </c>
      <c r="G2073" s="14"/>
      <c r="H2073" s="14" t="s">
        <v>407</v>
      </c>
      <c r="I2073" s="14" t="s">
        <v>2915</v>
      </c>
      <c r="J2073" s="14" t="s">
        <v>2932</v>
      </c>
      <c r="K2073" s="14" t="s">
        <v>7751</v>
      </c>
    </row>
    <row r="2074" spans="1:11" x14ac:dyDescent="0.2">
      <c r="A2074" s="15">
        <v>2073</v>
      </c>
      <c r="B2074" s="16">
        <v>5287189</v>
      </c>
      <c r="C2074" s="16" t="s">
        <v>8128</v>
      </c>
      <c r="D2074" s="16" t="s">
        <v>8131</v>
      </c>
      <c r="E2074" s="16" t="s">
        <v>2069</v>
      </c>
      <c r="F2074" s="16">
        <v>1023.69</v>
      </c>
      <c r="G2074" s="16"/>
      <c r="H2074" s="16" t="s">
        <v>3888</v>
      </c>
      <c r="I2074" s="16" t="s">
        <v>4659</v>
      </c>
      <c r="J2074" s="16" t="s">
        <v>1496</v>
      </c>
      <c r="K2074" s="16" t="s">
        <v>1497</v>
      </c>
    </row>
    <row r="2075" spans="1:11" x14ac:dyDescent="0.2">
      <c r="A2075" s="13">
        <v>2074</v>
      </c>
      <c r="B2075" s="14">
        <v>5168147</v>
      </c>
      <c r="C2075" s="14" t="s">
        <v>8132</v>
      </c>
      <c r="D2075" s="14" t="s">
        <v>8133</v>
      </c>
      <c r="E2075" s="14" t="s">
        <v>8134</v>
      </c>
      <c r="F2075" s="14">
        <v>25.07</v>
      </c>
      <c r="G2075" s="14" t="s">
        <v>1018</v>
      </c>
      <c r="H2075" s="14" t="s">
        <v>528</v>
      </c>
      <c r="I2075" s="14" t="s">
        <v>539</v>
      </c>
      <c r="J2075" s="14" t="s">
        <v>1913</v>
      </c>
      <c r="K2075" s="14" t="s">
        <v>1914</v>
      </c>
    </row>
    <row r="2076" spans="1:11" x14ac:dyDescent="0.2">
      <c r="A2076" s="15">
        <v>2075</v>
      </c>
      <c r="B2076" s="16">
        <v>5322693</v>
      </c>
      <c r="C2076" s="16" t="s">
        <v>8135</v>
      </c>
      <c r="D2076" s="16" t="s">
        <v>8136</v>
      </c>
      <c r="E2076" s="16" t="s">
        <v>8137</v>
      </c>
      <c r="F2076" s="16">
        <v>1212.3800000000001</v>
      </c>
      <c r="G2076" s="16"/>
      <c r="H2076" s="16" t="s">
        <v>116</v>
      </c>
      <c r="I2076" s="16" t="s">
        <v>667</v>
      </c>
      <c r="J2076" s="16" t="s">
        <v>2799</v>
      </c>
      <c r="K2076" s="16" t="s">
        <v>2800</v>
      </c>
    </row>
    <row r="2077" spans="1:11" x14ac:dyDescent="0.2">
      <c r="A2077" s="13">
        <v>2076</v>
      </c>
      <c r="B2077" s="14">
        <v>5036127</v>
      </c>
      <c r="C2077" s="14" t="s">
        <v>8138</v>
      </c>
      <c r="D2077" s="14" t="s">
        <v>8139</v>
      </c>
      <c r="E2077" s="14" t="s">
        <v>1093</v>
      </c>
      <c r="F2077" s="14">
        <v>488.12</v>
      </c>
      <c r="G2077" s="14" t="s">
        <v>970</v>
      </c>
      <c r="H2077" s="14" t="s">
        <v>565</v>
      </c>
      <c r="I2077" s="14" t="s">
        <v>578</v>
      </c>
      <c r="J2077" s="14" t="s">
        <v>2879</v>
      </c>
      <c r="K2077" s="14" t="s">
        <v>6478</v>
      </c>
    </row>
    <row r="2078" spans="1:11" x14ac:dyDescent="0.2">
      <c r="A2078" s="15">
        <v>2077</v>
      </c>
      <c r="B2078" s="16">
        <v>5018056</v>
      </c>
      <c r="C2078" s="16" t="s">
        <v>879</v>
      </c>
      <c r="D2078" s="16" t="s">
        <v>8140</v>
      </c>
      <c r="E2078" s="16" t="s">
        <v>8141</v>
      </c>
      <c r="F2078" s="16">
        <v>2323.4899999999998</v>
      </c>
      <c r="G2078" s="16" t="s">
        <v>7815</v>
      </c>
      <c r="H2078" s="16" t="s">
        <v>116</v>
      </c>
      <c r="I2078" s="16" t="s">
        <v>147</v>
      </c>
      <c r="J2078" s="16" t="s">
        <v>3019</v>
      </c>
      <c r="K2078" s="16" t="s">
        <v>3020</v>
      </c>
    </row>
    <row r="2079" spans="1:11" x14ac:dyDescent="0.2">
      <c r="A2079" s="13">
        <v>2078</v>
      </c>
      <c r="B2079" s="14">
        <v>5018056</v>
      </c>
      <c r="C2079" s="14" t="s">
        <v>879</v>
      </c>
      <c r="D2079" s="14" t="s">
        <v>8142</v>
      </c>
      <c r="E2079" s="14" t="s">
        <v>7670</v>
      </c>
      <c r="F2079" s="14">
        <v>106.51</v>
      </c>
      <c r="G2079" s="14" t="s">
        <v>970</v>
      </c>
      <c r="H2079" s="14" t="s">
        <v>21</v>
      </c>
      <c r="I2079" s="14" t="s">
        <v>22</v>
      </c>
      <c r="J2079" s="14" t="s">
        <v>8143</v>
      </c>
      <c r="K2079" s="14" t="s">
        <v>8144</v>
      </c>
    </row>
    <row r="2080" spans="1:11" x14ac:dyDescent="0.2">
      <c r="A2080" s="15">
        <v>2079</v>
      </c>
      <c r="B2080" s="16">
        <v>5018056</v>
      </c>
      <c r="C2080" s="16" t="s">
        <v>879</v>
      </c>
      <c r="D2080" s="16" t="s">
        <v>8145</v>
      </c>
      <c r="E2080" s="16" t="s">
        <v>7029</v>
      </c>
      <c r="F2080" s="16">
        <v>1091.3499999999999</v>
      </c>
      <c r="G2080" s="16" t="s">
        <v>970</v>
      </c>
      <c r="H2080" s="16" t="s">
        <v>407</v>
      </c>
      <c r="I2080" s="16" t="s">
        <v>746</v>
      </c>
      <c r="J2080" s="16" t="s">
        <v>8146</v>
      </c>
      <c r="K2080" s="16" t="s">
        <v>8147</v>
      </c>
    </row>
    <row r="2081" spans="1:11" x14ac:dyDescent="0.2">
      <c r="A2081" s="13">
        <v>2080</v>
      </c>
      <c r="B2081" s="14">
        <v>2867796</v>
      </c>
      <c r="C2081" s="14" t="s">
        <v>8148</v>
      </c>
      <c r="D2081" s="14" t="s">
        <v>8149</v>
      </c>
      <c r="E2081" s="14" t="s">
        <v>8150</v>
      </c>
      <c r="F2081" s="14">
        <v>5221.38</v>
      </c>
      <c r="G2081" s="14"/>
      <c r="H2081" s="14" t="s">
        <v>215</v>
      </c>
      <c r="I2081" s="14" t="s">
        <v>8151</v>
      </c>
      <c r="J2081" s="14" t="s">
        <v>1329</v>
      </c>
      <c r="K2081" s="14" t="s">
        <v>1330</v>
      </c>
    </row>
    <row r="2082" spans="1:11" x14ac:dyDescent="0.2">
      <c r="A2082" s="15">
        <v>2081</v>
      </c>
      <c r="B2082" s="16">
        <v>5358221</v>
      </c>
      <c r="C2082" s="16" t="s">
        <v>8152</v>
      </c>
      <c r="D2082" s="16" t="s">
        <v>8153</v>
      </c>
      <c r="E2082" s="16" t="s">
        <v>8154</v>
      </c>
      <c r="F2082" s="16">
        <v>14844.59</v>
      </c>
      <c r="G2082" s="16"/>
      <c r="H2082" s="16" t="s">
        <v>264</v>
      </c>
      <c r="I2082" s="16" t="s">
        <v>268</v>
      </c>
      <c r="J2082" s="16" t="s">
        <v>1596</v>
      </c>
      <c r="K2082" s="16" t="s">
        <v>8156</v>
      </c>
    </row>
    <row r="2083" spans="1:11" x14ac:dyDescent="0.2">
      <c r="A2083" s="13">
        <v>2082</v>
      </c>
      <c r="B2083" s="14">
        <v>5358221</v>
      </c>
      <c r="C2083" s="14" t="s">
        <v>8152</v>
      </c>
      <c r="D2083" s="14" t="s">
        <v>8157</v>
      </c>
      <c r="E2083" s="14" t="s">
        <v>8154</v>
      </c>
      <c r="F2083" s="14">
        <v>37221.42</v>
      </c>
      <c r="G2083" s="14" t="s">
        <v>987</v>
      </c>
      <c r="H2083" s="14" t="s">
        <v>264</v>
      </c>
      <c r="I2083" s="14" t="s">
        <v>268</v>
      </c>
      <c r="J2083" s="14" t="s">
        <v>2466</v>
      </c>
      <c r="K2083" s="14" t="s">
        <v>2467</v>
      </c>
    </row>
    <row r="2084" spans="1:11" x14ac:dyDescent="0.2">
      <c r="A2084" s="15">
        <v>2083</v>
      </c>
      <c r="B2084" s="16">
        <v>2672146</v>
      </c>
      <c r="C2084" s="16" t="s">
        <v>8158</v>
      </c>
      <c r="D2084" s="16" t="s">
        <v>8159</v>
      </c>
      <c r="E2084" s="16" t="s">
        <v>163</v>
      </c>
      <c r="F2084" s="16">
        <v>3737.66</v>
      </c>
      <c r="G2084" s="16"/>
      <c r="H2084" s="16" t="s">
        <v>565</v>
      </c>
      <c r="I2084" s="16" t="s">
        <v>5238</v>
      </c>
      <c r="J2084" s="16" t="s">
        <v>8160</v>
      </c>
      <c r="K2084" s="16" t="s">
        <v>8161</v>
      </c>
    </row>
    <row r="2085" spans="1:11" x14ac:dyDescent="0.2">
      <c r="A2085" s="13">
        <v>2084</v>
      </c>
      <c r="B2085" s="14">
        <v>2672146</v>
      </c>
      <c r="C2085" s="14" t="s">
        <v>8158</v>
      </c>
      <c r="D2085" s="14" t="s">
        <v>8162</v>
      </c>
      <c r="E2085" s="14" t="s">
        <v>8163</v>
      </c>
      <c r="F2085" s="14">
        <v>4978.6899999999996</v>
      </c>
      <c r="G2085" s="14"/>
      <c r="H2085" s="14" t="s">
        <v>565</v>
      </c>
      <c r="I2085" s="14" t="s">
        <v>8164</v>
      </c>
      <c r="J2085" s="14" t="s">
        <v>8165</v>
      </c>
      <c r="K2085" s="14" t="s">
        <v>8166</v>
      </c>
    </row>
    <row r="2086" spans="1:11" x14ac:dyDescent="0.2">
      <c r="A2086" s="15">
        <v>2085</v>
      </c>
      <c r="B2086" s="16">
        <v>2672146</v>
      </c>
      <c r="C2086" s="16" t="s">
        <v>8158</v>
      </c>
      <c r="D2086" s="16" t="s">
        <v>8167</v>
      </c>
      <c r="E2086" s="16" t="s">
        <v>8168</v>
      </c>
      <c r="F2086" s="16">
        <v>6262.92</v>
      </c>
      <c r="G2086" s="16"/>
      <c r="H2086" s="16" t="s">
        <v>407</v>
      </c>
      <c r="I2086" s="16" t="s">
        <v>2895</v>
      </c>
      <c r="J2086" s="16" t="s">
        <v>8169</v>
      </c>
      <c r="K2086" s="16" t="s">
        <v>8170</v>
      </c>
    </row>
    <row r="2087" spans="1:11" x14ac:dyDescent="0.2">
      <c r="A2087" s="13">
        <v>2086</v>
      </c>
      <c r="B2087" s="14">
        <v>2618478</v>
      </c>
      <c r="C2087" s="14" t="s">
        <v>8171</v>
      </c>
      <c r="D2087" s="14" t="s">
        <v>8172</v>
      </c>
      <c r="E2087" s="14" t="s">
        <v>3672</v>
      </c>
      <c r="F2087" s="14">
        <v>111.97</v>
      </c>
      <c r="G2087" s="14" t="s">
        <v>1051</v>
      </c>
      <c r="H2087" s="14" t="s">
        <v>116</v>
      </c>
      <c r="I2087" s="14" t="s">
        <v>145</v>
      </c>
      <c r="J2087" s="14" t="s">
        <v>8173</v>
      </c>
      <c r="K2087" s="14" t="s">
        <v>8174</v>
      </c>
    </row>
    <row r="2088" spans="1:11" x14ac:dyDescent="0.2">
      <c r="A2088" s="15">
        <v>2087</v>
      </c>
      <c r="B2088" s="16">
        <v>5130662</v>
      </c>
      <c r="C2088" s="16" t="s">
        <v>8175</v>
      </c>
      <c r="D2088" s="16" t="s">
        <v>8176</v>
      </c>
      <c r="E2088" s="16" t="s">
        <v>2493</v>
      </c>
      <c r="F2088" s="16">
        <v>111.52</v>
      </c>
      <c r="G2088" s="16" t="s">
        <v>2083</v>
      </c>
      <c r="H2088" s="16" t="s">
        <v>511</v>
      </c>
      <c r="I2088" s="16" t="s">
        <v>749</v>
      </c>
      <c r="J2088" s="16" t="s">
        <v>2278</v>
      </c>
      <c r="K2088" s="16" t="s">
        <v>8177</v>
      </c>
    </row>
    <row r="2089" spans="1:11" x14ac:dyDescent="0.2">
      <c r="A2089" s="13">
        <v>2088</v>
      </c>
      <c r="B2089" s="14">
        <v>5472989</v>
      </c>
      <c r="C2089" s="14" t="s">
        <v>8178</v>
      </c>
      <c r="D2089" s="14" t="s">
        <v>8179</v>
      </c>
      <c r="E2089" s="14" t="s">
        <v>3617</v>
      </c>
      <c r="F2089" s="14">
        <v>4029.94</v>
      </c>
      <c r="G2089" s="14"/>
      <c r="H2089" s="14" t="s">
        <v>407</v>
      </c>
      <c r="I2089" s="14" t="s">
        <v>746</v>
      </c>
      <c r="J2089" s="14" t="s">
        <v>3095</v>
      </c>
      <c r="K2089" s="14" t="s">
        <v>6156</v>
      </c>
    </row>
    <row r="2090" spans="1:11" x14ac:dyDescent="0.2">
      <c r="A2090" s="15">
        <v>2089</v>
      </c>
      <c r="B2090" s="16">
        <v>5472989</v>
      </c>
      <c r="C2090" s="16" t="s">
        <v>8178</v>
      </c>
      <c r="D2090" s="16" t="s">
        <v>8180</v>
      </c>
      <c r="E2090" s="16" t="s">
        <v>3617</v>
      </c>
      <c r="F2090" s="16">
        <v>622.29999999999995</v>
      </c>
      <c r="G2090" s="16" t="s">
        <v>970</v>
      </c>
      <c r="H2090" s="16" t="s">
        <v>407</v>
      </c>
      <c r="I2090" s="16" t="s">
        <v>746</v>
      </c>
      <c r="J2090" s="16" t="s">
        <v>8181</v>
      </c>
      <c r="K2090" s="16" t="s">
        <v>8182</v>
      </c>
    </row>
    <row r="2091" spans="1:11" x14ac:dyDescent="0.2">
      <c r="A2091" s="13">
        <v>2090</v>
      </c>
      <c r="B2091" s="14">
        <v>2579235</v>
      </c>
      <c r="C2091" s="14" t="s">
        <v>1607</v>
      </c>
      <c r="D2091" s="14" t="s">
        <v>8183</v>
      </c>
      <c r="E2091" s="14" t="s">
        <v>8184</v>
      </c>
      <c r="F2091" s="14">
        <v>293.27</v>
      </c>
      <c r="G2091" s="14" t="s">
        <v>970</v>
      </c>
      <c r="H2091" s="14" t="s">
        <v>382</v>
      </c>
      <c r="I2091" s="14" t="s">
        <v>2277</v>
      </c>
      <c r="J2091" s="14" t="s">
        <v>1272</v>
      </c>
      <c r="K2091" s="14" t="s">
        <v>1273</v>
      </c>
    </row>
    <row r="2092" spans="1:11" x14ac:dyDescent="0.2">
      <c r="A2092" s="15">
        <v>2091</v>
      </c>
      <c r="B2092" s="16">
        <v>5054249</v>
      </c>
      <c r="C2092" s="16" t="s">
        <v>8185</v>
      </c>
      <c r="D2092" s="16" t="s">
        <v>8186</v>
      </c>
      <c r="E2092" s="16" t="s">
        <v>8187</v>
      </c>
      <c r="F2092" s="16">
        <v>4373.17</v>
      </c>
      <c r="G2092" s="16"/>
      <c r="H2092" s="16" t="s">
        <v>407</v>
      </c>
      <c r="I2092" s="16" t="s">
        <v>2915</v>
      </c>
      <c r="J2092" s="16" t="s">
        <v>8188</v>
      </c>
      <c r="K2092" s="16" t="s">
        <v>8189</v>
      </c>
    </row>
    <row r="2093" spans="1:11" x14ac:dyDescent="0.2">
      <c r="A2093" s="13">
        <v>2092</v>
      </c>
      <c r="B2093" s="14">
        <v>5054249</v>
      </c>
      <c r="C2093" s="14" t="s">
        <v>8185</v>
      </c>
      <c r="D2093" s="14" t="s">
        <v>8190</v>
      </c>
      <c r="E2093" s="14" t="s">
        <v>8191</v>
      </c>
      <c r="F2093" s="14">
        <v>293.08999999999997</v>
      </c>
      <c r="G2093" s="14" t="s">
        <v>1929</v>
      </c>
      <c r="H2093" s="14" t="s">
        <v>407</v>
      </c>
      <c r="I2093" s="14" t="s">
        <v>2915</v>
      </c>
      <c r="J2093" s="14" t="s">
        <v>5935</v>
      </c>
      <c r="K2093" s="14" t="s">
        <v>5936</v>
      </c>
    </row>
    <row r="2094" spans="1:11" x14ac:dyDescent="0.2">
      <c r="A2094" s="15">
        <v>2093</v>
      </c>
      <c r="B2094" s="16">
        <v>5054249</v>
      </c>
      <c r="C2094" s="16" t="s">
        <v>8185</v>
      </c>
      <c r="D2094" s="16" t="s">
        <v>8192</v>
      </c>
      <c r="E2094" s="16" t="s">
        <v>8191</v>
      </c>
      <c r="F2094" s="16">
        <v>1895.64</v>
      </c>
      <c r="G2094" s="16"/>
      <c r="H2094" s="16" t="s">
        <v>407</v>
      </c>
      <c r="I2094" s="16" t="s">
        <v>2915</v>
      </c>
      <c r="J2094" s="16" t="s">
        <v>8188</v>
      </c>
      <c r="K2094" s="16" t="s">
        <v>8189</v>
      </c>
    </row>
    <row r="2095" spans="1:11" x14ac:dyDescent="0.2">
      <c r="A2095" s="13">
        <v>2094</v>
      </c>
      <c r="B2095" s="14">
        <v>5153379</v>
      </c>
      <c r="C2095" s="14" t="s">
        <v>8193</v>
      </c>
      <c r="D2095" s="14" t="s">
        <v>8194</v>
      </c>
      <c r="E2095" s="14" t="s">
        <v>8195</v>
      </c>
      <c r="F2095" s="14">
        <v>153.04</v>
      </c>
      <c r="G2095" s="14" t="s">
        <v>970</v>
      </c>
      <c r="H2095" s="14" t="s">
        <v>407</v>
      </c>
      <c r="I2095" s="14" t="s">
        <v>420</v>
      </c>
      <c r="J2095" s="14" t="s">
        <v>8196</v>
      </c>
      <c r="K2095" s="14" t="s">
        <v>8197</v>
      </c>
    </row>
    <row r="2096" spans="1:11" x14ac:dyDescent="0.2">
      <c r="A2096" s="15">
        <v>2095</v>
      </c>
      <c r="B2096" s="16">
        <v>5101301</v>
      </c>
      <c r="C2096" s="16" t="s">
        <v>8198</v>
      </c>
      <c r="D2096" s="16" t="s">
        <v>8199</v>
      </c>
      <c r="E2096" s="16" t="s">
        <v>8200</v>
      </c>
      <c r="F2096" s="16">
        <v>27991.74</v>
      </c>
      <c r="G2096" s="16"/>
      <c r="H2096" s="16" t="s">
        <v>69</v>
      </c>
      <c r="I2096" s="16" t="s">
        <v>642</v>
      </c>
      <c r="J2096" s="16" t="s">
        <v>2570</v>
      </c>
      <c r="K2096" s="16" t="s">
        <v>6603</v>
      </c>
    </row>
    <row r="2097" spans="1:11" x14ac:dyDescent="0.2">
      <c r="A2097" s="13">
        <v>2096</v>
      </c>
      <c r="B2097" s="14">
        <v>5101301</v>
      </c>
      <c r="C2097" s="14" t="s">
        <v>8198</v>
      </c>
      <c r="D2097" s="14" t="s">
        <v>8201</v>
      </c>
      <c r="E2097" s="14" t="s">
        <v>8202</v>
      </c>
      <c r="F2097" s="14">
        <v>39188.32</v>
      </c>
      <c r="G2097" s="14"/>
      <c r="H2097" s="14" t="s">
        <v>264</v>
      </c>
      <c r="I2097" s="14" t="s">
        <v>8204</v>
      </c>
      <c r="J2097" s="14" t="s">
        <v>4546</v>
      </c>
      <c r="K2097" s="14" t="s">
        <v>4547</v>
      </c>
    </row>
    <row r="2098" spans="1:11" x14ac:dyDescent="0.2">
      <c r="A2098" s="15">
        <v>2097</v>
      </c>
      <c r="B2098" s="16">
        <v>2767694</v>
      </c>
      <c r="C2098" s="16" t="s">
        <v>8205</v>
      </c>
      <c r="D2098" s="16" t="s">
        <v>8206</v>
      </c>
      <c r="E2098" s="16" t="s">
        <v>1948</v>
      </c>
      <c r="F2098" s="16">
        <v>9932.39</v>
      </c>
      <c r="G2098" s="16"/>
      <c r="H2098" s="16" t="s">
        <v>264</v>
      </c>
      <c r="I2098" s="16" t="s">
        <v>320</v>
      </c>
      <c r="J2098" s="16" t="s">
        <v>2977</v>
      </c>
      <c r="K2098" s="16" t="s">
        <v>2978</v>
      </c>
    </row>
    <row r="2099" spans="1:11" x14ac:dyDescent="0.2">
      <c r="A2099" s="13">
        <v>2098</v>
      </c>
      <c r="B2099" s="14">
        <v>2069318</v>
      </c>
      <c r="C2099" s="14" t="s">
        <v>8207</v>
      </c>
      <c r="D2099" s="14" t="s">
        <v>8208</v>
      </c>
      <c r="E2099" s="14" t="s">
        <v>8209</v>
      </c>
      <c r="F2099" s="14">
        <v>27087.56</v>
      </c>
      <c r="G2099" s="14"/>
      <c r="H2099" s="14" t="s">
        <v>116</v>
      </c>
      <c r="I2099" s="14" t="s">
        <v>7144</v>
      </c>
      <c r="J2099" s="14" t="s">
        <v>8210</v>
      </c>
      <c r="K2099" s="14" t="s">
        <v>8211</v>
      </c>
    </row>
    <row r="2100" spans="1:11" x14ac:dyDescent="0.2">
      <c r="A2100" s="15">
        <v>2099</v>
      </c>
      <c r="B2100" s="16">
        <v>5554535</v>
      </c>
      <c r="C2100" s="16" t="s">
        <v>8212</v>
      </c>
      <c r="D2100" s="16" t="s">
        <v>8213</v>
      </c>
      <c r="E2100" s="16" t="s">
        <v>3495</v>
      </c>
      <c r="F2100" s="16">
        <v>182.86</v>
      </c>
      <c r="G2100" s="16"/>
      <c r="H2100" s="16" t="s">
        <v>528</v>
      </c>
      <c r="I2100" s="16" t="s">
        <v>2569</v>
      </c>
      <c r="J2100" s="16" t="s">
        <v>2364</v>
      </c>
      <c r="K2100" s="16" t="s">
        <v>3595</v>
      </c>
    </row>
    <row r="2101" spans="1:11" x14ac:dyDescent="0.2">
      <c r="A2101" s="13">
        <v>2100</v>
      </c>
      <c r="B2101" s="14">
        <v>5340861</v>
      </c>
      <c r="C2101" s="14" t="s">
        <v>8214</v>
      </c>
      <c r="D2101" s="14" t="s">
        <v>8215</v>
      </c>
      <c r="E2101" s="14" t="s">
        <v>2914</v>
      </c>
      <c r="F2101" s="14">
        <v>60.6</v>
      </c>
      <c r="G2101" s="14"/>
      <c r="H2101" s="14" t="s">
        <v>362</v>
      </c>
      <c r="I2101" s="14" t="s">
        <v>362</v>
      </c>
      <c r="J2101" s="14" t="s">
        <v>3205</v>
      </c>
      <c r="K2101" s="14" t="s">
        <v>8216</v>
      </c>
    </row>
    <row r="2102" spans="1:11" x14ac:dyDescent="0.2">
      <c r="A2102" s="15">
        <v>2101</v>
      </c>
      <c r="B2102" s="16">
        <v>2044838</v>
      </c>
      <c r="C2102" s="16" t="s">
        <v>8217</v>
      </c>
      <c r="D2102" s="16" t="s">
        <v>8218</v>
      </c>
      <c r="E2102" s="16" t="s">
        <v>8219</v>
      </c>
      <c r="F2102" s="16">
        <v>24.68</v>
      </c>
      <c r="G2102" s="16" t="s">
        <v>1018</v>
      </c>
      <c r="H2102" s="16" t="s">
        <v>528</v>
      </c>
      <c r="I2102" s="16" t="s">
        <v>539</v>
      </c>
      <c r="J2102" s="16" t="s">
        <v>1689</v>
      </c>
      <c r="K2102" s="16" t="s">
        <v>1690</v>
      </c>
    </row>
    <row r="2103" spans="1:11" x14ac:dyDescent="0.2">
      <c r="A2103" s="13">
        <v>2102</v>
      </c>
      <c r="B2103" s="14">
        <v>2041278</v>
      </c>
      <c r="C2103" s="14" t="s">
        <v>8220</v>
      </c>
      <c r="D2103" s="14" t="s">
        <v>8221</v>
      </c>
      <c r="E2103" s="14" t="s">
        <v>8222</v>
      </c>
      <c r="F2103" s="14">
        <v>37.96</v>
      </c>
      <c r="G2103" s="14" t="s">
        <v>1018</v>
      </c>
      <c r="H2103" s="14" t="s">
        <v>407</v>
      </c>
      <c r="I2103" s="14" t="s">
        <v>746</v>
      </c>
      <c r="J2103" s="14" t="s">
        <v>8223</v>
      </c>
      <c r="K2103" s="14" t="s">
        <v>8224</v>
      </c>
    </row>
    <row r="2104" spans="1:11" x14ac:dyDescent="0.2">
      <c r="A2104" s="15">
        <v>2103</v>
      </c>
      <c r="B2104" s="16">
        <v>2041278</v>
      </c>
      <c r="C2104" s="16" t="s">
        <v>8220</v>
      </c>
      <c r="D2104" s="16" t="s">
        <v>8225</v>
      </c>
      <c r="E2104" s="16" t="s">
        <v>1239</v>
      </c>
      <c r="F2104" s="16">
        <v>33.74</v>
      </c>
      <c r="G2104" s="16" t="s">
        <v>1018</v>
      </c>
      <c r="H2104" s="16" t="s">
        <v>528</v>
      </c>
      <c r="I2104" s="16" t="s">
        <v>539</v>
      </c>
      <c r="J2104" s="16" t="s">
        <v>8226</v>
      </c>
      <c r="K2104" s="16" t="s">
        <v>8227</v>
      </c>
    </row>
    <row r="2105" spans="1:11" x14ac:dyDescent="0.2">
      <c r="A2105" s="13">
        <v>2104</v>
      </c>
      <c r="B2105" s="14">
        <v>2858096</v>
      </c>
      <c r="C2105" s="14" t="s">
        <v>908</v>
      </c>
      <c r="D2105" s="14" t="s">
        <v>8228</v>
      </c>
      <c r="E2105" s="14" t="s">
        <v>8229</v>
      </c>
      <c r="F2105" s="14">
        <v>9075.86</v>
      </c>
      <c r="G2105" s="14"/>
      <c r="H2105" s="14" t="s">
        <v>8230</v>
      </c>
      <c r="I2105" s="14" t="s">
        <v>8231</v>
      </c>
      <c r="J2105" s="14" t="s">
        <v>8232</v>
      </c>
      <c r="K2105" s="14" t="s">
        <v>5551</v>
      </c>
    </row>
    <row r="2106" spans="1:11" x14ac:dyDescent="0.2">
      <c r="A2106" s="15">
        <v>2105</v>
      </c>
      <c r="B2106" s="16">
        <v>2858096</v>
      </c>
      <c r="C2106" s="16" t="s">
        <v>908</v>
      </c>
      <c r="D2106" s="16" t="s">
        <v>8233</v>
      </c>
      <c r="E2106" s="16" t="s">
        <v>8234</v>
      </c>
      <c r="F2106" s="16">
        <v>43295.09</v>
      </c>
      <c r="G2106" s="16"/>
      <c r="H2106" s="16" t="s">
        <v>96</v>
      </c>
      <c r="I2106" s="16" t="s">
        <v>5939</v>
      </c>
      <c r="J2106" s="16" t="s">
        <v>8232</v>
      </c>
      <c r="K2106" s="16" t="s">
        <v>5551</v>
      </c>
    </row>
    <row r="2107" spans="1:11" x14ac:dyDescent="0.2">
      <c r="A2107" s="13">
        <v>2106</v>
      </c>
      <c r="B2107" s="14">
        <v>2858096</v>
      </c>
      <c r="C2107" s="14" t="s">
        <v>908</v>
      </c>
      <c r="D2107" s="14" t="s">
        <v>8235</v>
      </c>
      <c r="E2107" s="14" t="s">
        <v>97</v>
      </c>
      <c r="F2107" s="14">
        <v>22103.74</v>
      </c>
      <c r="G2107" s="14"/>
      <c r="H2107" s="14" t="s">
        <v>96</v>
      </c>
      <c r="I2107" s="14" t="s">
        <v>5939</v>
      </c>
      <c r="J2107" s="14" t="s">
        <v>8232</v>
      </c>
      <c r="K2107" s="14" t="s">
        <v>5551</v>
      </c>
    </row>
    <row r="2108" spans="1:11" x14ac:dyDescent="0.2">
      <c r="A2108" s="15">
        <v>2107</v>
      </c>
      <c r="B2108" s="16">
        <v>2858096</v>
      </c>
      <c r="C2108" s="16" t="s">
        <v>908</v>
      </c>
      <c r="D2108" s="16" t="s">
        <v>8236</v>
      </c>
      <c r="E2108" s="16" t="s">
        <v>8237</v>
      </c>
      <c r="F2108" s="16">
        <v>653.84</v>
      </c>
      <c r="G2108" s="16"/>
      <c r="H2108" s="16" t="s">
        <v>96</v>
      </c>
      <c r="I2108" s="16" t="s">
        <v>5939</v>
      </c>
      <c r="J2108" s="16" t="s">
        <v>2296</v>
      </c>
      <c r="K2108" s="16" t="s">
        <v>2297</v>
      </c>
    </row>
    <row r="2109" spans="1:11" x14ac:dyDescent="0.2">
      <c r="A2109" s="13">
        <v>2108</v>
      </c>
      <c r="B2109" s="14">
        <v>2858096</v>
      </c>
      <c r="C2109" s="14" t="s">
        <v>908</v>
      </c>
      <c r="D2109" s="14" t="s">
        <v>8238</v>
      </c>
      <c r="E2109" s="14" t="s">
        <v>8239</v>
      </c>
      <c r="F2109" s="14">
        <v>879.7</v>
      </c>
      <c r="G2109" s="14"/>
      <c r="H2109" s="14" t="s">
        <v>96</v>
      </c>
      <c r="I2109" s="14" t="s">
        <v>5939</v>
      </c>
      <c r="J2109" s="14" t="s">
        <v>2296</v>
      </c>
      <c r="K2109" s="14" t="s">
        <v>2297</v>
      </c>
    </row>
    <row r="2110" spans="1:11" x14ac:dyDescent="0.2">
      <c r="A2110" s="15">
        <v>2109</v>
      </c>
      <c r="B2110" s="16">
        <v>2858096</v>
      </c>
      <c r="C2110" s="16" t="s">
        <v>908</v>
      </c>
      <c r="D2110" s="16" t="s">
        <v>8240</v>
      </c>
      <c r="E2110" s="16" t="s">
        <v>8237</v>
      </c>
      <c r="F2110" s="16">
        <v>612.70000000000005</v>
      </c>
      <c r="G2110" s="16"/>
      <c r="H2110" s="16" t="s">
        <v>96</v>
      </c>
      <c r="I2110" s="16" t="s">
        <v>97</v>
      </c>
      <c r="J2110" s="16" t="s">
        <v>2296</v>
      </c>
      <c r="K2110" s="16" t="s">
        <v>2297</v>
      </c>
    </row>
    <row r="2111" spans="1:11" x14ac:dyDescent="0.2">
      <c r="A2111" s="13">
        <v>2110</v>
      </c>
      <c r="B2111" s="14">
        <v>2858096</v>
      </c>
      <c r="C2111" s="14" t="s">
        <v>908</v>
      </c>
      <c r="D2111" s="14" t="s">
        <v>8241</v>
      </c>
      <c r="E2111" s="14" t="s">
        <v>8239</v>
      </c>
      <c r="F2111" s="14">
        <v>549.41</v>
      </c>
      <c r="G2111" s="14"/>
      <c r="H2111" s="14" t="s">
        <v>8230</v>
      </c>
      <c r="I2111" s="14" t="s">
        <v>8242</v>
      </c>
      <c r="J2111" s="14" t="s">
        <v>2296</v>
      </c>
      <c r="K2111" s="14" t="s">
        <v>2297</v>
      </c>
    </row>
    <row r="2112" spans="1:11" x14ac:dyDescent="0.2">
      <c r="A2112" s="15">
        <v>2111</v>
      </c>
      <c r="B2112" s="16">
        <v>5495369</v>
      </c>
      <c r="C2112" s="16" t="s">
        <v>8243</v>
      </c>
      <c r="D2112" s="16" t="s">
        <v>8244</v>
      </c>
      <c r="E2112" s="16" t="s">
        <v>8245</v>
      </c>
      <c r="F2112" s="16">
        <v>39.549999999999997</v>
      </c>
      <c r="G2112" s="16"/>
      <c r="H2112" s="16" t="s">
        <v>362</v>
      </c>
      <c r="I2112" s="16" t="s">
        <v>2782</v>
      </c>
      <c r="J2112" s="16" t="s">
        <v>7781</v>
      </c>
      <c r="K2112" s="16" t="s">
        <v>7782</v>
      </c>
    </row>
    <row r="2113" spans="1:11" x14ac:dyDescent="0.2">
      <c r="A2113" s="13">
        <v>2112</v>
      </c>
      <c r="B2113" s="14">
        <v>5293006</v>
      </c>
      <c r="C2113" s="14" t="s">
        <v>8246</v>
      </c>
      <c r="D2113" s="14" t="s">
        <v>8247</v>
      </c>
      <c r="E2113" s="14" t="s">
        <v>8248</v>
      </c>
      <c r="F2113" s="14">
        <v>1220.74</v>
      </c>
      <c r="G2113" s="14"/>
      <c r="H2113" s="14" t="s">
        <v>8249</v>
      </c>
      <c r="I2113" s="14" t="s">
        <v>8250</v>
      </c>
      <c r="J2113" s="14" t="s">
        <v>8251</v>
      </c>
      <c r="K2113" s="14" t="s">
        <v>8252</v>
      </c>
    </row>
    <row r="2114" spans="1:11" x14ac:dyDescent="0.2">
      <c r="A2114" s="15">
        <v>2113</v>
      </c>
      <c r="B2114" s="16">
        <v>5194997</v>
      </c>
      <c r="C2114" s="16" t="s">
        <v>8253</v>
      </c>
      <c r="D2114" s="16" t="s">
        <v>8254</v>
      </c>
      <c r="E2114" s="16" t="s">
        <v>8255</v>
      </c>
      <c r="F2114" s="16">
        <v>10873.68</v>
      </c>
      <c r="G2114" s="16"/>
      <c r="H2114" s="16" t="s">
        <v>116</v>
      </c>
      <c r="I2114" s="16" t="s">
        <v>444</v>
      </c>
      <c r="J2114" s="16" t="s">
        <v>8256</v>
      </c>
      <c r="K2114" s="16" t="s">
        <v>8257</v>
      </c>
    </row>
    <row r="2115" spans="1:11" x14ac:dyDescent="0.2">
      <c r="A2115" s="13">
        <v>2114</v>
      </c>
      <c r="B2115" s="14">
        <v>2577992</v>
      </c>
      <c r="C2115" s="14" t="s">
        <v>8258</v>
      </c>
      <c r="D2115" s="14" t="s">
        <v>8259</v>
      </c>
      <c r="E2115" s="14" t="s">
        <v>8260</v>
      </c>
      <c r="F2115" s="14">
        <v>27.3</v>
      </c>
      <c r="G2115" s="14" t="s">
        <v>1018</v>
      </c>
      <c r="H2115" s="14" t="s">
        <v>407</v>
      </c>
      <c r="I2115" s="14" t="s">
        <v>444</v>
      </c>
      <c r="J2115" s="14" t="s">
        <v>8261</v>
      </c>
      <c r="K2115" s="14" t="s">
        <v>8262</v>
      </c>
    </row>
    <row r="2116" spans="1:11" x14ac:dyDescent="0.2">
      <c r="A2116" s="15">
        <v>2115</v>
      </c>
      <c r="B2116" s="16">
        <v>5201896</v>
      </c>
      <c r="C2116" s="16" t="s">
        <v>8263</v>
      </c>
      <c r="D2116" s="16" t="s">
        <v>8264</v>
      </c>
      <c r="E2116" s="16" t="s">
        <v>8265</v>
      </c>
      <c r="F2116" s="16">
        <v>31.97</v>
      </c>
      <c r="G2116" s="16" t="s">
        <v>1051</v>
      </c>
      <c r="H2116" s="16" t="s">
        <v>162</v>
      </c>
      <c r="I2116" s="16" t="s">
        <v>173</v>
      </c>
      <c r="J2116" s="16" t="s">
        <v>4334</v>
      </c>
      <c r="K2116" s="16" t="s">
        <v>4335</v>
      </c>
    </row>
    <row r="2117" spans="1:11" x14ac:dyDescent="0.2">
      <c r="A2117" s="13">
        <v>2116</v>
      </c>
      <c r="B2117" s="14">
        <v>2793016</v>
      </c>
      <c r="C2117" s="14" t="s">
        <v>8266</v>
      </c>
      <c r="D2117" s="14" t="s">
        <v>8267</v>
      </c>
      <c r="E2117" s="14" t="s">
        <v>2513</v>
      </c>
      <c r="F2117" s="14">
        <v>75.89</v>
      </c>
      <c r="G2117" s="14" t="s">
        <v>1018</v>
      </c>
      <c r="H2117" s="14" t="s">
        <v>136</v>
      </c>
      <c r="I2117" s="14" t="s">
        <v>5953</v>
      </c>
      <c r="J2117" s="14" t="s">
        <v>8268</v>
      </c>
      <c r="K2117" s="14" t="s">
        <v>8269</v>
      </c>
    </row>
    <row r="2118" spans="1:11" x14ac:dyDescent="0.2">
      <c r="A2118" s="15">
        <v>2117</v>
      </c>
      <c r="B2118" s="16">
        <v>2732521</v>
      </c>
      <c r="C2118" s="16" t="s">
        <v>8270</v>
      </c>
      <c r="D2118" s="16" t="s">
        <v>8271</v>
      </c>
      <c r="E2118" s="16" t="s">
        <v>8272</v>
      </c>
      <c r="F2118" s="16">
        <v>24.93</v>
      </c>
      <c r="G2118" s="16" t="s">
        <v>1051</v>
      </c>
      <c r="H2118" s="16" t="s">
        <v>116</v>
      </c>
      <c r="I2118" s="16" t="s">
        <v>142</v>
      </c>
      <c r="J2118" s="16" t="s">
        <v>8273</v>
      </c>
      <c r="K2118" s="16" t="s">
        <v>8274</v>
      </c>
    </row>
    <row r="2119" spans="1:11" x14ac:dyDescent="0.2">
      <c r="A2119" s="13">
        <v>2118</v>
      </c>
      <c r="B2119" s="14">
        <v>5281857</v>
      </c>
      <c r="C2119" s="14" t="s">
        <v>8275</v>
      </c>
      <c r="D2119" s="14" t="s">
        <v>8276</v>
      </c>
      <c r="E2119" s="14" t="s">
        <v>2421</v>
      </c>
      <c r="F2119" s="14">
        <v>55.91</v>
      </c>
      <c r="G2119" s="14" t="s">
        <v>2083</v>
      </c>
      <c r="H2119" s="14" t="s">
        <v>2422</v>
      </c>
      <c r="I2119" s="14" t="s">
        <v>2423</v>
      </c>
      <c r="J2119" s="14" t="s">
        <v>8277</v>
      </c>
      <c r="K2119" s="14" t="s">
        <v>8278</v>
      </c>
    </row>
    <row r="2120" spans="1:11" x14ac:dyDescent="0.2">
      <c r="A2120" s="15">
        <v>2119</v>
      </c>
      <c r="B2120" s="16">
        <v>2050463</v>
      </c>
      <c r="C2120" s="16" t="s">
        <v>8279</v>
      </c>
      <c r="D2120" s="16" t="s">
        <v>8280</v>
      </c>
      <c r="E2120" s="16" t="s">
        <v>74</v>
      </c>
      <c r="F2120" s="16">
        <v>24.89</v>
      </c>
      <c r="G2120" s="16" t="s">
        <v>1018</v>
      </c>
      <c r="H2120" s="16" t="s">
        <v>110</v>
      </c>
      <c r="I2120" s="16" t="s">
        <v>1087</v>
      </c>
      <c r="J2120" s="16" t="s">
        <v>2388</v>
      </c>
      <c r="K2120" s="16" t="s">
        <v>3747</v>
      </c>
    </row>
    <row r="2121" spans="1:11" x14ac:dyDescent="0.2">
      <c r="A2121" s="13">
        <v>2120</v>
      </c>
      <c r="B2121" s="14">
        <v>5567319</v>
      </c>
      <c r="C2121" s="14" t="s">
        <v>8281</v>
      </c>
      <c r="D2121" s="14" t="s">
        <v>8282</v>
      </c>
      <c r="E2121" s="14" t="s">
        <v>8283</v>
      </c>
      <c r="F2121" s="14">
        <v>378.44</v>
      </c>
      <c r="G2121" s="14"/>
      <c r="H2121" s="14" t="s">
        <v>51</v>
      </c>
      <c r="I2121" s="14" t="s">
        <v>52</v>
      </c>
      <c r="J2121" s="14" t="s">
        <v>8284</v>
      </c>
      <c r="K2121" s="14" t="s">
        <v>8285</v>
      </c>
    </row>
    <row r="2122" spans="1:11" x14ac:dyDescent="0.2">
      <c r="A2122" s="15">
        <v>2121</v>
      </c>
      <c r="B2122" s="16">
        <v>5567319</v>
      </c>
      <c r="C2122" s="16" t="s">
        <v>8281</v>
      </c>
      <c r="D2122" s="16" t="s">
        <v>8286</v>
      </c>
      <c r="E2122" s="16" t="s">
        <v>8287</v>
      </c>
      <c r="F2122" s="16">
        <v>3105.76</v>
      </c>
      <c r="G2122" s="16"/>
      <c r="H2122" s="16" t="s">
        <v>51</v>
      </c>
      <c r="I2122" s="16" t="s">
        <v>52</v>
      </c>
      <c r="J2122" s="16" t="s">
        <v>3060</v>
      </c>
      <c r="K2122" s="16" t="s">
        <v>6314</v>
      </c>
    </row>
    <row r="2123" spans="1:11" x14ac:dyDescent="0.2">
      <c r="A2123" s="13">
        <v>2122</v>
      </c>
      <c r="B2123" s="14">
        <v>5567319</v>
      </c>
      <c r="C2123" s="14" t="s">
        <v>8281</v>
      </c>
      <c r="D2123" s="14" t="s">
        <v>8288</v>
      </c>
      <c r="E2123" s="14" t="s">
        <v>8283</v>
      </c>
      <c r="F2123" s="14">
        <v>79.52</v>
      </c>
      <c r="G2123" s="14" t="s">
        <v>2083</v>
      </c>
      <c r="H2123" s="14" t="s">
        <v>51</v>
      </c>
      <c r="I2123" s="14" t="s">
        <v>52</v>
      </c>
      <c r="J2123" s="14" t="s">
        <v>8289</v>
      </c>
      <c r="K2123" s="14" t="s">
        <v>8290</v>
      </c>
    </row>
    <row r="2124" spans="1:11" x14ac:dyDescent="0.2">
      <c r="A2124" s="15">
        <v>2123</v>
      </c>
      <c r="B2124" s="16">
        <v>5567319</v>
      </c>
      <c r="C2124" s="16" t="s">
        <v>8281</v>
      </c>
      <c r="D2124" s="16" t="s">
        <v>8291</v>
      </c>
      <c r="E2124" s="16" t="s">
        <v>8287</v>
      </c>
      <c r="F2124" s="16">
        <v>30.92</v>
      </c>
      <c r="G2124" s="16" t="s">
        <v>2083</v>
      </c>
      <c r="H2124" s="16" t="s">
        <v>51</v>
      </c>
      <c r="I2124" s="16" t="s">
        <v>52</v>
      </c>
      <c r="J2124" s="16" t="s">
        <v>2788</v>
      </c>
      <c r="K2124" s="16" t="s">
        <v>2789</v>
      </c>
    </row>
    <row r="2125" spans="1:11" x14ac:dyDescent="0.2">
      <c r="A2125" s="13">
        <v>2124</v>
      </c>
      <c r="B2125" s="14">
        <v>5234018</v>
      </c>
      <c r="C2125" s="14" t="s">
        <v>8292</v>
      </c>
      <c r="D2125" s="14" t="s">
        <v>8293</v>
      </c>
      <c r="E2125" s="14" t="s">
        <v>6867</v>
      </c>
      <c r="F2125" s="14">
        <v>752.31</v>
      </c>
      <c r="G2125" s="14"/>
      <c r="H2125" s="14" t="s">
        <v>51</v>
      </c>
      <c r="I2125" s="14" t="s">
        <v>6867</v>
      </c>
      <c r="J2125" s="14" t="s">
        <v>6218</v>
      </c>
      <c r="K2125" s="14" t="s">
        <v>6219</v>
      </c>
    </row>
    <row r="2126" spans="1:11" x14ac:dyDescent="0.2">
      <c r="A2126" s="15">
        <v>2125</v>
      </c>
      <c r="B2126" s="16">
        <v>2883252</v>
      </c>
      <c r="C2126" s="16" t="s">
        <v>8294</v>
      </c>
      <c r="D2126" s="16" t="s">
        <v>8295</v>
      </c>
      <c r="E2126" s="16" t="s">
        <v>8296</v>
      </c>
      <c r="F2126" s="16">
        <v>25.1</v>
      </c>
      <c r="G2126" s="16" t="s">
        <v>1018</v>
      </c>
      <c r="H2126" s="16" t="s">
        <v>110</v>
      </c>
      <c r="I2126" s="16" t="s">
        <v>6416</v>
      </c>
      <c r="J2126" s="16" t="s">
        <v>6652</v>
      </c>
      <c r="K2126" s="16" t="s">
        <v>6653</v>
      </c>
    </row>
    <row r="2127" spans="1:11" x14ac:dyDescent="0.2">
      <c r="A2127" s="13">
        <v>2126</v>
      </c>
      <c r="B2127" s="14">
        <v>5258774</v>
      </c>
      <c r="C2127" s="14" t="s">
        <v>8297</v>
      </c>
      <c r="D2127" s="14" t="s">
        <v>8298</v>
      </c>
      <c r="E2127" s="14" t="s">
        <v>8299</v>
      </c>
      <c r="F2127" s="14">
        <v>1146.47</v>
      </c>
      <c r="G2127" s="14" t="s">
        <v>1943</v>
      </c>
      <c r="H2127" s="14" t="s">
        <v>622</v>
      </c>
      <c r="I2127" s="14" t="s">
        <v>2537</v>
      </c>
      <c r="J2127" s="14" t="s">
        <v>8300</v>
      </c>
      <c r="K2127" s="14" t="s">
        <v>8301</v>
      </c>
    </row>
    <row r="2128" spans="1:11" x14ac:dyDescent="0.2">
      <c r="A2128" s="15">
        <v>2127</v>
      </c>
      <c r="B2128" s="16">
        <v>5258774</v>
      </c>
      <c r="C2128" s="16" t="s">
        <v>8297</v>
      </c>
      <c r="D2128" s="16" t="s">
        <v>8302</v>
      </c>
      <c r="E2128" s="16" t="s">
        <v>8303</v>
      </c>
      <c r="F2128" s="16">
        <v>915.59</v>
      </c>
      <c r="G2128" s="16" t="s">
        <v>1943</v>
      </c>
      <c r="H2128" s="16" t="s">
        <v>622</v>
      </c>
      <c r="I2128" s="16" t="s">
        <v>2537</v>
      </c>
      <c r="J2128" s="16" t="s">
        <v>8300</v>
      </c>
      <c r="K2128" s="16" t="s">
        <v>8301</v>
      </c>
    </row>
    <row r="2129" spans="1:11" x14ac:dyDescent="0.2">
      <c r="A2129" s="13">
        <v>2128</v>
      </c>
      <c r="B2129" s="14">
        <v>5097657</v>
      </c>
      <c r="C2129" s="14" t="s">
        <v>8304</v>
      </c>
      <c r="D2129" s="14" t="s">
        <v>8305</v>
      </c>
      <c r="E2129" s="14" t="s">
        <v>3046</v>
      </c>
      <c r="F2129" s="14">
        <v>1439.82</v>
      </c>
      <c r="G2129" s="14"/>
      <c r="H2129" s="14" t="s">
        <v>69</v>
      </c>
      <c r="I2129" s="14" t="s">
        <v>645</v>
      </c>
      <c r="J2129" s="14" t="s">
        <v>8306</v>
      </c>
      <c r="K2129" s="14" t="s">
        <v>8307</v>
      </c>
    </row>
    <row r="2130" spans="1:11" x14ac:dyDescent="0.2">
      <c r="A2130" s="15">
        <v>2129</v>
      </c>
      <c r="B2130" s="16">
        <v>5566738</v>
      </c>
      <c r="C2130" s="16" t="s">
        <v>8308</v>
      </c>
      <c r="D2130" s="16" t="s">
        <v>8309</v>
      </c>
      <c r="E2130" s="16" t="s">
        <v>8310</v>
      </c>
      <c r="F2130" s="16">
        <v>3024.95</v>
      </c>
      <c r="G2130" s="16"/>
      <c r="H2130" s="16" t="s">
        <v>51</v>
      </c>
      <c r="I2130" s="16" t="s">
        <v>52</v>
      </c>
      <c r="J2130" s="16" t="s">
        <v>3345</v>
      </c>
      <c r="K2130" s="16" t="s">
        <v>3346</v>
      </c>
    </row>
    <row r="2131" spans="1:11" x14ac:dyDescent="0.2">
      <c r="A2131" s="13">
        <v>2130</v>
      </c>
      <c r="B2131" s="14">
        <v>5275989</v>
      </c>
      <c r="C2131" s="14" t="s">
        <v>8311</v>
      </c>
      <c r="D2131" s="14" t="s">
        <v>8312</v>
      </c>
      <c r="E2131" s="14" t="s">
        <v>8313</v>
      </c>
      <c r="F2131" s="14">
        <v>257.17</v>
      </c>
      <c r="G2131" s="14" t="s">
        <v>970</v>
      </c>
      <c r="H2131" s="14" t="s">
        <v>565</v>
      </c>
      <c r="I2131" s="14" t="s">
        <v>8314</v>
      </c>
      <c r="J2131" s="14" t="s">
        <v>2768</v>
      </c>
      <c r="K2131" s="14" t="s">
        <v>8315</v>
      </c>
    </row>
    <row r="2132" spans="1:11" x14ac:dyDescent="0.2">
      <c r="A2132" s="15">
        <v>2131</v>
      </c>
      <c r="B2132" s="16">
        <v>3550567</v>
      </c>
      <c r="C2132" s="16" t="s">
        <v>8316</v>
      </c>
      <c r="D2132" s="16" t="s">
        <v>8317</v>
      </c>
      <c r="E2132" s="16" t="s">
        <v>8318</v>
      </c>
      <c r="F2132" s="16">
        <v>31.28</v>
      </c>
      <c r="G2132" s="16"/>
      <c r="H2132" s="16" t="s">
        <v>697</v>
      </c>
      <c r="I2132" s="16" t="s">
        <v>700</v>
      </c>
      <c r="J2132" s="16" t="s">
        <v>3393</v>
      </c>
      <c r="K2132" s="16" t="s">
        <v>3394</v>
      </c>
    </row>
    <row r="2133" spans="1:11" x14ac:dyDescent="0.2">
      <c r="A2133" s="13">
        <v>2132</v>
      </c>
      <c r="B2133" s="14">
        <v>2103869</v>
      </c>
      <c r="C2133" s="14" t="s">
        <v>8319</v>
      </c>
      <c r="D2133" s="14" t="s">
        <v>8320</v>
      </c>
      <c r="E2133" s="14" t="s">
        <v>1099</v>
      </c>
      <c r="F2133" s="14">
        <v>20.3</v>
      </c>
      <c r="G2133" s="14" t="s">
        <v>1101</v>
      </c>
      <c r="H2133" s="14" t="s">
        <v>6953</v>
      </c>
      <c r="I2133" s="14" t="s">
        <v>8321</v>
      </c>
      <c r="J2133" s="14" t="s">
        <v>3410</v>
      </c>
      <c r="K2133" s="14" t="s">
        <v>3411</v>
      </c>
    </row>
    <row r="2134" spans="1:11" x14ac:dyDescent="0.2">
      <c r="A2134" s="15">
        <v>2133</v>
      </c>
      <c r="B2134" s="16">
        <v>5031869</v>
      </c>
      <c r="C2134" s="16" t="s">
        <v>8322</v>
      </c>
      <c r="D2134" s="16" t="s">
        <v>8323</v>
      </c>
      <c r="E2134" s="16" t="s">
        <v>8324</v>
      </c>
      <c r="F2134" s="16">
        <v>238.73</v>
      </c>
      <c r="G2134" s="16" t="s">
        <v>987</v>
      </c>
      <c r="H2134" s="16" t="s">
        <v>116</v>
      </c>
      <c r="I2134" s="16" t="s">
        <v>142</v>
      </c>
      <c r="J2134" s="16" t="s">
        <v>8325</v>
      </c>
      <c r="K2134" s="16" t="s">
        <v>8326</v>
      </c>
    </row>
    <row r="2135" spans="1:11" x14ac:dyDescent="0.2">
      <c r="A2135" s="13">
        <v>2134</v>
      </c>
      <c r="B2135" s="14">
        <v>5031869</v>
      </c>
      <c r="C2135" s="14" t="s">
        <v>8322</v>
      </c>
      <c r="D2135" s="14" t="s">
        <v>8327</v>
      </c>
      <c r="E2135" s="14" t="s">
        <v>8328</v>
      </c>
      <c r="F2135" s="14">
        <v>28.17</v>
      </c>
      <c r="G2135" s="14" t="s">
        <v>987</v>
      </c>
      <c r="H2135" s="14" t="s">
        <v>116</v>
      </c>
      <c r="I2135" s="14" t="s">
        <v>142</v>
      </c>
      <c r="J2135" s="14" t="s">
        <v>3250</v>
      </c>
      <c r="K2135" s="14" t="s">
        <v>8329</v>
      </c>
    </row>
    <row r="2136" spans="1:11" x14ac:dyDescent="0.2">
      <c r="A2136" s="15">
        <v>2135</v>
      </c>
      <c r="B2136" s="16">
        <v>5056721</v>
      </c>
      <c r="C2136" s="16" t="s">
        <v>814</v>
      </c>
      <c r="D2136" s="16" t="s">
        <v>8330</v>
      </c>
      <c r="E2136" s="16" t="s">
        <v>8331</v>
      </c>
      <c r="F2136" s="16">
        <v>730.51</v>
      </c>
      <c r="G2136" s="16" t="s">
        <v>970</v>
      </c>
      <c r="H2136" s="16" t="s">
        <v>697</v>
      </c>
      <c r="I2136" s="16" t="s">
        <v>700</v>
      </c>
      <c r="J2136" s="16" t="s">
        <v>1095</v>
      </c>
      <c r="K2136" s="16" t="s">
        <v>1096</v>
      </c>
    </row>
    <row r="2137" spans="1:11" x14ac:dyDescent="0.2">
      <c r="A2137" s="13">
        <v>2136</v>
      </c>
      <c r="B2137" s="14">
        <v>5056721</v>
      </c>
      <c r="C2137" s="14" t="s">
        <v>814</v>
      </c>
      <c r="D2137" s="14" t="s">
        <v>8332</v>
      </c>
      <c r="E2137" s="14" t="s">
        <v>8333</v>
      </c>
      <c r="F2137" s="14">
        <v>184.1</v>
      </c>
      <c r="G2137" s="14" t="s">
        <v>970</v>
      </c>
      <c r="H2137" s="14" t="s">
        <v>697</v>
      </c>
      <c r="I2137" s="14" t="s">
        <v>700</v>
      </c>
      <c r="J2137" s="14" t="s">
        <v>8334</v>
      </c>
      <c r="K2137" s="14" t="s">
        <v>8335</v>
      </c>
    </row>
    <row r="2138" spans="1:11" x14ac:dyDescent="0.2">
      <c r="A2138" s="15">
        <v>2137</v>
      </c>
      <c r="B2138" s="16">
        <v>5056721</v>
      </c>
      <c r="C2138" s="16" t="s">
        <v>814</v>
      </c>
      <c r="D2138" s="16" t="s">
        <v>8336</v>
      </c>
      <c r="E2138" s="16" t="s">
        <v>8337</v>
      </c>
      <c r="F2138" s="16">
        <v>148.44999999999999</v>
      </c>
      <c r="G2138" s="16" t="s">
        <v>970</v>
      </c>
      <c r="H2138" s="16" t="s">
        <v>697</v>
      </c>
      <c r="I2138" s="16" t="s">
        <v>700</v>
      </c>
      <c r="J2138" s="16" t="s">
        <v>1095</v>
      </c>
      <c r="K2138" s="16" t="s">
        <v>1096</v>
      </c>
    </row>
    <row r="2139" spans="1:11" x14ac:dyDescent="0.2">
      <c r="A2139" s="13">
        <v>2138</v>
      </c>
      <c r="B2139" s="14">
        <v>2718375</v>
      </c>
      <c r="C2139" s="14" t="s">
        <v>8338</v>
      </c>
      <c r="D2139" s="14" t="s">
        <v>8339</v>
      </c>
      <c r="E2139" s="14" t="s">
        <v>8340</v>
      </c>
      <c r="F2139" s="14">
        <v>28.97</v>
      </c>
      <c r="G2139" s="14" t="s">
        <v>1018</v>
      </c>
      <c r="H2139" s="14" t="s">
        <v>528</v>
      </c>
      <c r="I2139" s="14" t="s">
        <v>539</v>
      </c>
      <c r="J2139" s="14" t="s">
        <v>8341</v>
      </c>
      <c r="K2139" s="14" t="s">
        <v>8342</v>
      </c>
    </row>
    <row r="2140" spans="1:11" x14ac:dyDescent="0.2">
      <c r="A2140" s="15">
        <v>2139</v>
      </c>
      <c r="B2140" s="16">
        <v>3551199</v>
      </c>
      <c r="C2140" s="16" t="s">
        <v>8343</v>
      </c>
      <c r="D2140" s="16" t="s">
        <v>8344</v>
      </c>
      <c r="E2140" s="16" t="s">
        <v>8345</v>
      </c>
      <c r="F2140" s="16">
        <v>709.6</v>
      </c>
      <c r="G2140" s="16"/>
      <c r="H2140" s="16" t="s">
        <v>697</v>
      </c>
      <c r="I2140" s="16" t="s">
        <v>700</v>
      </c>
      <c r="J2140" s="16" t="s">
        <v>3393</v>
      </c>
      <c r="K2140" s="16" t="s">
        <v>3394</v>
      </c>
    </row>
    <row r="2141" spans="1:11" x14ac:dyDescent="0.2">
      <c r="A2141" s="13">
        <v>2140</v>
      </c>
      <c r="B2141" s="14">
        <v>5185181</v>
      </c>
      <c r="C2141" s="14" t="s">
        <v>8346</v>
      </c>
      <c r="D2141" s="14" t="s">
        <v>8347</v>
      </c>
      <c r="E2141" s="14" t="s">
        <v>8348</v>
      </c>
      <c r="F2141" s="14">
        <v>3155.71</v>
      </c>
      <c r="G2141" s="14"/>
      <c r="H2141" s="14" t="s">
        <v>136</v>
      </c>
      <c r="I2141" s="14" t="s">
        <v>1373</v>
      </c>
      <c r="J2141" s="14" t="s">
        <v>8349</v>
      </c>
      <c r="K2141" s="14" t="s">
        <v>5304</v>
      </c>
    </row>
    <row r="2142" spans="1:11" x14ac:dyDescent="0.2">
      <c r="A2142" s="15">
        <v>2141</v>
      </c>
      <c r="B2142" s="16">
        <v>5185181</v>
      </c>
      <c r="C2142" s="16" t="s">
        <v>8346</v>
      </c>
      <c r="D2142" s="16" t="s">
        <v>8350</v>
      </c>
      <c r="E2142" s="16" t="s">
        <v>8351</v>
      </c>
      <c r="F2142" s="16">
        <v>162.69999999999999</v>
      </c>
      <c r="G2142" s="16"/>
      <c r="H2142" s="16" t="s">
        <v>116</v>
      </c>
      <c r="I2142" s="16" t="s">
        <v>2209</v>
      </c>
      <c r="J2142" s="16" t="s">
        <v>1980</v>
      </c>
      <c r="K2142" s="16" t="s">
        <v>2404</v>
      </c>
    </row>
    <row r="2143" spans="1:11" x14ac:dyDescent="0.2">
      <c r="A2143" s="13">
        <v>2142</v>
      </c>
      <c r="B2143" s="14">
        <v>5185181</v>
      </c>
      <c r="C2143" s="14" t="s">
        <v>8346</v>
      </c>
      <c r="D2143" s="14" t="s">
        <v>8352</v>
      </c>
      <c r="E2143" s="14" t="s">
        <v>1087</v>
      </c>
      <c r="F2143" s="14">
        <v>5040.9799999999996</v>
      </c>
      <c r="G2143" s="14"/>
      <c r="H2143" s="14" t="s">
        <v>21</v>
      </c>
      <c r="I2143" s="14" t="s">
        <v>6202</v>
      </c>
      <c r="J2143" s="14" t="s">
        <v>3114</v>
      </c>
      <c r="K2143" s="14" t="s">
        <v>3115</v>
      </c>
    </row>
    <row r="2144" spans="1:11" x14ac:dyDescent="0.2">
      <c r="A2144" s="15">
        <v>2143</v>
      </c>
      <c r="B2144" s="16">
        <v>5185181</v>
      </c>
      <c r="C2144" s="16" t="s">
        <v>8346</v>
      </c>
      <c r="D2144" s="16" t="s">
        <v>8353</v>
      </c>
      <c r="E2144" s="16" t="s">
        <v>8354</v>
      </c>
      <c r="F2144" s="16">
        <v>69950.73</v>
      </c>
      <c r="G2144" s="16"/>
      <c r="H2144" s="16" t="s">
        <v>21</v>
      </c>
      <c r="I2144" s="16" t="s">
        <v>6202</v>
      </c>
      <c r="J2144" s="16" t="s">
        <v>4051</v>
      </c>
      <c r="K2144" s="16" t="s">
        <v>4052</v>
      </c>
    </row>
    <row r="2145" spans="1:11" x14ac:dyDescent="0.2">
      <c r="A2145" s="13">
        <v>2144</v>
      </c>
      <c r="B2145" s="14">
        <v>5015243</v>
      </c>
      <c r="C2145" s="14" t="s">
        <v>8355</v>
      </c>
      <c r="D2145" s="14" t="s">
        <v>8356</v>
      </c>
      <c r="E2145" s="14" t="s">
        <v>8357</v>
      </c>
      <c r="F2145" s="14">
        <v>49.87</v>
      </c>
      <c r="G2145" s="14" t="s">
        <v>1051</v>
      </c>
      <c r="H2145" s="14" t="s">
        <v>215</v>
      </c>
      <c r="I2145" s="14" t="s">
        <v>227</v>
      </c>
      <c r="J2145" s="14" t="s">
        <v>8358</v>
      </c>
      <c r="K2145" s="14" t="s">
        <v>8359</v>
      </c>
    </row>
    <row r="2146" spans="1:11" x14ac:dyDescent="0.2">
      <c r="A2146" s="15">
        <v>2145</v>
      </c>
      <c r="B2146" s="16">
        <v>5015243</v>
      </c>
      <c r="C2146" s="16" t="s">
        <v>8355</v>
      </c>
      <c r="D2146" s="16" t="s">
        <v>8360</v>
      </c>
      <c r="E2146" s="16" t="s">
        <v>7166</v>
      </c>
      <c r="F2146" s="16">
        <v>314.38</v>
      </c>
      <c r="G2146" s="16" t="s">
        <v>1051</v>
      </c>
      <c r="H2146" s="16" t="s">
        <v>116</v>
      </c>
      <c r="I2146" s="16" t="s">
        <v>145</v>
      </c>
      <c r="J2146" s="16" t="s">
        <v>1883</v>
      </c>
      <c r="K2146" s="16" t="s">
        <v>8361</v>
      </c>
    </row>
    <row r="2147" spans="1:11" x14ac:dyDescent="0.2">
      <c r="A2147" s="13">
        <v>2146</v>
      </c>
      <c r="B2147" s="14">
        <v>5222443</v>
      </c>
      <c r="C2147" s="14" t="s">
        <v>8362</v>
      </c>
      <c r="D2147" s="14" t="s">
        <v>8363</v>
      </c>
      <c r="E2147" s="14" t="s">
        <v>8364</v>
      </c>
      <c r="F2147" s="14">
        <v>379.25</v>
      </c>
      <c r="G2147" s="14" t="s">
        <v>1051</v>
      </c>
      <c r="H2147" s="14" t="s">
        <v>116</v>
      </c>
      <c r="I2147" s="14" t="s">
        <v>145</v>
      </c>
      <c r="J2147" s="14" t="s">
        <v>8365</v>
      </c>
      <c r="K2147" s="14" t="s">
        <v>8366</v>
      </c>
    </row>
    <row r="2148" spans="1:11" x14ac:dyDescent="0.2">
      <c r="A2148" s="15">
        <v>2147</v>
      </c>
      <c r="B2148" s="16">
        <v>2711818</v>
      </c>
      <c r="C2148" s="16" t="s">
        <v>8367</v>
      </c>
      <c r="D2148" s="16" t="s">
        <v>8368</v>
      </c>
      <c r="E2148" s="16" t="s">
        <v>8369</v>
      </c>
      <c r="F2148" s="16">
        <v>38.24</v>
      </c>
      <c r="G2148" s="16" t="s">
        <v>987</v>
      </c>
      <c r="H2148" s="16" t="s">
        <v>407</v>
      </c>
      <c r="I2148" s="16" t="s">
        <v>408</v>
      </c>
      <c r="J2148" s="16" t="s">
        <v>8370</v>
      </c>
      <c r="K2148" s="16" t="s">
        <v>8371</v>
      </c>
    </row>
    <row r="2149" spans="1:11" x14ac:dyDescent="0.2">
      <c r="A2149" s="13">
        <v>2148</v>
      </c>
      <c r="B2149" s="14">
        <v>2098482</v>
      </c>
      <c r="C2149" s="14" t="s">
        <v>8372</v>
      </c>
      <c r="D2149" s="14" t="s">
        <v>8373</v>
      </c>
      <c r="E2149" s="14" t="s">
        <v>8374</v>
      </c>
      <c r="F2149" s="14">
        <v>29.43</v>
      </c>
      <c r="G2149" s="14" t="s">
        <v>1051</v>
      </c>
      <c r="H2149" s="14" t="s">
        <v>116</v>
      </c>
      <c r="I2149" s="14" t="s">
        <v>667</v>
      </c>
      <c r="J2149" s="14" t="s">
        <v>8375</v>
      </c>
      <c r="K2149" s="14" t="s">
        <v>8376</v>
      </c>
    </row>
    <row r="2150" spans="1:11" x14ac:dyDescent="0.2">
      <c r="A2150" s="15">
        <v>2149</v>
      </c>
      <c r="B2150" s="16">
        <v>2630028</v>
      </c>
      <c r="C2150" s="16" t="s">
        <v>8377</v>
      </c>
      <c r="D2150" s="16" t="s">
        <v>8378</v>
      </c>
      <c r="E2150" s="16" t="s">
        <v>1230</v>
      </c>
      <c r="F2150" s="16">
        <v>25.63</v>
      </c>
      <c r="G2150" s="16" t="s">
        <v>1018</v>
      </c>
      <c r="H2150" s="16" t="s">
        <v>528</v>
      </c>
      <c r="I2150" s="16" t="s">
        <v>764</v>
      </c>
      <c r="J2150" s="16" t="s">
        <v>8379</v>
      </c>
      <c r="K2150" s="16" t="s">
        <v>8380</v>
      </c>
    </row>
    <row r="2151" spans="1:11" x14ac:dyDescent="0.2">
      <c r="A2151" s="13">
        <v>2150</v>
      </c>
      <c r="B2151" s="14">
        <v>2630028</v>
      </c>
      <c r="C2151" s="14" t="s">
        <v>8377</v>
      </c>
      <c r="D2151" s="14" t="s">
        <v>8381</v>
      </c>
      <c r="E2151" s="14" t="s">
        <v>1230</v>
      </c>
      <c r="F2151" s="14">
        <v>51.09</v>
      </c>
      <c r="G2151" s="14" t="s">
        <v>1018</v>
      </c>
      <c r="H2151" s="14" t="s">
        <v>528</v>
      </c>
      <c r="I2151" s="14" t="s">
        <v>1028</v>
      </c>
      <c r="J2151" s="14" t="s">
        <v>8382</v>
      </c>
      <c r="K2151" s="14" t="s">
        <v>8383</v>
      </c>
    </row>
    <row r="2152" spans="1:11" x14ac:dyDescent="0.2">
      <c r="A2152" s="15">
        <v>2151</v>
      </c>
      <c r="B2152" s="16">
        <v>5053722</v>
      </c>
      <c r="C2152" s="16" t="s">
        <v>7722</v>
      </c>
      <c r="D2152" s="16" t="s">
        <v>8384</v>
      </c>
      <c r="E2152" s="16" t="s">
        <v>2330</v>
      </c>
      <c r="F2152" s="16">
        <v>30.11</v>
      </c>
      <c r="G2152" s="16" t="s">
        <v>1051</v>
      </c>
      <c r="H2152" s="16" t="s">
        <v>116</v>
      </c>
      <c r="I2152" s="16" t="s">
        <v>662</v>
      </c>
      <c r="J2152" s="16" t="s">
        <v>1623</v>
      </c>
      <c r="K2152" s="16" t="s">
        <v>1624</v>
      </c>
    </row>
    <row r="2153" spans="1:11" x14ac:dyDescent="0.2">
      <c r="A2153" s="13">
        <v>2152</v>
      </c>
      <c r="B2153" s="14">
        <v>5070651</v>
      </c>
      <c r="C2153" s="14" t="s">
        <v>8385</v>
      </c>
      <c r="D2153" s="14" t="s">
        <v>8386</v>
      </c>
      <c r="E2153" s="14" t="s">
        <v>7590</v>
      </c>
      <c r="F2153" s="14">
        <v>450.81</v>
      </c>
      <c r="G2153" s="14"/>
      <c r="H2153" s="14" t="s">
        <v>362</v>
      </c>
      <c r="I2153" s="14" t="s">
        <v>734</v>
      </c>
      <c r="J2153" s="14" t="s">
        <v>1496</v>
      </c>
      <c r="K2153" s="14" t="s">
        <v>1497</v>
      </c>
    </row>
    <row r="2154" spans="1:11" x14ac:dyDescent="0.2">
      <c r="A2154" s="15">
        <v>2153</v>
      </c>
      <c r="B2154" s="16">
        <v>5070651</v>
      </c>
      <c r="C2154" s="16" t="s">
        <v>8385</v>
      </c>
      <c r="D2154" s="16" t="s">
        <v>8387</v>
      </c>
      <c r="E2154" s="16" t="s">
        <v>7590</v>
      </c>
      <c r="F2154" s="16">
        <v>323.83</v>
      </c>
      <c r="G2154" s="16" t="s">
        <v>1929</v>
      </c>
      <c r="H2154" s="16" t="s">
        <v>362</v>
      </c>
      <c r="I2154" s="16" t="s">
        <v>734</v>
      </c>
      <c r="J2154" s="16" t="s">
        <v>6966</v>
      </c>
      <c r="K2154" s="16" t="s">
        <v>6967</v>
      </c>
    </row>
    <row r="2155" spans="1:11" x14ac:dyDescent="0.2">
      <c r="A2155" s="13">
        <v>2154</v>
      </c>
      <c r="B2155" s="14">
        <v>5180953</v>
      </c>
      <c r="C2155" s="14" t="s">
        <v>836</v>
      </c>
      <c r="D2155" s="14" t="s">
        <v>8388</v>
      </c>
      <c r="E2155" s="14" t="s">
        <v>8389</v>
      </c>
      <c r="F2155" s="14">
        <v>29.46</v>
      </c>
      <c r="G2155" s="14" t="s">
        <v>1051</v>
      </c>
      <c r="H2155" s="14" t="s">
        <v>116</v>
      </c>
      <c r="I2155" s="14" t="s">
        <v>145</v>
      </c>
      <c r="J2155" s="14" t="s">
        <v>8390</v>
      </c>
      <c r="K2155" s="14" t="s">
        <v>8391</v>
      </c>
    </row>
    <row r="2156" spans="1:11" x14ac:dyDescent="0.2">
      <c r="A2156" s="15">
        <v>2155</v>
      </c>
      <c r="B2156" s="16">
        <v>5159644</v>
      </c>
      <c r="C2156" s="16" t="s">
        <v>8392</v>
      </c>
      <c r="D2156" s="16" t="s">
        <v>8393</v>
      </c>
      <c r="E2156" s="16" t="s">
        <v>8394</v>
      </c>
      <c r="F2156" s="16">
        <v>3528.88</v>
      </c>
      <c r="G2156" s="16"/>
      <c r="H2156" s="16" t="s">
        <v>21</v>
      </c>
      <c r="I2156" s="16" t="s">
        <v>25</v>
      </c>
      <c r="J2156" s="16" t="s">
        <v>2938</v>
      </c>
      <c r="K2156" s="16" t="s">
        <v>2939</v>
      </c>
    </row>
    <row r="2157" spans="1:11" x14ac:dyDescent="0.2">
      <c r="A2157" s="13">
        <v>2156</v>
      </c>
      <c r="B2157" s="14">
        <v>2022796</v>
      </c>
      <c r="C2157" s="14" t="s">
        <v>8395</v>
      </c>
      <c r="D2157" s="14" t="s">
        <v>8396</v>
      </c>
      <c r="E2157" s="14" t="s">
        <v>8397</v>
      </c>
      <c r="F2157" s="14">
        <v>7107.19</v>
      </c>
      <c r="G2157" s="14"/>
      <c r="H2157" s="14" t="s">
        <v>565</v>
      </c>
      <c r="I2157" s="14" t="s">
        <v>8398</v>
      </c>
      <c r="J2157" s="14" t="s">
        <v>5891</v>
      </c>
      <c r="K2157" s="14" t="s">
        <v>5892</v>
      </c>
    </row>
    <row r="2158" spans="1:11" x14ac:dyDescent="0.2">
      <c r="A2158" s="15">
        <v>2157</v>
      </c>
      <c r="B2158" s="16">
        <v>5329434</v>
      </c>
      <c r="C2158" s="16" t="s">
        <v>8399</v>
      </c>
      <c r="D2158" s="16" t="s">
        <v>8400</v>
      </c>
      <c r="E2158" s="16" t="s">
        <v>8401</v>
      </c>
      <c r="F2158" s="16">
        <v>32.1</v>
      </c>
      <c r="G2158" s="16" t="s">
        <v>1018</v>
      </c>
      <c r="H2158" s="16" t="s">
        <v>528</v>
      </c>
      <c r="I2158" s="16" t="s">
        <v>785</v>
      </c>
      <c r="J2158" s="16" t="s">
        <v>4368</v>
      </c>
      <c r="K2158" s="16" t="s">
        <v>4369</v>
      </c>
    </row>
    <row r="2159" spans="1:11" x14ac:dyDescent="0.2">
      <c r="A2159" s="13">
        <v>2158</v>
      </c>
      <c r="B2159" s="14">
        <v>2703068</v>
      </c>
      <c r="C2159" s="14" t="s">
        <v>870</v>
      </c>
      <c r="D2159" s="14" t="s">
        <v>2194</v>
      </c>
      <c r="E2159" s="14" t="s">
        <v>2193</v>
      </c>
      <c r="F2159" s="14">
        <v>13.13</v>
      </c>
      <c r="G2159" s="14" t="s">
        <v>987</v>
      </c>
      <c r="H2159" s="14" t="s">
        <v>528</v>
      </c>
      <c r="I2159" s="14" t="s">
        <v>539</v>
      </c>
      <c r="J2159" s="14" t="s">
        <v>2195</v>
      </c>
      <c r="K2159" s="14" t="s">
        <v>2196</v>
      </c>
    </row>
    <row r="2160" spans="1:11" x14ac:dyDescent="0.2">
      <c r="A2160" s="15">
        <v>2159</v>
      </c>
      <c r="B2160" s="16">
        <v>2542714</v>
      </c>
      <c r="C2160" s="16" t="s">
        <v>8402</v>
      </c>
      <c r="D2160" s="16" t="s">
        <v>8403</v>
      </c>
      <c r="E2160" s="16" t="s">
        <v>8404</v>
      </c>
      <c r="F2160" s="16">
        <v>31.79</v>
      </c>
      <c r="G2160" s="16"/>
      <c r="H2160" s="16" t="s">
        <v>528</v>
      </c>
      <c r="I2160" s="16" t="s">
        <v>539</v>
      </c>
      <c r="J2160" s="16" t="s">
        <v>2938</v>
      </c>
      <c r="K2160" s="16" t="s">
        <v>2939</v>
      </c>
    </row>
    <row r="2161" spans="1:11" x14ac:dyDescent="0.2">
      <c r="A2161" s="13">
        <v>2160</v>
      </c>
      <c r="B2161" s="14">
        <v>5276934</v>
      </c>
      <c r="C2161" s="14" t="s">
        <v>8405</v>
      </c>
      <c r="D2161" s="14" t="s">
        <v>8406</v>
      </c>
      <c r="E2161" s="14" t="s">
        <v>3404</v>
      </c>
      <c r="F2161" s="14">
        <v>106.44</v>
      </c>
      <c r="G2161" s="14" t="s">
        <v>2083</v>
      </c>
      <c r="H2161" s="14" t="s">
        <v>116</v>
      </c>
      <c r="I2161" s="14" t="s">
        <v>142</v>
      </c>
      <c r="J2161" s="14" t="s">
        <v>8097</v>
      </c>
      <c r="K2161" s="14" t="s">
        <v>8098</v>
      </c>
    </row>
    <row r="2162" spans="1:11" x14ac:dyDescent="0.2">
      <c r="A2162" s="15">
        <v>2161</v>
      </c>
      <c r="B2162" s="16">
        <v>5424585</v>
      </c>
      <c r="C2162" s="16" t="s">
        <v>8407</v>
      </c>
      <c r="D2162" s="16" t="s">
        <v>8408</v>
      </c>
      <c r="E2162" s="16" t="s">
        <v>1941</v>
      </c>
      <c r="F2162" s="16">
        <v>4023.68</v>
      </c>
      <c r="G2162" s="16"/>
      <c r="H2162" s="16" t="s">
        <v>264</v>
      </c>
      <c r="I2162" s="16" t="s">
        <v>320</v>
      </c>
      <c r="J2162" s="16" t="s">
        <v>2624</v>
      </c>
      <c r="K2162" s="16" t="s">
        <v>2625</v>
      </c>
    </row>
    <row r="2163" spans="1:11" x14ac:dyDescent="0.2">
      <c r="A2163" s="13">
        <v>2162</v>
      </c>
      <c r="B2163" s="14">
        <v>5401577</v>
      </c>
      <c r="C2163" s="14" t="s">
        <v>8409</v>
      </c>
      <c r="D2163" s="14" t="s">
        <v>8410</v>
      </c>
      <c r="E2163" s="14" t="s">
        <v>2048</v>
      </c>
      <c r="F2163" s="14">
        <v>3404.45</v>
      </c>
      <c r="G2163" s="14"/>
      <c r="H2163" s="14" t="s">
        <v>362</v>
      </c>
      <c r="I2163" s="14" t="s">
        <v>363</v>
      </c>
      <c r="J2163" s="14" t="s">
        <v>3507</v>
      </c>
      <c r="K2163" s="14" t="s">
        <v>7616</v>
      </c>
    </row>
    <row r="2164" spans="1:11" x14ac:dyDescent="0.2">
      <c r="A2164" s="15">
        <v>2163</v>
      </c>
      <c r="B2164" s="16">
        <v>5214599</v>
      </c>
      <c r="C2164" s="16" t="s">
        <v>8411</v>
      </c>
      <c r="D2164" s="16" t="s">
        <v>8412</v>
      </c>
      <c r="E2164" s="16" t="s">
        <v>8413</v>
      </c>
      <c r="F2164" s="16">
        <v>50886.83</v>
      </c>
      <c r="G2164" s="16"/>
      <c r="H2164" s="16" t="s">
        <v>8414</v>
      </c>
      <c r="I2164" s="16" t="s">
        <v>8415</v>
      </c>
      <c r="J2164" s="16" t="s">
        <v>1952</v>
      </c>
      <c r="K2164" s="16" t="s">
        <v>1953</v>
      </c>
    </row>
    <row r="2165" spans="1:11" x14ac:dyDescent="0.2">
      <c r="A2165" s="13">
        <v>2164</v>
      </c>
      <c r="B2165" s="14">
        <v>5496454</v>
      </c>
      <c r="C2165" s="14" t="s">
        <v>8416</v>
      </c>
      <c r="D2165" s="14" t="s">
        <v>8417</v>
      </c>
      <c r="E2165" s="14" t="s">
        <v>8418</v>
      </c>
      <c r="F2165" s="14">
        <v>3392.02</v>
      </c>
      <c r="G2165" s="14"/>
      <c r="H2165" s="14" t="s">
        <v>560</v>
      </c>
      <c r="I2165" s="14" t="s">
        <v>8419</v>
      </c>
      <c r="J2165" s="14" t="s">
        <v>2375</v>
      </c>
      <c r="K2165" s="14" t="s">
        <v>2376</v>
      </c>
    </row>
    <row r="2166" spans="1:11" x14ac:dyDescent="0.2">
      <c r="A2166" s="15">
        <v>2165</v>
      </c>
      <c r="B2166" s="16">
        <v>5346738</v>
      </c>
      <c r="C2166" s="16" t="s">
        <v>8420</v>
      </c>
      <c r="D2166" s="16" t="s">
        <v>8421</v>
      </c>
      <c r="E2166" s="16" t="s">
        <v>8422</v>
      </c>
      <c r="F2166" s="16">
        <v>5262.7</v>
      </c>
      <c r="G2166" s="16"/>
      <c r="H2166" s="16" t="s">
        <v>1870</v>
      </c>
      <c r="I2166" s="16" t="s">
        <v>8423</v>
      </c>
      <c r="J2166" s="16" t="s">
        <v>8424</v>
      </c>
      <c r="K2166" s="16" t="s">
        <v>8425</v>
      </c>
    </row>
    <row r="2167" spans="1:11" x14ac:dyDescent="0.2">
      <c r="A2167" s="13">
        <v>2166</v>
      </c>
      <c r="B2167" s="14">
        <v>5472695</v>
      </c>
      <c r="C2167" s="14" t="s">
        <v>8426</v>
      </c>
      <c r="D2167" s="14" t="s">
        <v>8427</v>
      </c>
      <c r="E2167" s="14" t="s">
        <v>8428</v>
      </c>
      <c r="F2167" s="14">
        <v>242.24</v>
      </c>
      <c r="G2167" s="14"/>
      <c r="H2167" s="14" t="s">
        <v>69</v>
      </c>
      <c r="I2167" s="14" t="s">
        <v>8429</v>
      </c>
      <c r="J2167" s="14" t="s">
        <v>7797</v>
      </c>
      <c r="K2167" s="14" t="s">
        <v>8430</v>
      </c>
    </row>
    <row r="2168" spans="1:11" x14ac:dyDescent="0.2">
      <c r="A2168" s="15">
        <v>2167</v>
      </c>
      <c r="B2168" s="16">
        <v>5005094</v>
      </c>
      <c r="C2168" s="16" t="s">
        <v>8431</v>
      </c>
      <c r="D2168" s="16" t="s">
        <v>8432</v>
      </c>
      <c r="E2168" s="16" t="s">
        <v>8433</v>
      </c>
      <c r="F2168" s="16">
        <v>14744.19</v>
      </c>
      <c r="G2168" s="16"/>
      <c r="H2168" s="16" t="s">
        <v>21</v>
      </c>
      <c r="I2168" s="16" t="s">
        <v>25</v>
      </c>
      <c r="J2168" s="16" t="s">
        <v>6602</v>
      </c>
      <c r="K2168" s="16" t="s">
        <v>8434</v>
      </c>
    </row>
    <row r="2169" spans="1:11" x14ac:dyDescent="0.2">
      <c r="A2169" s="13">
        <v>2168</v>
      </c>
      <c r="B2169" s="14">
        <v>2692562</v>
      </c>
      <c r="C2169" s="14" t="s">
        <v>8435</v>
      </c>
      <c r="D2169" s="14" t="s">
        <v>8436</v>
      </c>
      <c r="E2169" s="14" t="s">
        <v>8437</v>
      </c>
      <c r="F2169" s="14">
        <v>12.77</v>
      </c>
      <c r="G2169" s="14" t="s">
        <v>970</v>
      </c>
      <c r="H2169" s="14" t="s">
        <v>382</v>
      </c>
      <c r="I2169" s="14" t="s">
        <v>741</v>
      </c>
      <c r="J2169" s="14" t="s">
        <v>4107</v>
      </c>
      <c r="K2169" s="14" t="s">
        <v>4108</v>
      </c>
    </row>
    <row r="2170" spans="1:11" x14ac:dyDescent="0.2">
      <c r="A2170" s="15">
        <v>2169</v>
      </c>
      <c r="B2170" s="16">
        <v>2692562</v>
      </c>
      <c r="C2170" s="16" t="s">
        <v>8435</v>
      </c>
      <c r="D2170" s="16" t="s">
        <v>8438</v>
      </c>
      <c r="E2170" s="16" t="s">
        <v>8439</v>
      </c>
      <c r="F2170" s="16">
        <v>3136.4</v>
      </c>
      <c r="G2170" s="16"/>
      <c r="H2170" s="16" t="s">
        <v>116</v>
      </c>
      <c r="I2170" s="16" t="s">
        <v>2209</v>
      </c>
      <c r="J2170" s="16" t="s">
        <v>1574</v>
      </c>
      <c r="K2170" s="16" t="s">
        <v>8440</v>
      </c>
    </row>
    <row r="2171" spans="1:11" x14ac:dyDescent="0.2">
      <c r="A2171" s="13">
        <v>2170</v>
      </c>
      <c r="B2171" s="14">
        <v>5195454</v>
      </c>
      <c r="C2171" s="14" t="s">
        <v>8441</v>
      </c>
      <c r="D2171" s="14" t="s">
        <v>8442</v>
      </c>
      <c r="E2171" s="14" t="s">
        <v>2048</v>
      </c>
      <c r="F2171" s="14">
        <v>223</v>
      </c>
      <c r="G2171" s="14"/>
      <c r="H2171" s="14" t="s">
        <v>136</v>
      </c>
      <c r="I2171" s="14" t="s">
        <v>1378</v>
      </c>
      <c r="J2171" s="14" t="s">
        <v>2942</v>
      </c>
      <c r="K2171" s="14" t="s">
        <v>3000</v>
      </c>
    </row>
    <row r="2172" spans="1:11" x14ac:dyDescent="0.2">
      <c r="A2172" s="15">
        <v>2171</v>
      </c>
      <c r="B2172" s="16">
        <v>2844923</v>
      </c>
      <c r="C2172" s="16" t="s">
        <v>8443</v>
      </c>
      <c r="D2172" s="16" t="s">
        <v>8444</v>
      </c>
      <c r="E2172" s="16" t="s">
        <v>3836</v>
      </c>
      <c r="F2172" s="16">
        <v>30.95</v>
      </c>
      <c r="G2172" s="16" t="s">
        <v>1018</v>
      </c>
      <c r="H2172" s="16" t="s">
        <v>528</v>
      </c>
      <c r="I2172" s="16" t="s">
        <v>785</v>
      </c>
      <c r="J2172" s="16" t="s">
        <v>5295</v>
      </c>
      <c r="K2172" s="16" t="s">
        <v>6746</v>
      </c>
    </row>
    <row r="2173" spans="1:11" x14ac:dyDescent="0.2">
      <c r="A2173" s="13">
        <v>2172</v>
      </c>
      <c r="B2173" s="14">
        <v>5189616</v>
      </c>
      <c r="C2173" s="14" t="s">
        <v>8445</v>
      </c>
      <c r="D2173" s="14" t="s">
        <v>8446</v>
      </c>
      <c r="E2173" s="14" t="s">
        <v>5717</v>
      </c>
      <c r="F2173" s="14">
        <v>3868.68</v>
      </c>
      <c r="G2173" s="14"/>
      <c r="H2173" s="14" t="s">
        <v>69</v>
      </c>
      <c r="I2173" s="14" t="s">
        <v>2967</v>
      </c>
      <c r="J2173" s="14" t="s">
        <v>8447</v>
      </c>
      <c r="K2173" s="14" t="s">
        <v>8448</v>
      </c>
    </row>
    <row r="2174" spans="1:11" x14ac:dyDescent="0.2">
      <c r="A2174" s="15">
        <v>2173</v>
      </c>
      <c r="B2174" s="16">
        <v>5619483</v>
      </c>
      <c r="C2174" s="16" t="s">
        <v>8449</v>
      </c>
      <c r="D2174" s="16" t="s">
        <v>8450</v>
      </c>
      <c r="E2174" s="16" t="s">
        <v>8451</v>
      </c>
      <c r="F2174" s="16">
        <v>154.28</v>
      </c>
      <c r="G2174" s="16" t="s">
        <v>970</v>
      </c>
      <c r="H2174" s="16" t="s">
        <v>407</v>
      </c>
      <c r="I2174" s="16" t="s">
        <v>2526</v>
      </c>
      <c r="J2174" s="16" t="s">
        <v>8452</v>
      </c>
      <c r="K2174" s="16" t="s">
        <v>8453</v>
      </c>
    </row>
    <row r="2175" spans="1:11" x14ac:dyDescent="0.2">
      <c r="A2175" s="13">
        <v>2174</v>
      </c>
      <c r="B2175" s="14">
        <v>5408415</v>
      </c>
      <c r="C2175" s="14" t="s">
        <v>8454</v>
      </c>
      <c r="D2175" s="14" t="s">
        <v>8455</v>
      </c>
      <c r="E2175" s="14" t="s">
        <v>8456</v>
      </c>
      <c r="F2175" s="14">
        <v>2188.63</v>
      </c>
      <c r="G2175" s="14"/>
      <c r="H2175" s="14" t="s">
        <v>15</v>
      </c>
      <c r="I2175" s="14" t="s">
        <v>5699</v>
      </c>
      <c r="J2175" s="14" t="s">
        <v>1247</v>
      </c>
      <c r="K2175" s="14" t="s">
        <v>1248</v>
      </c>
    </row>
    <row r="2176" spans="1:11" x14ac:dyDescent="0.2">
      <c r="A2176" s="15">
        <v>2175</v>
      </c>
      <c r="B2176" s="16">
        <v>2091283</v>
      </c>
      <c r="C2176" s="16" t="s">
        <v>8457</v>
      </c>
      <c r="D2176" s="16" t="s">
        <v>8458</v>
      </c>
      <c r="E2176" s="16" t="s">
        <v>8459</v>
      </c>
      <c r="F2176" s="16">
        <v>4.58</v>
      </c>
      <c r="G2176" s="16" t="s">
        <v>1018</v>
      </c>
      <c r="H2176" s="16" t="s">
        <v>407</v>
      </c>
      <c r="I2176" s="16" t="s">
        <v>746</v>
      </c>
      <c r="J2176" s="16" t="s">
        <v>8460</v>
      </c>
      <c r="K2176" s="16" t="s">
        <v>8461</v>
      </c>
    </row>
    <row r="2177" spans="1:11" x14ac:dyDescent="0.2">
      <c r="A2177" s="13">
        <v>2176</v>
      </c>
      <c r="B2177" s="14">
        <v>2091283</v>
      </c>
      <c r="C2177" s="14" t="s">
        <v>8457</v>
      </c>
      <c r="D2177" s="14" t="s">
        <v>8462</v>
      </c>
      <c r="E2177" s="14" t="s">
        <v>1818</v>
      </c>
      <c r="F2177" s="14">
        <v>30.95</v>
      </c>
      <c r="G2177" s="14" t="s">
        <v>1018</v>
      </c>
      <c r="H2177" s="14" t="s">
        <v>528</v>
      </c>
      <c r="I2177" s="14" t="s">
        <v>778</v>
      </c>
      <c r="J2177" s="14" t="s">
        <v>1082</v>
      </c>
      <c r="K2177" s="14" t="s">
        <v>1083</v>
      </c>
    </row>
    <row r="2178" spans="1:11" x14ac:dyDescent="0.2">
      <c r="A2178" s="15">
        <v>2177</v>
      </c>
      <c r="B2178" s="16">
        <v>5256054</v>
      </c>
      <c r="C2178" s="16" t="s">
        <v>8463</v>
      </c>
      <c r="D2178" s="16" t="s">
        <v>8464</v>
      </c>
      <c r="E2178" s="16" t="s">
        <v>8465</v>
      </c>
      <c r="F2178" s="16">
        <v>47.5</v>
      </c>
      <c r="G2178" s="16" t="s">
        <v>1018</v>
      </c>
      <c r="H2178" s="16" t="s">
        <v>136</v>
      </c>
      <c r="I2178" s="16" t="s">
        <v>3766</v>
      </c>
      <c r="J2178" s="16" t="s">
        <v>2624</v>
      </c>
      <c r="K2178" s="16" t="s">
        <v>8466</v>
      </c>
    </row>
    <row r="2179" spans="1:11" x14ac:dyDescent="0.2">
      <c r="A2179" s="13">
        <v>2178</v>
      </c>
      <c r="B2179" s="14">
        <v>9073523</v>
      </c>
      <c r="C2179" s="14" t="s">
        <v>8467</v>
      </c>
      <c r="D2179" s="14" t="s">
        <v>8468</v>
      </c>
      <c r="E2179" s="14" t="s">
        <v>8469</v>
      </c>
      <c r="F2179" s="14">
        <v>150.16999999999999</v>
      </c>
      <c r="G2179" s="14"/>
      <c r="H2179" s="14" t="s">
        <v>565</v>
      </c>
      <c r="I2179" s="14" t="s">
        <v>5238</v>
      </c>
      <c r="J2179" s="14" t="s">
        <v>1496</v>
      </c>
      <c r="K2179" s="14" t="s">
        <v>1497</v>
      </c>
    </row>
    <row r="2180" spans="1:11" x14ac:dyDescent="0.2">
      <c r="A2180" s="15">
        <v>2179</v>
      </c>
      <c r="B2180" s="16">
        <v>9073523</v>
      </c>
      <c r="C2180" s="16" t="s">
        <v>8467</v>
      </c>
      <c r="D2180" s="16" t="s">
        <v>8470</v>
      </c>
      <c r="E2180" s="16" t="s">
        <v>8469</v>
      </c>
      <c r="F2180" s="16">
        <v>20.79</v>
      </c>
      <c r="G2180" s="16" t="s">
        <v>1018</v>
      </c>
      <c r="H2180" s="16" t="s">
        <v>565</v>
      </c>
      <c r="I2180" s="16" t="s">
        <v>5238</v>
      </c>
      <c r="J2180" s="16" t="s">
        <v>8471</v>
      </c>
      <c r="K2180" s="16" t="s">
        <v>8472</v>
      </c>
    </row>
    <row r="2181" spans="1:11" x14ac:dyDescent="0.2">
      <c r="A2181" s="13">
        <v>2180</v>
      </c>
      <c r="B2181" s="14">
        <v>9073523</v>
      </c>
      <c r="C2181" s="14" t="s">
        <v>8467</v>
      </c>
      <c r="D2181" s="14" t="s">
        <v>8473</v>
      </c>
      <c r="E2181" s="14" t="s">
        <v>8469</v>
      </c>
      <c r="F2181" s="14">
        <v>37.53</v>
      </c>
      <c r="G2181" s="14" t="s">
        <v>1018</v>
      </c>
      <c r="H2181" s="14" t="s">
        <v>565</v>
      </c>
      <c r="I2181" s="14" t="s">
        <v>5238</v>
      </c>
      <c r="J2181" s="14" t="s">
        <v>2977</v>
      </c>
      <c r="K2181" s="14" t="s">
        <v>8474</v>
      </c>
    </row>
    <row r="2182" spans="1:11" x14ac:dyDescent="0.2">
      <c r="A2182" s="15">
        <v>2181</v>
      </c>
      <c r="B2182" s="16">
        <v>5322448</v>
      </c>
      <c r="C2182" s="16" t="s">
        <v>8475</v>
      </c>
      <c r="D2182" s="16" t="s">
        <v>8476</v>
      </c>
      <c r="E2182" s="16" t="s">
        <v>5523</v>
      </c>
      <c r="F2182" s="16">
        <v>1407.59</v>
      </c>
      <c r="G2182" s="16"/>
      <c r="H2182" s="16" t="s">
        <v>215</v>
      </c>
      <c r="I2182" s="16" t="s">
        <v>253</v>
      </c>
      <c r="J2182" s="16" t="s">
        <v>8477</v>
      </c>
      <c r="K2182" s="16" t="s">
        <v>7674</v>
      </c>
    </row>
    <row r="2183" spans="1:11" x14ac:dyDescent="0.2">
      <c r="A2183" s="13">
        <v>2182</v>
      </c>
      <c r="B2183" s="14">
        <v>5329612</v>
      </c>
      <c r="C2183" s="14" t="s">
        <v>8478</v>
      </c>
      <c r="D2183" s="14" t="s">
        <v>8479</v>
      </c>
      <c r="E2183" s="14" t="s">
        <v>8480</v>
      </c>
      <c r="F2183" s="14">
        <v>5066.22</v>
      </c>
      <c r="G2183" s="14"/>
      <c r="H2183" s="14" t="s">
        <v>622</v>
      </c>
      <c r="I2183" s="14" t="s">
        <v>51</v>
      </c>
      <c r="J2183" s="14" t="s">
        <v>8481</v>
      </c>
      <c r="K2183" s="14" t="s">
        <v>8482</v>
      </c>
    </row>
    <row r="2184" spans="1:11" x14ac:dyDescent="0.2">
      <c r="A2184" s="15">
        <v>2183</v>
      </c>
      <c r="B2184" s="16">
        <v>5329612</v>
      </c>
      <c r="C2184" s="16" t="s">
        <v>8478</v>
      </c>
      <c r="D2184" s="16" t="s">
        <v>8483</v>
      </c>
      <c r="E2184" s="16" t="s">
        <v>8484</v>
      </c>
      <c r="F2184" s="16">
        <v>11802.79</v>
      </c>
      <c r="G2184" s="16"/>
      <c r="H2184" s="16" t="s">
        <v>622</v>
      </c>
      <c r="I2184" s="16" t="s">
        <v>51</v>
      </c>
      <c r="J2184" s="16" t="s">
        <v>6194</v>
      </c>
      <c r="K2184" s="16" t="s">
        <v>6195</v>
      </c>
    </row>
    <row r="2185" spans="1:11" x14ac:dyDescent="0.2">
      <c r="A2185" s="13">
        <v>2184</v>
      </c>
      <c r="B2185" s="14">
        <v>5099005</v>
      </c>
      <c r="C2185" s="14" t="s">
        <v>8485</v>
      </c>
      <c r="D2185" s="14" t="s">
        <v>8486</v>
      </c>
      <c r="E2185" s="14" t="s">
        <v>8487</v>
      </c>
      <c r="F2185" s="14">
        <v>81.93</v>
      </c>
      <c r="G2185" s="14" t="s">
        <v>970</v>
      </c>
      <c r="H2185" s="14" t="s">
        <v>264</v>
      </c>
      <c r="I2185" s="14" t="s">
        <v>275</v>
      </c>
      <c r="J2185" s="14" t="s">
        <v>8488</v>
      </c>
      <c r="K2185" s="14" t="s">
        <v>8489</v>
      </c>
    </row>
    <row r="2186" spans="1:11" x14ac:dyDescent="0.2">
      <c r="A2186" s="15">
        <v>2185</v>
      </c>
      <c r="B2186" s="16">
        <v>5099005</v>
      </c>
      <c r="C2186" s="16" t="s">
        <v>8485</v>
      </c>
      <c r="D2186" s="16" t="s">
        <v>8490</v>
      </c>
      <c r="E2186" s="16" t="s">
        <v>8491</v>
      </c>
      <c r="F2186" s="16">
        <v>35656.42</v>
      </c>
      <c r="G2186" s="16"/>
      <c r="H2186" s="16" t="s">
        <v>264</v>
      </c>
      <c r="I2186" s="16" t="s">
        <v>8492</v>
      </c>
      <c r="J2186" s="16" t="s">
        <v>2533</v>
      </c>
      <c r="K2186" s="16" t="s">
        <v>6482</v>
      </c>
    </row>
    <row r="2187" spans="1:11" x14ac:dyDescent="0.2">
      <c r="A2187" s="13">
        <v>2186</v>
      </c>
      <c r="B2187" s="14">
        <v>5099005</v>
      </c>
      <c r="C2187" s="14" t="s">
        <v>8485</v>
      </c>
      <c r="D2187" s="14" t="s">
        <v>8493</v>
      </c>
      <c r="E2187" s="14" t="s">
        <v>8494</v>
      </c>
      <c r="F2187" s="14">
        <v>203.18</v>
      </c>
      <c r="G2187" s="14" t="s">
        <v>970</v>
      </c>
      <c r="H2187" s="14" t="s">
        <v>264</v>
      </c>
      <c r="I2187" s="14" t="s">
        <v>275</v>
      </c>
      <c r="J2187" s="14" t="s">
        <v>3326</v>
      </c>
      <c r="K2187" s="14" t="s">
        <v>8495</v>
      </c>
    </row>
    <row r="2188" spans="1:11" x14ac:dyDescent="0.2">
      <c r="A2188" s="15">
        <v>2187</v>
      </c>
      <c r="B2188" s="16">
        <v>5099005</v>
      </c>
      <c r="C2188" s="16" t="s">
        <v>8485</v>
      </c>
      <c r="D2188" s="16" t="s">
        <v>8496</v>
      </c>
      <c r="E2188" s="16" t="s">
        <v>8487</v>
      </c>
      <c r="F2188" s="16">
        <v>940.35</v>
      </c>
      <c r="G2188" s="16" t="s">
        <v>970</v>
      </c>
      <c r="H2188" s="16" t="s">
        <v>264</v>
      </c>
      <c r="I2188" s="16" t="s">
        <v>275</v>
      </c>
      <c r="J2188" s="16" t="s">
        <v>3135</v>
      </c>
      <c r="K2188" s="16" t="s">
        <v>8497</v>
      </c>
    </row>
    <row r="2189" spans="1:11" x14ac:dyDescent="0.2">
      <c r="A2189" s="13">
        <v>2188</v>
      </c>
      <c r="B2189" s="14">
        <v>5099005</v>
      </c>
      <c r="C2189" s="14" t="s">
        <v>8485</v>
      </c>
      <c r="D2189" s="14" t="s">
        <v>8498</v>
      </c>
      <c r="E2189" s="14" t="s">
        <v>8499</v>
      </c>
      <c r="F2189" s="14">
        <v>85.39</v>
      </c>
      <c r="G2189" s="14" t="s">
        <v>970</v>
      </c>
      <c r="H2189" s="14" t="s">
        <v>264</v>
      </c>
      <c r="I2189" s="14" t="s">
        <v>275</v>
      </c>
      <c r="J2189" s="14" t="s">
        <v>4685</v>
      </c>
      <c r="K2189" s="14" t="s">
        <v>4686</v>
      </c>
    </row>
    <row r="2190" spans="1:11" x14ac:dyDescent="0.2">
      <c r="A2190" s="15">
        <v>2189</v>
      </c>
      <c r="B2190" s="16">
        <v>5099005</v>
      </c>
      <c r="C2190" s="16" t="s">
        <v>8485</v>
      </c>
      <c r="D2190" s="16" t="s">
        <v>8500</v>
      </c>
      <c r="E2190" s="16" t="s">
        <v>8501</v>
      </c>
      <c r="F2190" s="16">
        <v>256.82</v>
      </c>
      <c r="G2190" s="16" t="s">
        <v>970</v>
      </c>
      <c r="H2190" s="16" t="s">
        <v>264</v>
      </c>
      <c r="I2190" s="16" t="s">
        <v>275</v>
      </c>
      <c r="J2190" s="16" t="s">
        <v>2553</v>
      </c>
      <c r="K2190" s="16" t="s">
        <v>8502</v>
      </c>
    </row>
    <row r="2191" spans="1:11" x14ac:dyDescent="0.2">
      <c r="A2191" s="13">
        <v>2190</v>
      </c>
      <c r="B2191" s="14">
        <v>5099005</v>
      </c>
      <c r="C2191" s="14" t="s">
        <v>8485</v>
      </c>
      <c r="D2191" s="14" t="s">
        <v>8503</v>
      </c>
      <c r="E2191" s="14" t="s">
        <v>8504</v>
      </c>
      <c r="F2191" s="14">
        <v>20619.18</v>
      </c>
      <c r="G2191" s="14"/>
      <c r="H2191" s="14" t="s">
        <v>264</v>
      </c>
      <c r="I2191" s="14" t="s">
        <v>275</v>
      </c>
      <c r="J2191" s="14" t="s">
        <v>8505</v>
      </c>
      <c r="K2191" s="14" t="s">
        <v>8506</v>
      </c>
    </row>
    <row r="2192" spans="1:11" x14ac:dyDescent="0.2">
      <c r="A2192" s="15">
        <v>2191</v>
      </c>
      <c r="B2192" s="16">
        <v>5099005</v>
      </c>
      <c r="C2192" s="16" t="s">
        <v>8485</v>
      </c>
      <c r="D2192" s="16" t="s">
        <v>8507</v>
      </c>
      <c r="E2192" s="16" t="s">
        <v>8508</v>
      </c>
      <c r="F2192" s="16">
        <v>34.17</v>
      </c>
      <c r="G2192" s="16"/>
      <c r="H2192" s="16" t="s">
        <v>264</v>
      </c>
      <c r="I2192" s="16" t="s">
        <v>275</v>
      </c>
      <c r="J2192" s="16" t="s">
        <v>2673</v>
      </c>
      <c r="K2192" s="16" t="s">
        <v>8509</v>
      </c>
    </row>
    <row r="2193" spans="1:11" x14ac:dyDescent="0.2">
      <c r="A2193" s="13">
        <v>2192</v>
      </c>
      <c r="B2193" s="14">
        <v>5099005</v>
      </c>
      <c r="C2193" s="14" t="s">
        <v>8485</v>
      </c>
      <c r="D2193" s="14" t="s">
        <v>8510</v>
      </c>
      <c r="E2193" s="14" t="s">
        <v>8511</v>
      </c>
      <c r="F2193" s="14">
        <v>8127.88</v>
      </c>
      <c r="G2193" s="14"/>
      <c r="H2193" s="14" t="s">
        <v>264</v>
      </c>
      <c r="I2193" s="14" t="s">
        <v>275</v>
      </c>
      <c r="J2193" s="14" t="s">
        <v>3036</v>
      </c>
      <c r="K2193" s="14" t="s">
        <v>8512</v>
      </c>
    </row>
    <row r="2194" spans="1:11" x14ac:dyDescent="0.2">
      <c r="A2194" s="15">
        <v>2193</v>
      </c>
      <c r="B2194" s="16">
        <v>5099005</v>
      </c>
      <c r="C2194" s="16" t="s">
        <v>8485</v>
      </c>
      <c r="D2194" s="16" t="s">
        <v>8513</v>
      </c>
      <c r="E2194" s="16" t="s">
        <v>8514</v>
      </c>
      <c r="F2194" s="16">
        <v>483.57</v>
      </c>
      <c r="G2194" s="16" t="s">
        <v>970</v>
      </c>
      <c r="H2194" s="16" t="s">
        <v>264</v>
      </c>
      <c r="I2194" s="16" t="s">
        <v>275</v>
      </c>
      <c r="J2194" s="16" t="s">
        <v>3326</v>
      </c>
      <c r="K2194" s="16" t="s">
        <v>8495</v>
      </c>
    </row>
    <row r="2195" spans="1:11" x14ac:dyDescent="0.2">
      <c r="A2195" s="13">
        <v>2194</v>
      </c>
      <c r="B2195" s="14">
        <v>5099005</v>
      </c>
      <c r="C2195" s="14" t="s">
        <v>8485</v>
      </c>
      <c r="D2195" s="14" t="s">
        <v>8515</v>
      </c>
      <c r="E2195" s="14" t="s">
        <v>5243</v>
      </c>
      <c r="F2195" s="14">
        <v>5409.44</v>
      </c>
      <c r="G2195" s="14"/>
      <c r="H2195" s="14" t="s">
        <v>264</v>
      </c>
      <c r="I2195" s="14" t="s">
        <v>275</v>
      </c>
      <c r="J2195" s="14" t="s">
        <v>3036</v>
      </c>
      <c r="K2195" s="14" t="s">
        <v>8516</v>
      </c>
    </row>
    <row r="2196" spans="1:11" x14ac:dyDescent="0.2">
      <c r="A2196" s="15">
        <v>2195</v>
      </c>
      <c r="B2196" s="16">
        <v>5099005</v>
      </c>
      <c r="C2196" s="16" t="s">
        <v>8485</v>
      </c>
      <c r="D2196" s="16" t="s">
        <v>8517</v>
      </c>
      <c r="E2196" s="16" t="s">
        <v>8518</v>
      </c>
      <c r="F2196" s="16">
        <v>2191.5100000000002</v>
      </c>
      <c r="G2196" s="16"/>
      <c r="H2196" s="16" t="s">
        <v>264</v>
      </c>
      <c r="I2196" s="16" t="s">
        <v>275</v>
      </c>
      <c r="J2196" s="16" t="s">
        <v>3036</v>
      </c>
      <c r="K2196" s="16" t="s">
        <v>8516</v>
      </c>
    </row>
    <row r="2197" spans="1:11" x14ac:dyDescent="0.2">
      <c r="A2197" s="13">
        <v>2196</v>
      </c>
      <c r="B2197" s="14">
        <v>5099005</v>
      </c>
      <c r="C2197" s="14" t="s">
        <v>8485</v>
      </c>
      <c r="D2197" s="14" t="s">
        <v>8519</v>
      </c>
      <c r="E2197" s="14" t="s">
        <v>8520</v>
      </c>
      <c r="F2197" s="14">
        <v>34322.339999999997</v>
      </c>
      <c r="G2197" s="14"/>
      <c r="H2197" s="14" t="s">
        <v>215</v>
      </c>
      <c r="I2197" s="14" t="s">
        <v>8521</v>
      </c>
      <c r="J2197" s="14" t="s">
        <v>6292</v>
      </c>
      <c r="K2197" s="14" t="s">
        <v>6293</v>
      </c>
    </row>
    <row r="2198" spans="1:11" x14ac:dyDescent="0.2">
      <c r="A2198" s="15">
        <v>2197</v>
      </c>
      <c r="B2198" s="16">
        <v>5099005</v>
      </c>
      <c r="C2198" s="16" t="s">
        <v>8485</v>
      </c>
      <c r="D2198" s="16" t="s">
        <v>8522</v>
      </c>
      <c r="E2198" s="16" t="s">
        <v>8523</v>
      </c>
      <c r="F2198" s="16">
        <v>450.73</v>
      </c>
      <c r="G2198" s="16" t="s">
        <v>970</v>
      </c>
      <c r="H2198" s="16" t="s">
        <v>264</v>
      </c>
      <c r="I2198" s="16" t="s">
        <v>275</v>
      </c>
      <c r="J2198" s="16" t="s">
        <v>8524</v>
      </c>
      <c r="K2198" s="16" t="s">
        <v>8525</v>
      </c>
    </row>
    <row r="2199" spans="1:11" x14ac:dyDescent="0.2">
      <c r="A2199" s="13">
        <v>2198</v>
      </c>
      <c r="B2199" s="14">
        <v>5099005</v>
      </c>
      <c r="C2199" s="14" t="s">
        <v>8485</v>
      </c>
      <c r="D2199" s="14" t="s">
        <v>8526</v>
      </c>
      <c r="E2199" s="14" t="s">
        <v>8523</v>
      </c>
      <c r="F2199" s="14">
        <v>1010.2</v>
      </c>
      <c r="G2199" s="14"/>
      <c r="H2199" s="14" t="s">
        <v>264</v>
      </c>
      <c r="I2199" s="14" t="s">
        <v>275</v>
      </c>
      <c r="J2199" s="14" t="s">
        <v>3036</v>
      </c>
      <c r="K2199" s="14" t="s">
        <v>8516</v>
      </c>
    </row>
    <row r="2200" spans="1:11" x14ac:dyDescent="0.2">
      <c r="A2200" s="15">
        <v>2199</v>
      </c>
      <c r="B2200" s="16">
        <v>5099005</v>
      </c>
      <c r="C2200" s="16" t="s">
        <v>8485</v>
      </c>
      <c r="D2200" s="16" t="s">
        <v>8527</v>
      </c>
      <c r="E2200" s="16" t="s">
        <v>8511</v>
      </c>
      <c r="F2200" s="16">
        <v>1773.74</v>
      </c>
      <c r="G2200" s="16" t="s">
        <v>1051</v>
      </c>
      <c r="H2200" s="16" t="s">
        <v>264</v>
      </c>
      <c r="I2200" s="16" t="s">
        <v>275</v>
      </c>
      <c r="J2200" s="16" t="s">
        <v>2899</v>
      </c>
      <c r="K2200" s="16" t="s">
        <v>2900</v>
      </c>
    </row>
    <row r="2201" spans="1:11" x14ac:dyDescent="0.2">
      <c r="A2201" s="13">
        <v>2200</v>
      </c>
      <c r="B2201" s="14">
        <v>3368661</v>
      </c>
      <c r="C2201" s="14" t="s">
        <v>8528</v>
      </c>
      <c r="D2201" s="14" t="s">
        <v>8529</v>
      </c>
      <c r="E2201" s="14" t="s">
        <v>3952</v>
      </c>
      <c r="F2201" s="14">
        <v>7120.27</v>
      </c>
      <c r="G2201" s="14"/>
      <c r="H2201" s="14" t="s">
        <v>264</v>
      </c>
      <c r="I2201" s="14" t="s">
        <v>275</v>
      </c>
      <c r="J2201" s="14" t="s">
        <v>8210</v>
      </c>
      <c r="K2201" s="14" t="s">
        <v>8211</v>
      </c>
    </row>
    <row r="2202" spans="1:11" x14ac:dyDescent="0.2">
      <c r="A2202" s="15">
        <v>2201</v>
      </c>
      <c r="B2202" s="16">
        <v>5196043</v>
      </c>
      <c r="C2202" s="16" t="s">
        <v>8530</v>
      </c>
      <c r="D2202" s="16" t="s">
        <v>8531</v>
      </c>
      <c r="E2202" s="16" t="s">
        <v>8532</v>
      </c>
      <c r="F2202" s="16">
        <v>4319.3</v>
      </c>
      <c r="G2202" s="16"/>
      <c r="H2202" s="16" t="s">
        <v>382</v>
      </c>
      <c r="I2202" s="16" t="s">
        <v>1948</v>
      </c>
      <c r="J2202" s="16" t="s">
        <v>3685</v>
      </c>
      <c r="K2202" s="16" t="s">
        <v>8533</v>
      </c>
    </row>
    <row r="2203" spans="1:11" x14ac:dyDescent="0.2">
      <c r="A2203" s="13">
        <v>2202</v>
      </c>
      <c r="B2203" s="14">
        <v>5196043</v>
      </c>
      <c r="C2203" s="14" t="s">
        <v>8530</v>
      </c>
      <c r="D2203" s="14" t="s">
        <v>8534</v>
      </c>
      <c r="E2203" s="14" t="s">
        <v>8535</v>
      </c>
      <c r="F2203" s="14">
        <v>921.68</v>
      </c>
      <c r="G2203" s="14"/>
      <c r="H2203" s="14" t="s">
        <v>382</v>
      </c>
      <c r="I2203" s="14" t="s">
        <v>1948</v>
      </c>
      <c r="J2203" s="14" t="s">
        <v>3685</v>
      </c>
      <c r="K2203" s="14" t="s">
        <v>4116</v>
      </c>
    </row>
    <row r="2204" spans="1:11" x14ac:dyDescent="0.2">
      <c r="A2204" s="15">
        <v>2203</v>
      </c>
      <c r="B2204" s="16">
        <v>5310407</v>
      </c>
      <c r="C2204" s="16" t="s">
        <v>8536</v>
      </c>
      <c r="D2204" s="16" t="s">
        <v>8537</v>
      </c>
      <c r="E2204" s="16" t="s">
        <v>8538</v>
      </c>
      <c r="F2204" s="16">
        <v>50.31</v>
      </c>
      <c r="G2204" s="16"/>
      <c r="H2204" s="16" t="s">
        <v>528</v>
      </c>
      <c r="I2204" s="16" t="s">
        <v>539</v>
      </c>
      <c r="J2204" s="16" t="s">
        <v>7039</v>
      </c>
      <c r="K2204" s="16" t="s">
        <v>8539</v>
      </c>
    </row>
    <row r="2205" spans="1:11" x14ac:dyDescent="0.2">
      <c r="A2205" s="13">
        <v>2204</v>
      </c>
      <c r="B2205" s="14">
        <v>5099595</v>
      </c>
      <c r="C2205" s="14" t="s">
        <v>8540</v>
      </c>
      <c r="D2205" s="14" t="s">
        <v>8541</v>
      </c>
      <c r="E2205" s="14" t="s">
        <v>8542</v>
      </c>
      <c r="F2205" s="14">
        <v>1106.3</v>
      </c>
      <c r="G2205" s="14"/>
      <c r="H2205" s="14" t="s">
        <v>565</v>
      </c>
      <c r="I2205" s="14" t="s">
        <v>803</v>
      </c>
      <c r="J2205" s="14" t="s">
        <v>1540</v>
      </c>
      <c r="K2205" s="14" t="s">
        <v>8543</v>
      </c>
    </row>
    <row r="2206" spans="1:11" x14ac:dyDescent="0.2">
      <c r="A2206" s="15">
        <v>2205</v>
      </c>
      <c r="B2206" s="16">
        <v>5264162</v>
      </c>
      <c r="C2206" s="16" t="s">
        <v>8544</v>
      </c>
      <c r="D2206" s="16" t="s">
        <v>8545</v>
      </c>
      <c r="E2206" s="16" t="s">
        <v>8546</v>
      </c>
      <c r="F2206" s="16">
        <v>1639.25</v>
      </c>
      <c r="G2206" s="16"/>
      <c r="H2206" s="16" t="s">
        <v>215</v>
      </c>
      <c r="I2206" s="16" t="s">
        <v>234</v>
      </c>
      <c r="J2206" s="16" t="s">
        <v>4310</v>
      </c>
      <c r="K2206" s="16" t="s">
        <v>4311</v>
      </c>
    </row>
    <row r="2207" spans="1:11" x14ac:dyDescent="0.2">
      <c r="A2207" s="13">
        <v>2206</v>
      </c>
      <c r="B2207" s="14">
        <v>5182794</v>
      </c>
      <c r="C2207" s="14" t="s">
        <v>8547</v>
      </c>
      <c r="D2207" s="14" t="s">
        <v>8548</v>
      </c>
      <c r="E2207" s="14" t="s">
        <v>8549</v>
      </c>
      <c r="F2207" s="14">
        <v>494.15</v>
      </c>
      <c r="G2207" s="14"/>
      <c r="H2207" s="14" t="s">
        <v>407</v>
      </c>
      <c r="I2207" s="14" t="s">
        <v>432</v>
      </c>
      <c r="J2207" s="14" t="s">
        <v>8550</v>
      </c>
      <c r="K2207" s="14" t="s">
        <v>8551</v>
      </c>
    </row>
    <row r="2208" spans="1:11" x14ac:dyDescent="0.2">
      <c r="A2208" s="15">
        <v>2207</v>
      </c>
      <c r="B2208" s="16">
        <v>5250285</v>
      </c>
      <c r="C2208" s="16" t="s">
        <v>8552</v>
      </c>
      <c r="D2208" s="16" t="s">
        <v>8553</v>
      </c>
      <c r="E2208" s="16" t="s">
        <v>8554</v>
      </c>
      <c r="F2208" s="16">
        <v>8097.83</v>
      </c>
      <c r="G2208" s="16"/>
      <c r="H2208" s="16" t="s">
        <v>1870</v>
      </c>
      <c r="I2208" s="16" t="s">
        <v>4300</v>
      </c>
      <c r="J2208" s="16" t="s">
        <v>3502</v>
      </c>
      <c r="K2208" s="16" t="s">
        <v>5878</v>
      </c>
    </row>
    <row r="2209" spans="1:11" x14ac:dyDescent="0.2">
      <c r="A2209" s="13">
        <v>2208</v>
      </c>
      <c r="B2209" s="14">
        <v>5250285</v>
      </c>
      <c r="C2209" s="14" t="s">
        <v>8552</v>
      </c>
      <c r="D2209" s="14" t="s">
        <v>8555</v>
      </c>
      <c r="E2209" s="14" t="s">
        <v>8556</v>
      </c>
      <c r="F2209" s="14">
        <v>5950.84</v>
      </c>
      <c r="G2209" s="14"/>
      <c r="H2209" s="14" t="s">
        <v>1870</v>
      </c>
      <c r="I2209" s="14" t="s">
        <v>8423</v>
      </c>
      <c r="J2209" s="14" t="s">
        <v>3060</v>
      </c>
      <c r="K2209" s="14" t="s">
        <v>6314</v>
      </c>
    </row>
    <row r="2210" spans="1:11" x14ac:dyDescent="0.2">
      <c r="A2210" s="15">
        <v>2209</v>
      </c>
      <c r="B2210" s="16">
        <v>5164621</v>
      </c>
      <c r="C2210" s="16" t="s">
        <v>909</v>
      </c>
      <c r="D2210" s="16" t="s">
        <v>8557</v>
      </c>
      <c r="E2210" s="16" t="s">
        <v>1318</v>
      </c>
      <c r="F2210" s="16">
        <v>14166.18</v>
      </c>
      <c r="G2210" s="16"/>
      <c r="H2210" s="16" t="s">
        <v>6440</v>
      </c>
      <c r="I2210" s="16" t="s">
        <v>8558</v>
      </c>
      <c r="J2210" s="16" t="s">
        <v>3114</v>
      </c>
      <c r="K2210" s="16" t="s">
        <v>3115</v>
      </c>
    </row>
    <row r="2211" spans="1:11" x14ac:dyDescent="0.2">
      <c r="A2211" s="13">
        <v>2210</v>
      </c>
      <c r="B2211" s="14">
        <v>5164621</v>
      </c>
      <c r="C2211" s="14" t="s">
        <v>909</v>
      </c>
      <c r="D2211" s="14" t="s">
        <v>8559</v>
      </c>
      <c r="E2211" s="14" t="s">
        <v>4050</v>
      </c>
      <c r="F2211" s="14">
        <v>43506.13</v>
      </c>
      <c r="G2211" s="14"/>
      <c r="H2211" s="14" t="s">
        <v>264</v>
      </c>
      <c r="I2211" s="14" t="s">
        <v>335</v>
      </c>
      <c r="J2211" s="14" t="s">
        <v>2054</v>
      </c>
      <c r="K2211" s="14" t="s">
        <v>2055</v>
      </c>
    </row>
    <row r="2212" spans="1:11" x14ac:dyDescent="0.2">
      <c r="A2212" s="15">
        <v>2211</v>
      </c>
      <c r="B2212" s="16">
        <v>5164621</v>
      </c>
      <c r="C2212" s="16" t="s">
        <v>909</v>
      </c>
      <c r="D2212" s="16" t="s">
        <v>8560</v>
      </c>
      <c r="E2212" s="16" t="s">
        <v>4050</v>
      </c>
      <c r="F2212" s="16">
        <v>1498.44</v>
      </c>
      <c r="G2212" s="16" t="s">
        <v>987</v>
      </c>
      <c r="H2212" s="16" t="s">
        <v>264</v>
      </c>
      <c r="I2212" s="16" t="s">
        <v>335</v>
      </c>
      <c r="J2212" s="16" t="s">
        <v>8561</v>
      </c>
      <c r="K2212" s="16" t="s">
        <v>8562</v>
      </c>
    </row>
    <row r="2213" spans="1:11" x14ac:dyDescent="0.2">
      <c r="A2213" s="13">
        <v>2212</v>
      </c>
      <c r="B2213" s="14">
        <v>5039681</v>
      </c>
      <c r="C2213" s="14" t="s">
        <v>839</v>
      </c>
      <c r="D2213" s="14" t="s">
        <v>8563</v>
      </c>
      <c r="E2213" s="14" t="s">
        <v>8564</v>
      </c>
      <c r="F2213" s="14">
        <v>816.66</v>
      </c>
      <c r="G2213" s="14" t="s">
        <v>987</v>
      </c>
      <c r="H2213" s="14" t="s">
        <v>264</v>
      </c>
      <c r="I2213" s="14" t="s">
        <v>284</v>
      </c>
      <c r="J2213" s="14" t="s">
        <v>8565</v>
      </c>
      <c r="K2213" s="14" t="s">
        <v>8566</v>
      </c>
    </row>
    <row r="2214" spans="1:11" x14ac:dyDescent="0.2">
      <c r="A2214" s="15">
        <v>2213</v>
      </c>
      <c r="B2214" s="16">
        <v>2662213</v>
      </c>
      <c r="C2214" s="16" t="s">
        <v>8567</v>
      </c>
      <c r="D2214" s="16" t="s">
        <v>8568</v>
      </c>
      <c r="E2214" s="16" t="s">
        <v>8569</v>
      </c>
      <c r="F2214" s="16">
        <v>46.87</v>
      </c>
      <c r="G2214" s="16" t="s">
        <v>970</v>
      </c>
      <c r="H2214" s="16" t="s">
        <v>110</v>
      </c>
      <c r="I2214" s="16" t="s">
        <v>1087</v>
      </c>
      <c r="J2214" s="16" t="s">
        <v>8570</v>
      </c>
      <c r="K2214" s="16" t="s">
        <v>998</v>
      </c>
    </row>
    <row r="2215" spans="1:11" x14ac:dyDescent="0.2">
      <c r="A2215" s="13">
        <v>2214</v>
      </c>
      <c r="B2215" s="14">
        <v>5126878</v>
      </c>
      <c r="C2215" s="14" t="s">
        <v>8571</v>
      </c>
      <c r="D2215" s="14" t="s">
        <v>8572</v>
      </c>
      <c r="E2215" s="14" t="s">
        <v>8573</v>
      </c>
      <c r="F2215" s="14">
        <v>10417.02</v>
      </c>
      <c r="G2215" s="14"/>
      <c r="H2215" s="14" t="s">
        <v>264</v>
      </c>
      <c r="I2215" s="14" t="s">
        <v>268</v>
      </c>
      <c r="J2215" s="14" t="s">
        <v>1967</v>
      </c>
      <c r="K2215" s="14" t="s">
        <v>8574</v>
      </c>
    </row>
    <row r="2216" spans="1:11" x14ac:dyDescent="0.2">
      <c r="A2216" s="15">
        <v>2215</v>
      </c>
      <c r="B2216" s="16">
        <v>5126878</v>
      </c>
      <c r="C2216" s="16" t="s">
        <v>8571</v>
      </c>
      <c r="D2216" s="16" t="s">
        <v>8575</v>
      </c>
      <c r="E2216" s="16" t="s">
        <v>8576</v>
      </c>
      <c r="F2216" s="16">
        <v>2645.37</v>
      </c>
      <c r="G2216" s="16"/>
      <c r="H2216" s="16" t="s">
        <v>264</v>
      </c>
      <c r="I2216" s="16" t="s">
        <v>268</v>
      </c>
      <c r="J2216" s="16" t="s">
        <v>8471</v>
      </c>
      <c r="K2216" s="16" t="s">
        <v>8577</v>
      </c>
    </row>
    <row r="2217" spans="1:11" x14ac:dyDescent="0.2">
      <c r="A2217" s="13">
        <v>2216</v>
      </c>
      <c r="B2217" s="14">
        <v>5029953</v>
      </c>
      <c r="C2217" s="14" t="s">
        <v>8578</v>
      </c>
      <c r="D2217" s="14" t="s">
        <v>8579</v>
      </c>
      <c r="E2217" s="14" t="s">
        <v>8580</v>
      </c>
      <c r="F2217" s="14">
        <v>473.05</v>
      </c>
      <c r="G2217" s="14" t="s">
        <v>970</v>
      </c>
      <c r="H2217" s="14" t="s">
        <v>565</v>
      </c>
      <c r="I2217" s="14" t="s">
        <v>7864</v>
      </c>
      <c r="J2217" s="14" t="s">
        <v>971</v>
      </c>
      <c r="K2217" s="14" t="s">
        <v>972</v>
      </c>
    </row>
    <row r="2218" spans="1:11" x14ac:dyDescent="0.2">
      <c r="A2218" s="15">
        <v>2217</v>
      </c>
      <c r="B2218" s="16">
        <v>5056853</v>
      </c>
      <c r="C2218" s="16" t="s">
        <v>8581</v>
      </c>
      <c r="D2218" s="16" t="s">
        <v>8582</v>
      </c>
      <c r="E2218" s="16" t="s">
        <v>8583</v>
      </c>
      <c r="F2218" s="16">
        <v>1399.18</v>
      </c>
      <c r="G2218" s="16"/>
      <c r="H2218" s="16" t="s">
        <v>1870</v>
      </c>
      <c r="I2218" s="16" t="s">
        <v>8584</v>
      </c>
      <c r="J2218" s="16" t="s">
        <v>3135</v>
      </c>
      <c r="K2218" s="16" t="s">
        <v>3136</v>
      </c>
    </row>
    <row r="2219" spans="1:11" x14ac:dyDescent="0.2">
      <c r="A2219" s="13">
        <v>2218</v>
      </c>
      <c r="B2219" s="14">
        <v>5322294</v>
      </c>
      <c r="C2219" s="14" t="s">
        <v>8585</v>
      </c>
      <c r="D2219" s="14" t="s">
        <v>8586</v>
      </c>
      <c r="E2219" s="14" t="s">
        <v>1279</v>
      </c>
      <c r="F2219" s="14">
        <v>816.22</v>
      </c>
      <c r="G2219" s="14"/>
      <c r="H2219" s="14" t="s">
        <v>362</v>
      </c>
      <c r="I2219" s="14" t="s">
        <v>727</v>
      </c>
      <c r="J2219" s="14" t="s">
        <v>8587</v>
      </c>
      <c r="K2219" s="14" t="s">
        <v>2795</v>
      </c>
    </row>
    <row r="2220" spans="1:11" x14ac:dyDescent="0.2">
      <c r="A2220" s="15">
        <v>2219</v>
      </c>
      <c r="B2220" s="16">
        <v>5192889</v>
      </c>
      <c r="C2220" s="16" t="s">
        <v>8588</v>
      </c>
      <c r="D2220" s="16" t="s">
        <v>8589</v>
      </c>
      <c r="E2220" s="16" t="s">
        <v>6632</v>
      </c>
      <c r="F2220" s="16">
        <v>1637.06</v>
      </c>
      <c r="G2220" s="16"/>
      <c r="H2220" s="16" t="s">
        <v>116</v>
      </c>
      <c r="I2220" s="16" t="s">
        <v>145</v>
      </c>
      <c r="J2220" s="16" t="s">
        <v>7192</v>
      </c>
      <c r="K2220" s="16" t="s">
        <v>7193</v>
      </c>
    </row>
    <row r="2221" spans="1:11" x14ac:dyDescent="0.2">
      <c r="A2221" s="13">
        <v>2220</v>
      </c>
      <c r="B2221" s="14">
        <v>5197376</v>
      </c>
      <c r="C2221" s="14" t="s">
        <v>8590</v>
      </c>
      <c r="D2221" s="14" t="s">
        <v>8591</v>
      </c>
      <c r="E2221" s="14" t="s">
        <v>8592</v>
      </c>
      <c r="F2221" s="14">
        <v>708.18</v>
      </c>
      <c r="G2221" s="14"/>
      <c r="H2221" s="14" t="s">
        <v>382</v>
      </c>
      <c r="I2221" s="14" t="s">
        <v>2756</v>
      </c>
      <c r="J2221" s="14" t="s">
        <v>3778</v>
      </c>
      <c r="K2221" s="14" t="s">
        <v>3779</v>
      </c>
    </row>
    <row r="2222" spans="1:11" x14ac:dyDescent="0.2">
      <c r="A2222" s="15">
        <v>2221</v>
      </c>
      <c r="B2222" s="16">
        <v>5197376</v>
      </c>
      <c r="C2222" s="16" t="s">
        <v>8590</v>
      </c>
      <c r="D2222" s="16" t="s">
        <v>8593</v>
      </c>
      <c r="E2222" s="16" t="s">
        <v>2150</v>
      </c>
      <c r="F2222" s="16">
        <v>37.229999999999997</v>
      </c>
      <c r="G2222" s="16" t="s">
        <v>1018</v>
      </c>
      <c r="H2222" s="16" t="s">
        <v>528</v>
      </c>
      <c r="I2222" s="16" t="s">
        <v>785</v>
      </c>
      <c r="J2222" s="16" t="s">
        <v>6971</v>
      </c>
      <c r="K2222" s="16" t="s">
        <v>6972</v>
      </c>
    </row>
    <row r="2223" spans="1:11" x14ac:dyDescent="0.2">
      <c r="A2223" s="13">
        <v>2222</v>
      </c>
      <c r="B2223" s="14">
        <v>2746239</v>
      </c>
      <c r="C2223" s="14" t="s">
        <v>8594</v>
      </c>
      <c r="D2223" s="14" t="s">
        <v>8595</v>
      </c>
      <c r="E2223" s="14" t="s">
        <v>1318</v>
      </c>
      <c r="F2223" s="14">
        <v>1155.24</v>
      </c>
      <c r="G2223" s="14"/>
      <c r="H2223" s="14" t="s">
        <v>162</v>
      </c>
      <c r="I2223" s="14" t="s">
        <v>163</v>
      </c>
      <c r="J2223" s="14" t="s">
        <v>2097</v>
      </c>
      <c r="K2223" s="14" t="s">
        <v>4898</v>
      </c>
    </row>
    <row r="2224" spans="1:11" x14ac:dyDescent="0.2">
      <c r="A2224" s="15">
        <v>2223</v>
      </c>
      <c r="B2224" s="16">
        <v>2746239</v>
      </c>
      <c r="C2224" s="16" t="s">
        <v>8594</v>
      </c>
      <c r="D2224" s="16" t="s">
        <v>8596</v>
      </c>
      <c r="E2224" s="16" t="s">
        <v>8597</v>
      </c>
      <c r="F2224" s="16">
        <v>1257.3399999999999</v>
      </c>
      <c r="G2224" s="16" t="s">
        <v>8598</v>
      </c>
      <c r="H2224" s="16" t="s">
        <v>162</v>
      </c>
      <c r="I2224" s="16" t="s">
        <v>163</v>
      </c>
      <c r="J2224" s="16" t="s">
        <v>3201</v>
      </c>
      <c r="K2224" s="16" t="s">
        <v>3202</v>
      </c>
    </row>
    <row r="2225" spans="1:11" x14ac:dyDescent="0.2">
      <c r="A2225" s="13">
        <v>2224</v>
      </c>
      <c r="B2225" s="14">
        <v>2746239</v>
      </c>
      <c r="C2225" s="14" t="s">
        <v>8594</v>
      </c>
      <c r="D2225" s="14" t="s">
        <v>8599</v>
      </c>
      <c r="E2225" s="14" t="s">
        <v>1318</v>
      </c>
      <c r="F2225" s="14">
        <v>416.81</v>
      </c>
      <c r="G2225" s="14"/>
      <c r="H2225" s="14" t="s">
        <v>162</v>
      </c>
      <c r="I2225" s="14" t="s">
        <v>163</v>
      </c>
      <c r="J2225" s="14" t="s">
        <v>2097</v>
      </c>
      <c r="K2225" s="14" t="s">
        <v>4898</v>
      </c>
    </row>
    <row r="2226" spans="1:11" x14ac:dyDescent="0.2">
      <c r="A2226" s="15">
        <v>2225</v>
      </c>
      <c r="B2226" s="16">
        <v>5444012</v>
      </c>
      <c r="C2226" s="16" t="s">
        <v>8600</v>
      </c>
      <c r="D2226" s="16" t="s">
        <v>8203</v>
      </c>
      <c r="E2226" s="16" t="s">
        <v>8202</v>
      </c>
      <c r="F2226" s="16">
        <v>30374.57</v>
      </c>
      <c r="G2226" s="16"/>
      <c r="H2226" s="16" t="s">
        <v>264</v>
      </c>
      <c r="I2226" s="16" t="s">
        <v>8601</v>
      </c>
      <c r="J2226" s="16" t="s">
        <v>4546</v>
      </c>
      <c r="K2226" s="16" t="s">
        <v>4547</v>
      </c>
    </row>
    <row r="2227" spans="1:11" x14ac:dyDescent="0.2">
      <c r="A2227" s="13">
        <v>2226</v>
      </c>
      <c r="B2227" s="14">
        <v>5444012</v>
      </c>
      <c r="C2227" s="14" t="s">
        <v>8600</v>
      </c>
      <c r="D2227" s="14" t="s">
        <v>8602</v>
      </c>
      <c r="E2227" s="14" t="s">
        <v>8202</v>
      </c>
      <c r="F2227" s="14">
        <v>22969.19</v>
      </c>
      <c r="G2227" s="14"/>
      <c r="H2227" s="14" t="s">
        <v>264</v>
      </c>
      <c r="I2227" s="14" t="s">
        <v>4679</v>
      </c>
      <c r="J2227" s="14" t="s">
        <v>4546</v>
      </c>
      <c r="K2227" s="14" t="s">
        <v>4547</v>
      </c>
    </row>
    <row r="2228" spans="1:11" x14ac:dyDescent="0.2">
      <c r="A2228" s="15">
        <v>2227</v>
      </c>
      <c r="B2228" s="16">
        <v>2885352</v>
      </c>
      <c r="C2228" s="16" t="s">
        <v>8603</v>
      </c>
      <c r="D2228" s="16" t="s">
        <v>8604</v>
      </c>
      <c r="E2228" s="16" t="s">
        <v>3482</v>
      </c>
      <c r="F2228" s="16">
        <v>698.47</v>
      </c>
      <c r="G2228" s="16"/>
      <c r="H2228" s="16" t="s">
        <v>116</v>
      </c>
      <c r="I2228" s="16" t="s">
        <v>142</v>
      </c>
      <c r="J2228" s="16" t="s">
        <v>3250</v>
      </c>
      <c r="K2228" s="16" t="s">
        <v>3251</v>
      </c>
    </row>
    <row r="2229" spans="1:11" x14ac:dyDescent="0.2">
      <c r="A2229" s="13">
        <v>2228</v>
      </c>
      <c r="B2229" s="14">
        <v>5068517</v>
      </c>
      <c r="C2229" s="14" t="s">
        <v>8605</v>
      </c>
      <c r="D2229" s="14" t="s">
        <v>8606</v>
      </c>
      <c r="E2229" s="14" t="s">
        <v>8607</v>
      </c>
      <c r="F2229" s="14">
        <v>64.11</v>
      </c>
      <c r="G2229" s="14" t="s">
        <v>970</v>
      </c>
      <c r="H2229" s="14" t="s">
        <v>511</v>
      </c>
      <c r="I2229" s="14" t="s">
        <v>1100</v>
      </c>
      <c r="J2229" s="14" t="s">
        <v>8608</v>
      </c>
      <c r="K2229" s="14" t="s">
        <v>8609</v>
      </c>
    </row>
    <row r="2230" spans="1:11" x14ac:dyDescent="0.2">
      <c r="A2230" s="15">
        <v>2229</v>
      </c>
      <c r="B2230" s="16">
        <v>5006066</v>
      </c>
      <c r="C2230" s="16" t="s">
        <v>8610</v>
      </c>
      <c r="D2230" s="16" t="s">
        <v>8611</v>
      </c>
      <c r="E2230" s="16" t="s">
        <v>7812</v>
      </c>
      <c r="F2230" s="16">
        <v>173.17</v>
      </c>
      <c r="G2230" s="16" t="s">
        <v>1895</v>
      </c>
      <c r="H2230" s="16" t="s">
        <v>565</v>
      </c>
      <c r="I2230" s="16" t="s">
        <v>1738</v>
      </c>
      <c r="J2230" s="16" t="s">
        <v>8612</v>
      </c>
      <c r="K2230" s="16" t="s">
        <v>8613</v>
      </c>
    </row>
    <row r="2231" spans="1:11" x14ac:dyDescent="0.2">
      <c r="A2231" s="13">
        <v>2230</v>
      </c>
      <c r="B2231" s="14">
        <v>5116635</v>
      </c>
      <c r="C2231" s="14" t="s">
        <v>8614</v>
      </c>
      <c r="D2231" s="14" t="s">
        <v>8615</v>
      </c>
      <c r="E2231" s="14" t="s">
        <v>8616</v>
      </c>
      <c r="F2231" s="14">
        <v>520.78</v>
      </c>
      <c r="G2231" s="14" t="s">
        <v>970</v>
      </c>
      <c r="H2231" s="14" t="s">
        <v>622</v>
      </c>
      <c r="I2231" s="14" t="s">
        <v>1117</v>
      </c>
      <c r="J2231" s="14" t="s">
        <v>5902</v>
      </c>
      <c r="K2231" s="14" t="s">
        <v>5903</v>
      </c>
    </row>
    <row r="2232" spans="1:11" x14ac:dyDescent="0.2">
      <c r="A2232" s="15">
        <v>2231</v>
      </c>
      <c r="B2232" s="16">
        <v>5116635</v>
      </c>
      <c r="C2232" s="16" t="s">
        <v>8614</v>
      </c>
      <c r="D2232" s="16" t="s">
        <v>8617</v>
      </c>
      <c r="E2232" s="16" t="s">
        <v>3230</v>
      </c>
      <c r="F2232" s="16">
        <v>50.2</v>
      </c>
      <c r="G2232" s="16" t="s">
        <v>970</v>
      </c>
      <c r="H2232" s="16" t="s">
        <v>622</v>
      </c>
      <c r="I2232" s="16" t="s">
        <v>1117</v>
      </c>
      <c r="J2232" s="16" t="s">
        <v>2286</v>
      </c>
      <c r="K2232" s="16" t="s">
        <v>2287</v>
      </c>
    </row>
    <row r="2233" spans="1:11" x14ac:dyDescent="0.2">
      <c r="A2233" s="13">
        <v>2232</v>
      </c>
      <c r="B2233" s="14">
        <v>2657449</v>
      </c>
      <c r="C2233" s="14" t="s">
        <v>8618</v>
      </c>
      <c r="D2233" s="14" t="s">
        <v>8619</v>
      </c>
      <c r="E2233" s="14" t="s">
        <v>8620</v>
      </c>
      <c r="F2233" s="14">
        <v>557.33000000000004</v>
      </c>
      <c r="G2233" s="14" t="s">
        <v>2157</v>
      </c>
      <c r="H2233" s="14" t="s">
        <v>162</v>
      </c>
      <c r="I2233" s="14" t="s">
        <v>213</v>
      </c>
      <c r="J2233" s="14" t="s">
        <v>3019</v>
      </c>
      <c r="K2233" s="14" t="s">
        <v>3020</v>
      </c>
    </row>
    <row r="2234" spans="1:11" x14ac:dyDescent="0.2">
      <c r="A2234" s="15">
        <v>2233</v>
      </c>
      <c r="B2234" s="16">
        <v>2657449</v>
      </c>
      <c r="C2234" s="16" t="s">
        <v>8618</v>
      </c>
      <c r="D2234" s="16" t="s">
        <v>8621</v>
      </c>
      <c r="E2234" s="16" t="s">
        <v>7043</v>
      </c>
      <c r="F2234" s="16">
        <v>1859.2</v>
      </c>
      <c r="G2234" s="16" t="s">
        <v>5540</v>
      </c>
      <c r="H2234" s="16" t="s">
        <v>162</v>
      </c>
      <c r="I2234" s="16" t="s">
        <v>191</v>
      </c>
      <c r="J2234" s="16" t="s">
        <v>8622</v>
      </c>
      <c r="K2234" s="16" t="s">
        <v>8623</v>
      </c>
    </row>
    <row r="2235" spans="1:11" x14ac:dyDescent="0.2">
      <c r="A2235" s="13">
        <v>2234</v>
      </c>
      <c r="B2235" s="14">
        <v>5244269</v>
      </c>
      <c r="C2235" s="14" t="s">
        <v>8624</v>
      </c>
      <c r="D2235" s="14" t="s">
        <v>8625</v>
      </c>
      <c r="E2235" s="14" t="s">
        <v>8626</v>
      </c>
      <c r="F2235" s="14">
        <v>2728.22</v>
      </c>
      <c r="G2235" s="14"/>
      <c r="H2235" s="14" t="s">
        <v>116</v>
      </c>
      <c r="I2235" s="14" t="s">
        <v>147</v>
      </c>
      <c r="J2235" s="14" t="s">
        <v>2673</v>
      </c>
      <c r="K2235" s="14" t="s">
        <v>8509</v>
      </c>
    </row>
    <row r="2236" spans="1:11" x14ac:dyDescent="0.2">
      <c r="A2236" s="15">
        <v>2235</v>
      </c>
      <c r="B2236" s="16">
        <v>5244269</v>
      </c>
      <c r="C2236" s="16" t="s">
        <v>8624</v>
      </c>
      <c r="D2236" s="16" t="s">
        <v>8627</v>
      </c>
      <c r="E2236" s="16" t="s">
        <v>8628</v>
      </c>
      <c r="F2236" s="16">
        <v>365.36</v>
      </c>
      <c r="G2236" s="16" t="s">
        <v>2083</v>
      </c>
      <c r="H2236" s="16" t="s">
        <v>116</v>
      </c>
      <c r="I2236" s="16" t="s">
        <v>147</v>
      </c>
      <c r="J2236" s="16" t="s">
        <v>8629</v>
      </c>
      <c r="K2236" s="16" t="s">
        <v>8630</v>
      </c>
    </row>
    <row r="2237" spans="1:11" x14ac:dyDescent="0.2">
      <c r="A2237" s="13">
        <v>2236</v>
      </c>
      <c r="B2237" s="14">
        <v>5308534</v>
      </c>
      <c r="C2237" s="14" t="s">
        <v>846</v>
      </c>
      <c r="D2237" s="14" t="s">
        <v>8631</v>
      </c>
      <c r="E2237" s="14" t="s">
        <v>8632</v>
      </c>
      <c r="F2237" s="14">
        <v>841.13</v>
      </c>
      <c r="G2237" s="14" t="s">
        <v>1929</v>
      </c>
      <c r="H2237" s="14" t="s">
        <v>622</v>
      </c>
      <c r="I2237" s="14" t="s">
        <v>628</v>
      </c>
      <c r="J2237" s="14" t="s">
        <v>8633</v>
      </c>
      <c r="K2237" s="14" t="s">
        <v>8634</v>
      </c>
    </row>
    <row r="2238" spans="1:11" x14ac:dyDescent="0.2">
      <c r="A2238" s="15">
        <v>2237</v>
      </c>
      <c r="B2238" s="16">
        <v>5495229</v>
      </c>
      <c r="C2238" s="16" t="s">
        <v>8635</v>
      </c>
      <c r="D2238" s="16" t="s">
        <v>8636</v>
      </c>
      <c r="E2238" s="16" t="s">
        <v>3656</v>
      </c>
      <c r="F2238" s="16">
        <v>9349.19</v>
      </c>
      <c r="G2238" s="16"/>
      <c r="H2238" s="16" t="s">
        <v>21</v>
      </c>
      <c r="I2238" s="16" t="s">
        <v>1762</v>
      </c>
      <c r="J2238" s="16" t="s">
        <v>1883</v>
      </c>
      <c r="K2238" s="16" t="s">
        <v>1884</v>
      </c>
    </row>
    <row r="2239" spans="1:11" x14ac:dyDescent="0.2">
      <c r="A2239" s="13">
        <v>2238</v>
      </c>
      <c r="B2239" s="14">
        <v>2779374</v>
      </c>
      <c r="C2239" s="14" t="s">
        <v>8637</v>
      </c>
      <c r="D2239" s="14" t="s">
        <v>8638</v>
      </c>
      <c r="E2239" s="14" t="s">
        <v>8369</v>
      </c>
      <c r="F2239" s="14">
        <v>28.66</v>
      </c>
      <c r="G2239" s="14" t="s">
        <v>970</v>
      </c>
      <c r="H2239" s="14" t="s">
        <v>407</v>
      </c>
      <c r="I2239" s="14" t="s">
        <v>408</v>
      </c>
      <c r="J2239" s="14" t="s">
        <v>8639</v>
      </c>
      <c r="K2239" s="14" t="s">
        <v>8640</v>
      </c>
    </row>
    <row r="2240" spans="1:11" x14ac:dyDescent="0.2">
      <c r="A2240" s="15">
        <v>2239</v>
      </c>
      <c r="B2240" s="16">
        <v>2450259</v>
      </c>
      <c r="C2240" s="16" t="s">
        <v>8641</v>
      </c>
      <c r="D2240" s="16" t="s">
        <v>8642</v>
      </c>
      <c r="E2240" s="16" t="s">
        <v>8643</v>
      </c>
      <c r="F2240" s="16">
        <v>596.16999999999996</v>
      </c>
      <c r="G2240" s="16" t="s">
        <v>8644</v>
      </c>
      <c r="H2240" s="16" t="s">
        <v>560</v>
      </c>
      <c r="I2240" s="16" t="s">
        <v>642</v>
      </c>
      <c r="J2240" s="16" t="s">
        <v>8645</v>
      </c>
      <c r="K2240" s="16" t="s">
        <v>8646</v>
      </c>
    </row>
    <row r="2241" spans="1:11" x14ac:dyDescent="0.2">
      <c r="A2241" s="13">
        <v>2240</v>
      </c>
      <c r="B2241" s="14">
        <v>5039274</v>
      </c>
      <c r="C2241" s="14" t="s">
        <v>8647</v>
      </c>
      <c r="D2241" s="14" t="s">
        <v>8648</v>
      </c>
      <c r="E2241" s="14" t="s">
        <v>8649</v>
      </c>
      <c r="F2241" s="14">
        <v>38.19</v>
      </c>
      <c r="G2241" s="14" t="s">
        <v>1051</v>
      </c>
      <c r="H2241" s="14" t="s">
        <v>116</v>
      </c>
      <c r="I2241" s="14" t="s">
        <v>142</v>
      </c>
      <c r="J2241" s="14" t="s">
        <v>1221</v>
      </c>
      <c r="K2241" s="14" t="s">
        <v>1222</v>
      </c>
    </row>
    <row r="2242" spans="1:11" x14ac:dyDescent="0.2">
      <c r="A2242" s="15">
        <v>2241</v>
      </c>
      <c r="B2242" s="16">
        <v>5021065</v>
      </c>
      <c r="C2242" s="16" t="s">
        <v>8650</v>
      </c>
      <c r="D2242" s="16" t="s">
        <v>8651</v>
      </c>
      <c r="E2242" s="16" t="s">
        <v>3312</v>
      </c>
      <c r="F2242" s="16">
        <v>35.6</v>
      </c>
      <c r="G2242" s="16" t="s">
        <v>1051</v>
      </c>
      <c r="H2242" s="16" t="s">
        <v>565</v>
      </c>
      <c r="I2242" s="16" t="s">
        <v>570</v>
      </c>
      <c r="J2242" s="16" t="s">
        <v>3431</v>
      </c>
      <c r="K2242" s="16" t="s">
        <v>3432</v>
      </c>
    </row>
    <row r="2243" spans="1:11" x14ac:dyDescent="0.2">
      <c r="A2243" s="13">
        <v>2242</v>
      </c>
      <c r="B2243" s="14">
        <v>5220599</v>
      </c>
      <c r="C2243" s="14" t="s">
        <v>8652</v>
      </c>
      <c r="D2243" s="14" t="s">
        <v>8653</v>
      </c>
      <c r="E2243" s="14" t="s">
        <v>8654</v>
      </c>
      <c r="F2243" s="14">
        <v>31633.23</v>
      </c>
      <c r="G2243" s="14"/>
      <c r="H2243" s="14" t="s">
        <v>264</v>
      </c>
      <c r="I2243" s="14" t="s">
        <v>320</v>
      </c>
      <c r="J2243" s="14" t="s">
        <v>3359</v>
      </c>
      <c r="K2243" s="14" t="s">
        <v>3346</v>
      </c>
    </row>
    <row r="2244" spans="1:11" x14ac:dyDescent="0.2">
      <c r="A2244" s="15">
        <v>2243</v>
      </c>
      <c r="B2244" s="16">
        <v>5013844</v>
      </c>
      <c r="C2244" s="16" t="s">
        <v>8655</v>
      </c>
      <c r="D2244" s="16" t="s">
        <v>8656</v>
      </c>
      <c r="E2244" s="16" t="s">
        <v>5523</v>
      </c>
      <c r="F2244" s="16">
        <v>5200.22</v>
      </c>
      <c r="G2244" s="16"/>
      <c r="H2244" s="16" t="s">
        <v>407</v>
      </c>
      <c r="I2244" s="16" t="s">
        <v>8657</v>
      </c>
      <c r="J2244" s="16" t="s">
        <v>2553</v>
      </c>
      <c r="K2244" s="16" t="s">
        <v>2554</v>
      </c>
    </row>
    <row r="2245" spans="1:11" x14ac:dyDescent="0.2">
      <c r="A2245" s="13">
        <v>2244</v>
      </c>
      <c r="B2245" s="14">
        <v>5340624</v>
      </c>
      <c r="C2245" s="14" t="s">
        <v>8658</v>
      </c>
      <c r="D2245" s="14" t="s">
        <v>8659</v>
      </c>
      <c r="E2245" s="14" t="s">
        <v>8660</v>
      </c>
      <c r="F2245" s="14">
        <v>38569.279999999999</v>
      </c>
      <c r="G2245" s="14"/>
      <c r="H2245" s="14" t="s">
        <v>264</v>
      </c>
      <c r="I2245" s="14" t="s">
        <v>4129</v>
      </c>
      <c r="J2245" s="14" t="s">
        <v>3365</v>
      </c>
      <c r="K2245" s="14" t="s">
        <v>3366</v>
      </c>
    </row>
    <row r="2246" spans="1:11" x14ac:dyDescent="0.2">
      <c r="A2246" s="15">
        <v>2245</v>
      </c>
      <c r="B2246" s="16">
        <v>5340624</v>
      </c>
      <c r="C2246" s="16" t="s">
        <v>8658</v>
      </c>
      <c r="D2246" s="16" t="s">
        <v>8661</v>
      </c>
      <c r="E2246" s="16" t="s">
        <v>8662</v>
      </c>
      <c r="F2246" s="16">
        <v>8766.1299999999992</v>
      </c>
      <c r="G2246" s="16"/>
      <c r="H2246" s="16" t="s">
        <v>362</v>
      </c>
      <c r="I2246" s="16" t="s">
        <v>727</v>
      </c>
      <c r="J2246" s="16" t="s">
        <v>2575</v>
      </c>
      <c r="K2246" s="16" t="s">
        <v>2646</v>
      </c>
    </row>
    <row r="2247" spans="1:11" x14ac:dyDescent="0.2">
      <c r="A2247" s="13">
        <v>2246</v>
      </c>
      <c r="B2247" s="14">
        <v>5340624</v>
      </c>
      <c r="C2247" s="14" t="s">
        <v>8658</v>
      </c>
      <c r="D2247" s="14" t="s">
        <v>8663</v>
      </c>
      <c r="E2247" s="14" t="s">
        <v>8664</v>
      </c>
      <c r="F2247" s="14">
        <v>28654.86</v>
      </c>
      <c r="G2247" s="14"/>
      <c r="H2247" s="14" t="s">
        <v>264</v>
      </c>
      <c r="I2247" s="14" t="s">
        <v>284</v>
      </c>
      <c r="J2247" s="14" t="s">
        <v>5571</v>
      </c>
      <c r="K2247" s="14" t="s">
        <v>5572</v>
      </c>
    </row>
    <row r="2248" spans="1:11" x14ac:dyDescent="0.2">
      <c r="A2248" s="15">
        <v>2247</v>
      </c>
      <c r="B2248" s="16">
        <v>5340624</v>
      </c>
      <c r="C2248" s="16" t="s">
        <v>8658</v>
      </c>
      <c r="D2248" s="16" t="s">
        <v>8665</v>
      </c>
      <c r="E2248" s="16" t="s">
        <v>8666</v>
      </c>
      <c r="F2248" s="16">
        <v>30325.47</v>
      </c>
      <c r="G2248" s="16"/>
      <c r="H2248" s="16" t="s">
        <v>264</v>
      </c>
      <c r="I2248" s="16" t="s">
        <v>278</v>
      </c>
      <c r="J2248" s="16" t="s">
        <v>4546</v>
      </c>
      <c r="K2248" s="16" t="s">
        <v>4547</v>
      </c>
    </row>
    <row r="2249" spans="1:11" x14ac:dyDescent="0.2">
      <c r="A2249" s="13">
        <v>2248</v>
      </c>
      <c r="B2249" s="14">
        <v>5340624</v>
      </c>
      <c r="C2249" s="14" t="s">
        <v>8658</v>
      </c>
      <c r="D2249" s="14" t="s">
        <v>8667</v>
      </c>
      <c r="E2249" s="14" t="s">
        <v>8668</v>
      </c>
      <c r="F2249" s="14">
        <v>5674.41</v>
      </c>
      <c r="G2249" s="14"/>
      <c r="H2249" s="14" t="s">
        <v>362</v>
      </c>
      <c r="I2249" s="14" t="s">
        <v>727</v>
      </c>
      <c r="J2249" s="14" t="s">
        <v>8669</v>
      </c>
      <c r="K2249" s="14" t="s">
        <v>8670</v>
      </c>
    </row>
    <row r="2250" spans="1:11" x14ac:dyDescent="0.2">
      <c r="A2250" s="15">
        <v>2249</v>
      </c>
      <c r="B2250" s="16">
        <v>2619504</v>
      </c>
      <c r="C2250" s="16" t="s">
        <v>8671</v>
      </c>
      <c r="D2250" s="16" t="s">
        <v>8672</v>
      </c>
      <c r="E2250" s="16" t="s">
        <v>8673</v>
      </c>
      <c r="F2250" s="16">
        <v>353.54</v>
      </c>
      <c r="G2250" s="16" t="s">
        <v>1929</v>
      </c>
      <c r="H2250" s="16" t="s">
        <v>622</v>
      </c>
      <c r="I2250" s="16" t="s">
        <v>4746</v>
      </c>
      <c r="J2250" s="16" t="s">
        <v>3850</v>
      </c>
      <c r="K2250" s="16" t="s">
        <v>8674</v>
      </c>
    </row>
    <row r="2251" spans="1:11" x14ac:dyDescent="0.2">
      <c r="A2251" s="13">
        <v>2250</v>
      </c>
      <c r="B2251" s="14">
        <v>5545366</v>
      </c>
      <c r="C2251" s="14" t="s">
        <v>8675</v>
      </c>
      <c r="D2251" s="14" t="s">
        <v>8676</v>
      </c>
      <c r="E2251" s="14" t="s">
        <v>2513</v>
      </c>
      <c r="F2251" s="14">
        <v>541.20000000000005</v>
      </c>
      <c r="G2251" s="14"/>
      <c r="H2251" s="14" t="s">
        <v>162</v>
      </c>
      <c r="I2251" s="14" t="s">
        <v>168</v>
      </c>
      <c r="J2251" s="14" t="s">
        <v>6876</v>
      </c>
      <c r="K2251" s="14" t="s">
        <v>3945</v>
      </c>
    </row>
    <row r="2252" spans="1:11" x14ac:dyDescent="0.2">
      <c r="A2252" s="15">
        <v>2251</v>
      </c>
      <c r="B2252" s="16">
        <v>5545366</v>
      </c>
      <c r="C2252" s="16" t="s">
        <v>8675</v>
      </c>
      <c r="D2252" s="16" t="s">
        <v>8677</v>
      </c>
      <c r="E2252" s="16" t="s">
        <v>2513</v>
      </c>
      <c r="F2252" s="16">
        <v>200.11</v>
      </c>
      <c r="G2252" s="16" t="s">
        <v>970</v>
      </c>
      <c r="H2252" s="16" t="s">
        <v>162</v>
      </c>
      <c r="I2252" s="16" t="s">
        <v>168</v>
      </c>
      <c r="J2252" s="16" t="s">
        <v>8678</v>
      </c>
      <c r="K2252" s="16" t="s">
        <v>8679</v>
      </c>
    </row>
    <row r="2253" spans="1:11" x14ac:dyDescent="0.2">
      <c r="A2253" s="13">
        <v>2252</v>
      </c>
      <c r="B2253" s="14">
        <v>5545366</v>
      </c>
      <c r="C2253" s="14" t="s">
        <v>8675</v>
      </c>
      <c r="D2253" s="14" t="s">
        <v>8680</v>
      </c>
      <c r="E2253" s="14" t="s">
        <v>2513</v>
      </c>
      <c r="F2253" s="14">
        <v>154.91</v>
      </c>
      <c r="G2253" s="14"/>
      <c r="H2253" s="14" t="s">
        <v>162</v>
      </c>
      <c r="I2253" s="14" t="s">
        <v>168</v>
      </c>
      <c r="J2253" s="14" t="s">
        <v>6876</v>
      </c>
      <c r="K2253" s="14" t="s">
        <v>3945</v>
      </c>
    </row>
    <row r="2254" spans="1:11" x14ac:dyDescent="0.2">
      <c r="A2254" s="15">
        <v>2253</v>
      </c>
      <c r="B2254" s="16">
        <v>3553779</v>
      </c>
      <c r="C2254" s="16" t="s">
        <v>8681</v>
      </c>
      <c r="D2254" s="16" t="s">
        <v>8682</v>
      </c>
      <c r="E2254" s="16" t="s">
        <v>8331</v>
      </c>
      <c r="F2254" s="16">
        <v>98.37</v>
      </c>
      <c r="G2254" s="16" t="s">
        <v>970</v>
      </c>
      <c r="H2254" s="16" t="s">
        <v>697</v>
      </c>
      <c r="I2254" s="16" t="s">
        <v>700</v>
      </c>
      <c r="J2254" s="16" t="s">
        <v>1095</v>
      </c>
      <c r="K2254" s="16" t="s">
        <v>1096</v>
      </c>
    </row>
    <row r="2255" spans="1:11" x14ac:dyDescent="0.2">
      <c r="A2255" s="13">
        <v>2254</v>
      </c>
      <c r="B2255" s="14">
        <v>5131871</v>
      </c>
      <c r="C2255" s="14" t="s">
        <v>8683</v>
      </c>
      <c r="D2255" s="14" t="s">
        <v>8684</v>
      </c>
      <c r="E2255" s="14" t="s">
        <v>8685</v>
      </c>
      <c r="F2255" s="14">
        <v>364.88</v>
      </c>
      <c r="G2255" s="14" t="s">
        <v>970</v>
      </c>
      <c r="H2255" s="14" t="s">
        <v>407</v>
      </c>
      <c r="I2255" s="14" t="s">
        <v>408</v>
      </c>
      <c r="J2255" s="14" t="s">
        <v>8686</v>
      </c>
      <c r="K2255" s="14" t="s">
        <v>8687</v>
      </c>
    </row>
    <row r="2256" spans="1:11" x14ac:dyDescent="0.2">
      <c r="A2256" s="15">
        <v>2255</v>
      </c>
      <c r="B2256" s="16">
        <v>5131871</v>
      </c>
      <c r="C2256" s="16" t="s">
        <v>8683</v>
      </c>
      <c r="D2256" s="16" t="s">
        <v>8688</v>
      </c>
      <c r="E2256" s="16" t="s">
        <v>8685</v>
      </c>
      <c r="F2256" s="16">
        <v>376.4</v>
      </c>
      <c r="G2256" s="16" t="s">
        <v>970</v>
      </c>
      <c r="H2256" s="16" t="s">
        <v>407</v>
      </c>
      <c r="I2256" s="16" t="s">
        <v>408</v>
      </c>
      <c r="J2256" s="16" t="s">
        <v>1188</v>
      </c>
      <c r="K2256" s="16" t="s">
        <v>1189</v>
      </c>
    </row>
    <row r="2257" spans="1:11" x14ac:dyDescent="0.2">
      <c r="A2257" s="13">
        <v>2256</v>
      </c>
      <c r="B2257" s="14">
        <v>2844001</v>
      </c>
      <c r="C2257" s="14" t="s">
        <v>848</v>
      </c>
      <c r="D2257" s="14" t="s">
        <v>8689</v>
      </c>
      <c r="E2257" s="14" t="s">
        <v>5307</v>
      </c>
      <c r="F2257" s="14">
        <v>37.51</v>
      </c>
      <c r="G2257" s="14" t="s">
        <v>1929</v>
      </c>
      <c r="H2257" s="14" t="s">
        <v>622</v>
      </c>
      <c r="I2257" s="14" t="s">
        <v>624</v>
      </c>
      <c r="J2257" s="14" t="s">
        <v>8690</v>
      </c>
      <c r="K2257" s="14" t="s">
        <v>8691</v>
      </c>
    </row>
    <row r="2258" spans="1:11" x14ac:dyDescent="0.2">
      <c r="A2258" s="15">
        <v>2257</v>
      </c>
      <c r="B2258" s="16">
        <v>2844001</v>
      </c>
      <c r="C2258" s="16" t="s">
        <v>848</v>
      </c>
      <c r="D2258" s="16" t="s">
        <v>8692</v>
      </c>
      <c r="E2258" s="16" t="s">
        <v>8693</v>
      </c>
      <c r="F2258" s="16">
        <v>300.08999999999997</v>
      </c>
      <c r="G2258" s="16" t="s">
        <v>2762</v>
      </c>
      <c r="H2258" s="16" t="s">
        <v>622</v>
      </c>
      <c r="I2258" s="16" t="s">
        <v>624</v>
      </c>
      <c r="J2258" s="16" t="s">
        <v>1217</v>
      </c>
      <c r="K2258" s="16" t="s">
        <v>1218</v>
      </c>
    </row>
    <row r="2259" spans="1:11" x14ac:dyDescent="0.2">
      <c r="A2259" s="13">
        <v>2258</v>
      </c>
      <c r="B2259" s="14">
        <v>2844001</v>
      </c>
      <c r="C2259" s="14" t="s">
        <v>848</v>
      </c>
      <c r="D2259" s="14" t="s">
        <v>8694</v>
      </c>
      <c r="E2259" s="14" t="s">
        <v>8695</v>
      </c>
      <c r="F2259" s="14">
        <v>633.15</v>
      </c>
      <c r="G2259" s="14" t="s">
        <v>1929</v>
      </c>
      <c r="H2259" s="14" t="s">
        <v>622</v>
      </c>
      <c r="I2259" s="14" t="s">
        <v>630</v>
      </c>
      <c r="J2259" s="14" t="s">
        <v>8633</v>
      </c>
      <c r="K2259" s="14" t="s">
        <v>8634</v>
      </c>
    </row>
    <row r="2260" spans="1:11" x14ac:dyDescent="0.2">
      <c r="A2260" s="15">
        <v>2259</v>
      </c>
      <c r="B2260" s="16">
        <v>5330874</v>
      </c>
      <c r="C2260" s="16" t="s">
        <v>8696</v>
      </c>
      <c r="D2260" s="16" t="s">
        <v>8697</v>
      </c>
      <c r="E2260" s="16" t="s">
        <v>216</v>
      </c>
      <c r="F2260" s="16">
        <v>5223.72</v>
      </c>
      <c r="G2260" s="16"/>
      <c r="H2260" s="16" t="s">
        <v>215</v>
      </c>
      <c r="I2260" s="16" t="s">
        <v>216</v>
      </c>
      <c r="J2260" s="16" t="s">
        <v>2354</v>
      </c>
      <c r="K2260" s="16" t="s">
        <v>2355</v>
      </c>
    </row>
    <row r="2261" spans="1:11" x14ac:dyDescent="0.2">
      <c r="A2261" s="13">
        <v>2260</v>
      </c>
      <c r="B2261" s="14">
        <v>5105579</v>
      </c>
      <c r="C2261" s="14" t="s">
        <v>8698</v>
      </c>
      <c r="D2261" s="14" t="s">
        <v>8699</v>
      </c>
      <c r="E2261" s="14" t="s">
        <v>3230</v>
      </c>
      <c r="F2261" s="14">
        <v>2778.99</v>
      </c>
      <c r="G2261" s="14"/>
      <c r="H2261" s="14" t="s">
        <v>697</v>
      </c>
      <c r="I2261" s="14" t="s">
        <v>700</v>
      </c>
      <c r="J2261" s="14" t="s">
        <v>4850</v>
      </c>
      <c r="K2261" s="14" t="s">
        <v>8700</v>
      </c>
    </row>
    <row r="2262" spans="1:11" x14ac:dyDescent="0.2">
      <c r="A2262" s="15">
        <v>2261</v>
      </c>
      <c r="B2262" s="16">
        <v>5105579</v>
      </c>
      <c r="C2262" s="16" t="s">
        <v>8698</v>
      </c>
      <c r="D2262" s="16" t="s">
        <v>8701</v>
      </c>
      <c r="E2262" s="16" t="s">
        <v>8318</v>
      </c>
      <c r="F2262" s="16">
        <v>31.17</v>
      </c>
      <c r="G2262" s="16"/>
      <c r="H2262" s="16" t="s">
        <v>697</v>
      </c>
      <c r="I2262" s="16" t="s">
        <v>700</v>
      </c>
      <c r="J2262" s="16" t="s">
        <v>3393</v>
      </c>
      <c r="K2262" s="16" t="s">
        <v>2593</v>
      </c>
    </row>
    <row r="2263" spans="1:11" x14ac:dyDescent="0.2">
      <c r="A2263" s="13">
        <v>2262</v>
      </c>
      <c r="B2263" s="14">
        <v>2069792</v>
      </c>
      <c r="C2263" s="14" t="s">
        <v>854</v>
      </c>
      <c r="D2263" s="14" t="s">
        <v>8702</v>
      </c>
      <c r="E2263" s="14" t="s">
        <v>6048</v>
      </c>
      <c r="F2263" s="14">
        <v>56586.34</v>
      </c>
      <c r="G2263" s="14"/>
      <c r="H2263" s="14" t="s">
        <v>69</v>
      </c>
      <c r="I2263" s="14" t="s">
        <v>8703</v>
      </c>
      <c r="J2263" s="14" t="s">
        <v>3019</v>
      </c>
      <c r="K2263" s="14" t="s">
        <v>3284</v>
      </c>
    </row>
    <row r="2264" spans="1:11" x14ac:dyDescent="0.2">
      <c r="A2264" s="15">
        <v>2263</v>
      </c>
      <c r="B2264" s="16">
        <v>2069792</v>
      </c>
      <c r="C2264" s="16" t="s">
        <v>854</v>
      </c>
      <c r="D2264" s="16" t="s">
        <v>8704</v>
      </c>
      <c r="E2264" s="16" t="s">
        <v>6048</v>
      </c>
      <c r="F2264" s="16">
        <v>321.70999999999998</v>
      </c>
      <c r="G2264" s="16" t="s">
        <v>970</v>
      </c>
      <c r="H2264" s="16" t="s">
        <v>69</v>
      </c>
      <c r="I2264" s="16" t="s">
        <v>85</v>
      </c>
      <c r="J2264" s="16" t="s">
        <v>1901</v>
      </c>
      <c r="K2264" s="16" t="s">
        <v>1902</v>
      </c>
    </row>
    <row r="2265" spans="1:11" x14ac:dyDescent="0.2">
      <c r="A2265" s="13">
        <v>2264</v>
      </c>
      <c r="B2265" s="14">
        <v>2069792</v>
      </c>
      <c r="C2265" s="14" t="s">
        <v>854</v>
      </c>
      <c r="D2265" s="14" t="s">
        <v>8706</v>
      </c>
      <c r="E2265" s="14" t="s">
        <v>6048</v>
      </c>
      <c r="F2265" s="14">
        <v>291.32</v>
      </c>
      <c r="G2265" s="14" t="s">
        <v>970</v>
      </c>
      <c r="H2265" s="14" t="s">
        <v>69</v>
      </c>
      <c r="I2265" s="14" t="s">
        <v>85</v>
      </c>
      <c r="J2265" s="14" t="s">
        <v>8707</v>
      </c>
      <c r="K2265" s="14" t="s">
        <v>8708</v>
      </c>
    </row>
    <row r="2266" spans="1:11" x14ac:dyDescent="0.2">
      <c r="A2266" s="15">
        <v>2265</v>
      </c>
      <c r="B2266" s="16">
        <v>2069792</v>
      </c>
      <c r="C2266" s="16" t="s">
        <v>854</v>
      </c>
      <c r="D2266" s="16" t="s">
        <v>8705</v>
      </c>
      <c r="E2266" s="16" t="s">
        <v>6048</v>
      </c>
      <c r="F2266" s="16">
        <v>6511.18</v>
      </c>
      <c r="G2266" s="16"/>
      <c r="H2266" s="16" t="s">
        <v>69</v>
      </c>
      <c r="I2266" s="16" t="s">
        <v>85</v>
      </c>
      <c r="J2266" s="16" t="s">
        <v>3019</v>
      </c>
      <c r="K2266" s="16" t="s">
        <v>3284</v>
      </c>
    </row>
    <row r="2267" spans="1:11" x14ac:dyDescent="0.2">
      <c r="A2267" s="13">
        <v>2266</v>
      </c>
      <c r="B2267" s="14">
        <v>5297206</v>
      </c>
      <c r="C2267" s="14" t="s">
        <v>8709</v>
      </c>
      <c r="D2267" s="14" t="s">
        <v>8710</v>
      </c>
      <c r="E2267" s="14" t="s">
        <v>8711</v>
      </c>
      <c r="F2267" s="14">
        <v>23324.63</v>
      </c>
      <c r="G2267" s="14"/>
      <c r="H2267" s="14" t="s">
        <v>560</v>
      </c>
      <c r="I2267" s="14" t="s">
        <v>51</v>
      </c>
      <c r="J2267" s="14" t="s">
        <v>4040</v>
      </c>
      <c r="K2267" s="14" t="s">
        <v>4041</v>
      </c>
    </row>
    <row r="2268" spans="1:11" x14ac:dyDescent="0.2">
      <c r="A2268" s="15">
        <v>2267</v>
      </c>
      <c r="B2268" s="16">
        <v>5282586</v>
      </c>
      <c r="C2268" s="16" t="s">
        <v>8712</v>
      </c>
      <c r="D2268" s="16" t="s">
        <v>8713</v>
      </c>
      <c r="E2268" s="16" t="s">
        <v>8714</v>
      </c>
      <c r="F2268" s="16">
        <v>201.83</v>
      </c>
      <c r="G2268" s="16" t="s">
        <v>970</v>
      </c>
      <c r="H2268" s="16" t="s">
        <v>407</v>
      </c>
      <c r="I2268" s="16" t="s">
        <v>420</v>
      </c>
      <c r="J2268" s="16" t="s">
        <v>8196</v>
      </c>
      <c r="K2268" s="16" t="s">
        <v>8197</v>
      </c>
    </row>
    <row r="2269" spans="1:11" x14ac:dyDescent="0.2">
      <c r="A2269" s="13">
        <v>2268</v>
      </c>
      <c r="B2269" s="14">
        <v>5496535</v>
      </c>
      <c r="C2269" s="14" t="s">
        <v>8715</v>
      </c>
      <c r="D2269" s="14" t="s">
        <v>8716</v>
      </c>
      <c r="E2269" s="14" t="s">
        <v>8717</v>
      </c>
      <c r="F2269" s="14">
        <v>20171.669999999998</v>
      </c>
      <c r="G2269" s="14"/>
      <c r="H2269" s="14" t="s">
        <v>116</v>
      </c>
      <c r="I2269" s="14" t="s">
        <v>2209</v>
      </c>
      <c r="J2269" s="14" t="s">
        <v>2250</v>
      </c>
      <c r="K2269" s="14" t="s">
        <v>4624</v>
      </c>
    </row>
    <row r="2270" spans="1:11" x14ac:dyDescent="0.2">
      <c r="A2270" s="15">
        <v>2269</v>
      </c>
      <c r="B2270" s="16">
        <v>5496535</v>
      </c>
      <c r="C2270" s="16" t="s">
        <v>8715</v>
      </c>
      <c r="D2270" s="16" t="s">
        <v>8718</v>
      </c>
      <c r="E2270" s="16" t="s">
        <v>8719</v>
      </c>
      <c r="F2270" s="16">
        <v>7931.94</v>
      </c>
      <c r="G2270" s="16"/>
      <c r="H2270" s="16" t="s">
        <v>116</v>
      </c>
      <c r="I2270" s="16" t="s">
        <v>2209</v>
      </c>
      <c r="J2270" s="16" t="s">
        <v>7924</v>
      </c>
      <c r="K2270" s="16" t="s">
        <v>3236</v>
      </c>
    </row>
    <row r="2271" spans="1:11" x14ac:dyDescent="0.2">
      <c r="A2271" s="13">
        <v>2270</v>
      </c>
      <c r="B2271" s="14">
        <v>5222575</v>
      </c>
      <c r="C2271" s="14" t="s">
        <v>8720</v>
      </c>
      <c r="D2271" s="14" t="s">
        <v>8721</v>
      </c>
      <c r="E2271" s="14" t="s">
        <v>8722</v>
      </c>
      <c r="F2271" s="14">
        <v>25.07</v>
      </c>
      <c r="G2271" s="14" t="s">
        <v>1018</v>
      </c>
      <c r="H2271" s="14" t="s">
        <v>528</v>
      </c>
      <c r="I2271" s="14" t="s">
        <v>539</v>
      </c>
      <c r="J2271" s="14" t="s">
        <v>8723</v>
      </c>
      <c r="K2271" s="14" t="s">
        <v>8724</v>
      </c>
    </row>
    <row r="2272" spans="1:11" x14ac:dyDescent="0.2">
      <c r="A2272" s="15">
        <v>2271</v>
      </c>
      <c r="B2272" s="16">
        <v>2876965</v>
      </c>
      <c r="C2272" s="16" t="s">
        <v>8725</v>
      </c>
      <c r="D2272" s="16" t="s">
        <v>8726</v>
      </c>
      <c r="E2272" s="16" t="s">
        <v>8727</v>
      </c>
      <c r="F2272" s="16">
        <v>228.81</v>
      </c>
      <c r="G2272" s="16" t="s">
        <v>970</v>
      </c>
      <c r="H2272" s="16" t="s">
        <v>407</v>
      </c>
      <c r="I2272" s="16" t="s">
        <v>420</v>
      </c>
      <c r="J2272" s="16" t="s">
        <v>7781</v>
      </c>
      <c r="K2272" s="16" t="s">
        <v>8728</v>
      </c>
    </row>
    <row r="2273" spans="1:11" x14ac:dyDescent="0.2">
      <c r="A2273" s="13">
        <v>2272</v>
      </c>
      <c r="B2273" s="14">
        <v>2777223</v>
      </c>
      <c r="C2273" s="14" t="s">
        <v>683</v>
      </c>
      <c r="D2273" s="14" t="s">
        <v>8729</v>
      </c>
      <c r="E2273" s="14" t="s">
        <v>8730</v>
      </c>
      <c r="F2273" s="14">
        <v>907.49</v>
      </c>
      <c r="G2273" s="14" t="s">
        <v>2083</v>
      </c>
      <c r="H2273" s="14" t="s">
        <v>116</v>
      </c>
      <c r="I2273" s="14" t="s">
        <v>142</v>
      </c>
      <c r="J2273" s="14" t="s">
        <v>5644</v>
      </c>
      <c r="K2273" s="14" t="s">
        <v>5645</v>
      </c>
    </row>
    <row r="2274" spans="1:11" x14ac:dyDescent="0.2">
      <c r="A2274" s="15">
        <v>2273</v>
      </c>
      <c r="B2274" s="16">
        <v>2777223</v>
      </c>
      <c r="C2274" s="16" t="s">
        <v>683</v>
      </c>
      <c r="D2274" s="16" t="s">
        <v>8731</v>
      </c>
      <c r="E2274" s="16" t="s">
        <v>6393</v>
      </c>
      <c r="F2274" s="16">
        <v>326.44</v>
      </c>
      <c r="G2274" s="16" t="s">
        <v>2083</v>
      </c>
      <c r="H2274" s="16" t="s">
        <v>215</v>
      </c>
      <c r="I2274" s="16" t="s">
        <v>227</v>
      </c>
      <c r="J2274" s="16" t="s">
        <v>5196</v>
      </c>
      <c r="K2274" s="16" t="s">
        <v>5197</v>
      </c>
    </row>
    <row r="2275" spans="1:11" x14ac:dyDescent="0.2">
      <c r="A2275" s="13">
        <v>2274</v>
      </c>
      <c r="B2275" s="14">
        <v>5519004</v>
      </c>
      <c r="C2275" s="14" t="s">
        <v>8732</v>
      </c>
      <c r="D2275" s="14" t="s">
        <v>8733</v>
      </c>
      <c r="E2275" s="14" t="s">
        <v>8734</v>
      </c>
      <c r="F2275" s="14">
        <v>883.89</v>
      </c>
      <c r="G2275" s="14"/>
      <c r="H2275" s="14" t="s">
        <v>697</v>
      </c>
      <c r="I2275" s="14" t="s">
        <v>6885</v>
      </c>
      <c r="J2275" s="14" t="s">
        <v>7788</v>
      </c>
      <c r="K2275" s="14" t="s">
        <v>3274</v>
      </c>
    </row>
    <row r="2276" spans="1:11" x14ac:dyDescent="0.2">
      <c r="A2276" s="15">
        <v>2275</v>
      </c>
      <c r="B2276" s="16">
        <v>5519004</v>
      </c>
      <c r="C2276" s="16" t="s">
        <v>8732</v>
      </c>
      <c r="D2276" s="16" t="s">
        <v>8735</v>
      </c>
      <c r="E2276" s="16" t="s">
        <v>8736</v>
      </c>
      <c r="F2276" s="16">
        <v>541.26</v>
      </c>
      <c r="G2276" s="16"/>
      <c r="H2276" s="16" t="s">
        <v>697</v>
      </c>
      <c r="I2276" s="16" t="s">
        <v>698</v>
      </c>
      <c r="J2276" s="16" t="s">
        <v>2171</v>
      </c>
      <c r="K2276" s="16" t="s">
        <v>2172</v>
      </c>
    </row>
    <row r="2277" spans="1:11" x14ac:dyDescent="0.2">
      <c r="A2277" s="13">
        <v>2276</v>
      </c>
      <c r="B2277" s="14">
        <v>5519004</v>
      </c>
      <c r="C2277" s="14" t="s">
        <v>8732</v>
      </c>
      <c r="D2277" s="14" t="s">
        <v>8737</v>
      </c>
      <c r="E2277" s="14" t="s">
        <v>8738</v>
      </c>
      <c r="F2277" s="14">
        <v>8991.6299999999992</v>
      </c>
      <c r="G2277" s="14"/>
      <c r="H2277" s="14" t="s">
        <v>264</v>
      </c>
      <c r="I2277" s="14" t="s">
        <v>5456</v>
      </c>
      <c r="J2277" s="14" t="s">
        <v>2693</v>
      </c>
      <c r="K2277" s="14" t="s">
        <v>3323</v>
      </c>
    </row>
    <row r="2278" spans="1:11" x14ac:dyDescent="0.2">
      <c r="A2278" s="15">
        <v>2277</v>
      </c>
      <c r="B2278" s="16">
        <v>5519004</v>
      </c>
      <c r="C2278" s="16" t="s">
        <v>8732</v>
      </c>
      <c r="D2278" s="16" t="s">
        <v>8739</v>
      </c>
      <c r="E2278" s="16" t="s">
        <v>5523</v>
      </c>
      <c r="F2278" s="16">
        <v>2219.5100000000002</v>
      </c>
      <c r="G2278" s="16"/>
      <c r="H2278" s="16" t="s">
        <v>697</v>
      </c>
      <c r="I2278" s="16" t="s">
        <v>698</v>
      </c>
      <c r="J2278" s="16" t="s">
        <v>8072</v>
      </c>
      <c r="K2278" s="16" t="s">
        <v>8073</v>
      </c>
    </row>
    <row r="2279" spans="1:11" x14ac:dyDescent="0.2">
      <c r="A2279" s="13">
        <v>2278</v>
      </c>
      <c r="B2279" s="14">
        <v>5519004</v>
      </c>
      <c r="C2279" s="14" t="s">
        <v>8732</v>
      </c>
      <c r="D2279" s="14" t="s">
        <v>8740</v>
      </c>
      <c r="E2279" s="14" t="s">
        <v>8741</v>
      </c>
      <c r="F2279" s="14">
        <v>14460.66</v>
      </c>
      <c r="G2279" s="14"/>
      <c r="H2279" s="14" t="s">
        <v>697</v>
      </c>
      <c r="I2279" s="14" t="s">
        <v>8742</v>
      </c>
      <c r="J2279" s="14" t="s">
        <v>8072</v>
      </c>
      <c r="K2279" s="14" t="s">
        <v>8073</v>
      </c>
    </row>
    <row r="2280" spans="1:11" x14ac:dyDescent="0.2">
      <c r="A2280" s="15">
        <v>2279</v>
      </c>
      <c r="B2280" s="16">
        <v>2864193</v>
      </c>
      <c r="C2280" s="16" t="s">
        <v>8743</v>
      </c>
      <c r="D2280" s="16" t="s">
        <v>8744</v>
      </c>
      <c r="E2280" s="16" t="s">
        <v>8245</v>
      </c>
      <c r="F2280" s="16">
        <v>1182.27</v>
      </c>
      <c r="G2280" s="16"/>
      <c r="H2280" s="16" t="s">
        <v>560</v>
      </c>
      <c r="I2280" s="16" t="s">
        <v>794</v>
      </c>
      <c r="J2280" s="16" t="s">
        <v>3114</v>
      </c>
      <c r="K2280" s="16" t="s">
        <v>3115</v>
      </c>
    </row>
    <row r="2281" spans="1:11" x14ac:dyDescent="0.2">
      <c r="A2281" s="13">
        <v>2280</v>
      </c>
      <c r="B2281" s="14">
        <v>5461197</v>
      </c>
      <c r="C2281" s="14" t="s">
        <v>8745</v>
      </c>
      <c r="D2281" s="14" t="s">
        <v>8746</v>
      </c>
      <c r="E2281" s="14" t="s">
        <v>4897</v>
      </c>
      <c r="F2281" s="14">
        <v>2032.06</v>
      </c>
      <c r="G2281" s="14"/>
      <c r="H2281" s="14" t="s">
        <v>116</v>
      </c>
      <c r="I2281" s="14" t="s">
        <v>8747</v>
      </c>
      <c r="J2281" s="14" t="s">
        <v>6869</v>
      </c>
      <c r="K2281" s="14" t="s">
        <v>6870</v>
      </c>
    </row>
    <row r="2282" spans="1:11" x14ac:dyDescent="0.2">
      <c r="A2282" s="15">
        <v>2281</v>
      </c>
      <c r="B2282" s="16">
        <v>5249112</v>
      </c>
      <c r="C2282" s="16" t="s">
        <v>8748</v>
      </c>
      <c r="D2282" s="16" t="s">
        <v>8749</v>
      </c>
      <c r="E2282" s="16" t="s">
        <v>369</v>
      </c>
      <c r="F2282" s="16">
        <v>3899.47</v>
      </c>
      <c r="G2282" s="16"/>
      <c r="H2282" s="16" t="s">
        <v>362</v>
      </c>
      <c r="I2282" s="16" t="s">
        <v>362</v>
      </c>
      <c r="J2282" s="16" t="s">
        <v>8750</v>
      </c>
      <c r="K2282" s="16" t="s">
        <v>8751</v>
      </c>
    </row>
    <row r="2283" spans="1:11" x14ac:dyDescent="0.2">
      <c r="A2283" s="13">
        <v>2282</v>
      </c>
      <c r="B2283" s="14">
        <v>5136512</v>
      </c>
      <c r="C2283" s="14" t="s">
        <v>8752</v>
      </c>
      <c r="D2283" s="14" t="s">
        <v>8753</v>
      </c>
      <c r="E2283" s="14" t="s">
        <v>8754</v>
      </c>
      <c r="F2283" s="14">
        <v>542.30999999999995</v>
      </c>
      <c r="G2283" s="14"/>
      <c r="H2283" s="14" t="s">
        <v>162</v>
      </c>
      <c r="I2283" s="14" t="s">
        <v>51</v>
      </c>
      <c r="J2283" s="14" t="s">
        <v>8755</v>
      </c>
      <c r="K2283" s="14" t="s">
        <v>8756</v>
      </c>
    </row>
    <row r="2284" spans="1:11" x14ac:dyDescent="0.2">
      <c r="A2284" s="15">
        <v>2283</v>
      </c>
      <c r="B2284" s="16">
        <v>5239249</v>
      </c>
      <c r="C2284" s="16" t="s">
        <v>8757</v>
      </c>
      <c r="D2284" s="16" t="s">
        <v>8758</v>
      </c>
      <c r="E2284" s="16" t="s">
        <v>8759</v>
      </c>
      <c r="F2284" s="16">
        <v>603.35</v>
      </c>
      <c r="G2284" s="16"/>
      <c r="H2284" s="16" t="s">
        <v>264</v>
      </c>
      <c r="I2284" s="16" t="s">
        <v>715</v>
      </c>
      <c r="J2284" s="16" t="s">
        <v>3636</v>
      </c>
      <c r="K2284" s="16" t="s">
        <v>4144</v>
      </c>
    </row>
    <row r="2285" spans="1:11" x14ac:dyDescent="0.2">
      <c r="A2285" s="13">
        <v>2284</v>
      </c>
      <c r="B2285" s="14">
        <v>5239249</v>
      </c>
      <c r="C2285" s="14" t="s">
        <v>8757</v>
      </c>
      <c r="D2285" s="14" t="s">
        <v>8760</v>
      </c>
      <c r="E2285" s="14" t="s">
        <v>8761</v>
      </c>
      <c r="F2285" s="14">
        <v>377.16</v>
      </c>
      <c r="G2285" s="14"/>
      <c r="H2285" s="14" t="s">
        <v>264</v>
      </c>
      <c r="I2285" s="14" t="s">
        <v>8762</v>
      </c>
      <c r="J2285" s="14" t="s">
        <v>3636</v>
      </c>
      <c r="K2285" s="14" t="s">
        <v>4144</v>
      </c>
    </row>
    <row r="2286" spans="1:11" x14ac:dyDescent="0.2">
      <c r="A2286" s="15">
        <v>2285</v>
      </c>
      <c r="B2286" s="16">
        <v>5239249</v>
      </c>
      <c r="C2286" s="16" t="s">
        <v>8757</v>
      </c>
      <c r="D2286" s="16" t="s">
        <v>8763</v>
      </c>
      <c r="E2286" s="16" t="s">
        <v>8764</v>
      </c>
      <c r="F2286" s="16">
        <v>1887.63</v>
      </c>
      <c r="G2286" s="16"/>
      <c r="H2286" s="16" t="s">
        <v>264</v>
      </c>
      <c r="I2286" s="16" t="s">
        <v>272</v>
      </c>
      <c r="J2286" s="16" t="s">
        <v>8765</v>
      </c>
      <c r="K2286" s="16" t="s">
        <v>8766</v>
      </c>
    </row>
    <row r="2287" spans="1:11" x14ac:dyDescent="0.2">
      <c r="A2287" s="13">
        <v>2286</v>
      </c>
      <c r="B2287" s="14">
        <v>5239249</v>
      </c>
      <c r="C2287" s="14" t="s">
        <v>8757</v>
      </c>
      <c r="D2287" s="14" t="s">
        <v>8767</v>
      </c>
      <c r="E2287" s="14" t="s">
        <v>8768</v>
      </c>
      <c r="F2287" s="14">
        <v>2368.7800000000002</v>
      </c>
      <c r="G2287" s="14"/>
      <c r="H2287" s="14" t="s">
        <v>264</v>
      </c>
      <c r="I2287" s="14" t="s">
        <v>272</v>
      </c>
      <c r="J2287" s="14" t="s">
        <v>8765</v>
      </c>
      <c r="K2287" s="14" t="s">
        <v>8766</v>
      </c>
    </row>
    <row r="2288" spans="1:11" x14ac:dyDescent="0.2">
      <c r="A2288" s="15">
        <v>2287</v>
      </c>
      <c r="B2288" s="16">
        <v>5239249</v>
      </c>
      <c r="C2288" s="16" t="s">
        <v>8757</v>
      </c>
      <c r="D2288" s="16" t="s">
        <v>8769</v>
      </c>
      <c r="E2288" s="16" t="s">
        <v>8770</v>
      </c>
      <c r="F2288" s="16">
        <v>1109.28</v>
      </c>
      <c r="G2288" s="16"/>
      <c r="H2288" s="16" t="s">
        <v>264</v>
      </c>
      <c r="I2288" s="16" t="s">
        <v>272</v>
      </c>
      <c r="J2288" s="16" t="s">
        <v>4029</v>
      </c>
      <c r="K2288" s="16" t="s">
        <v>8771</v>
      </c>
    </row>
    <row r="2289" spans="1:11" x14ac:dyDescent="0.2">
      <c r="A2289" s="13">
        <v>2288</v>
      </c>
      <c r="B2289" s="14">
        <v>5239249</v>
      </c>
      <c r="C2289" s="14" t="s">
        <v>8757</v>
      </c>
      <c r="D2289" s="14" t="s">
        <v>8772</v>
      </c>
      <c r="E2289" s="14" t="s">
        <v>8773</v>
      </c>
      <c r="F2289" s="14">
        <v>102.87</v>
      </c>
      <c r="G2289" s="14"/>
      <c r="H2289" s="14" t="s">
        <v>264</v>
      </c>
      <c r="I2289" s="14" t="s">
        <v>715</v>
      </c>
      <c r="J2289" s="14" t="s">
        <v>8765</v>
      </c>
      <c r="K2289" s="14" t="s">
        <v>8766</v>
      </c>
    </row>
    <row r="2290" spans="1:11" x14ac:dyDescent="0.2">
      <c r="A2290" s="15">
        <v>2289</v>
      </c>
      <c r="B2290" s="16">
        <v>2737221</v>
      </c>
      <c r="C2290" s="16" t="s">
        <v>8774</v>
      </c>
      <c r="D2290" s="16" t="s">
        <v>8775</v>
      </c>
      <c r="E2290" s="16" t="s">
        <v>8776</v>
      </c>
      <c r="F2290" s="16">
        <v>56.75</v>
      </c>
      <c r="G2290" s="16"/>
      <c r="H2290" s="16" t="s">
        <v>382</v>
      </c>
      <c r="I2290" s="16" t="s">
        <v>2756</v>
      </c>
      <c r="J2290" s="16" t="s">
        <v>5029</v>
      </c>
      <c r="K2290" s="16" t="s">
        <v>5030</v>
      </c>
    </row>
    <row r="2291" spans="1:11" x14ac:dyDescent="0.2">
      <c r="A2291" s="13">
        <v>2290</v>
      </c>
      <c r="B2291" s="14">
        <v>2737221</v>
      </c>
      <c r="C2291" s="14" t="s">
        <v>8774</v>
      </c>
      <c r="D2291" s="14" t="s">
        <v>8777</v>
      </c>
      <c r="E2291" s="14" t="s">
        <v>8778</v>
      </c>
      <c r="F2291" s="14">
        <v>138.68</v>
      </c>
      <c r="G2291" s="14" t="s">
        <v>1018</v>
      </c>
      <c r="H2291" s="14" t="s">
        <v>382</v>
      </c>
      <c r="I2291" s="14" t="s">
        <v>2756</v>
      </c>
      <c r="J2291" s="14" t="s">
        <v>8779</v>
      </c>
      <c r="K2291" s="14" t="s">
        <v>8780</v>
      </c>
    </row>
    <row r="2292" spans="1:11" x14ac:dyDescent="0.2">
      <c r="A2292" s="15">
        <v>2291</v>
      </c>
      <c r="B2292" s="16">
        <v>2085976</v>
      </c>
      <c r="C2292" s="16" t="s">
        <v>8781</v>
      </c>
      <c r="D2292" s="16" t="s">
        <v>8782</v>
      </c>
      <c r="E2292" s="16" t="s">
        <v>8783</v>
      </c>
      <c r="F2292" s="16">
        <v>547.94000000000005</v>
      </c>
      <c r="G2292" s="16"/>
      <c r="H2292" s="16" t="s">
        <v>215</v>
      </c>
      <c r="I2292" s="16" t="s">
        <v>259</v>
      </c>
      <c r="J2292" s="16" t="s">
        <v>3331</v>
      </c>
      <c r="K2292" s="16" t="s">
        <v>3332</v>
      </c>
    </row>
    <row r="2293" spans="1:11" x14ac:dyDescent="0.2">
      <c r="A2293" s="13">
        <v>2292</v>
      </c>
      <c r="B2293" s="14">
        <v>5161975</v>
      </c>
      <c r="C2293" s="14" t="s">
        <v>8784</v>
      </c>
      <c r="D2293" s="14" t="s">
        <v>8785</v>
      </c>
      <c r="E2293" s="14" t="s">
        <v>5875</v>
      </c>
      <c r="F2293" s="14">
        <v>1073.8399999999999</v>
      </c>
      <c r="G2293" s="14"/>
      <c r="H2293" s="14" t="s">
        <v>407</v>
      </c>
      <c r="I2293" s="14" t="s">
        <v>5877</v>
      </c>
      <c r="J2293" s="14" t="s">
        <v>3502</v>
      </c>
      <c r="K2293" s="14" t="s">
        <v>5878</v>
      </c>
    </row>
    <row r="2294" spans="1:11" x14ac:dyDescent="0.2">
      <c r="A2294" s="15">
        <v>2293</v>
      </c>
      <c r="B2294" s="16">
        <v>5097215</v>
      </c>
      <c r="C2294" s="16" t="s">
        <v>8786</v>
      </c>
      <c r="D2294" s="16" t="s">
        <v>8787</v>
      </c>
      <c r="E2294" s="16" t="s">
        <v>8788</v>
      </c>
      <c r="F2294" s="16">
        <v>84.77</v>
      </c>
      <c r="G2294" s="16" t="s">
        <v>987</v>
      </c>
      <c r="H2294" s="16" t="s">
        <v>162</v>
      </c>
      <c r="I2294" s="16" t="s">
        <v>207</v>
      </c>
      <c r="J2294" s="16" t="s">
        <v>8789</v>
      </c>
      <c r="K2294" s="16" t="s">
        <v>8790</v>
      </c>
    </row>
    <row r="2295" spans="1:11" x14ac:dyDescent="0.2">
      <c r="A2295" s="13">
        <v>2294</v>
      </c>
      <c r="B2295" s="14">
        <v>2724146</v>
      </c>
      <c r="C2295" s="14" t="s">
        <v>8791</v>
      </c>
      <c r="D2295" s="14" t="s">
        <v>8792</v>
      </c>
      <c r="E2295" s="14" t="s">
        <v>3051</v>
      </c>
      <c r="F2295" s="14">
        <v>53.13</v>
      </c>
      <c r="G2295" s="14" t="s">
        <v>8793</v>
      </c>
      <c r="H2295" s="14" t="s">
        <v>264</v>
      </c>
      <c r="I2295" s="14" t="s">
        <v>289</v>
      </c>
      <c r="J2295" s="14" t="s">
        <v>1739</v>
      </c>
      <c r="K2295" s="14" t="s">
        <v>1740</v>
      </c>
    </row>
    <row r="2296" spans="1:11" x14ac:dyDescent="0.2">
      <c r="A2296" s="15">
        <v>2295</v>
      </c>
      <c r="B2296" s="16">
        <v>2724146</v>
      </c>
      <c r="C2296" s="16" t="s">
        <v>8791</v>
      </c>
      <c r="D2296" s="16" t="s">
        <v>8794</v>
      </c>
      <c r="E2296" s="16" t="s">
        <v>3051</v>
      </c>
      <c r="F2296" s="16">
        <v>541.52</v>
      </c>
      <c r="G2296" s="16" t="s">
        <v>7221</v>
      </c>
      <c r="H2296" s="16" t="s">
        <v>264</v>
      </c>
      <c r="I2296" s="16" t="s">
        <v>289</v>
      </c>
      <c r="J2296" s="16" t="s">
        <v>4884</v>
      </c>
      <c r="K2296" s="16" t="s">
        <v>8795</v>
      </c>
    </row>
    <row r="2297" spans="1:11" x14ac:dyDescent="0.2">
      <c r="A2297" s="13">
        <v>2296</v>
      </c>
      <c r="B2297" s="14">
        <v>2724146</v>
      </c>
      <c r="C2297" s="14" t="s">
        <v>8791</v>
      </c>
      <c r="D2297" s="14" t="s">
        <v>8796</v>
      </c>
      <c r="E2297" s="14" t="s">
        <v>8797</v>
      </c>
      <c r="F2297" s="14">
        <v>424.89</v>
      </c>
      <c r="G2297" s="14" t="s">
        <v>7221</v>
      </c>
      <c r="H2297" s="14" t="s">
        <v>264</v>
      </c>
      <c r="I2297" s="14" t="s">
        <v>289</v>
      </c>
      <c r="J2297" s="14" t="s">
        <v>4884</v>
      </c>
      <c r="K2297" s="14" t="s">
        <v>8795</v>
      </c>
    </row>
    <row r="2298" spans="1:11" x14ac:dyDescent="0.2">
      <c r="A2298" s="15">
        <v>2297</v>
      </c>
      <c r="B2298" s="16">
        <v>5104424</v>
      </c>
      <c r="C2298" s="16" t="s">
        <v>897</v>
      </c>
      <c r="D2298" s="16" t="s">
        <v>5186</v>
      </c>
      <c r="E2298" s="16" t="s">
        <v>1005</v>
      </c>
      <c r="F2298" s="16">
        <v>880.03</v>
      </c>
      <c r="G2298" s="16"/>
      <c r="H2298" s="16" t="s">
        <v>136</v>
      </c>
      <c r="I2298" s="16" t="s">
        <v>800</v>
      </c>
      <c r="J2298" s="16" t="s">
        <v>3431</v>
      </c>
      <c r="K2298" s="16" t="s">
        <v>4572</v>
      </c>
    </row>
    <row r="2299" spans="1:11" x14ac:dyDescent="0.2">
      <c r="A2299" s="13">
        <v>2298</v>
      </c>
      <c r="B2299" s="14">
        <v>5104424</v>
      </c>
      <c r="C2299" s="14" t="s">
        <v>897</v>
      </c>
      <c r="D2299" s="14" t="s">
        <v>8798</v>
      </c>
      <c r="E2299" s="14" t="s">
        <v>8799</v>
      </c>
      <c r="F2299" s="14">
        <v>21750.25</v>
      </c>
      <c r="G2299" s="14"/>
      <c r="H2299" s="14" t="s">
        <v>136</v>
      </c>
      <c r="I2299" s="14" t="s">
        <v>8800</v>
      </c>
      <c r="J2299" s="14" t="s">
        <v>6628</v>
      </c>
      <c r="K2299" s="14" t="s">
        <v>6629</v>
      </c>
    </row>
    <row r="2300" spans="1:11" x14ac:dyDescent="0.2">
      <c r="A2300" s="15">
        <v>2299</v>
      </c>
      <c r="B2300" s="16">
        <v>5104424</v>
      </c>
      <c r="C2300" s="16" t="s">
        <v>897</v>
      </c>
      <c r="D2300" s="16" t="s">
        <v>8801</v>
      </c>
      <c r="E2300" s="16" t="s">
        <v>8799</v>
      </c>
      <c r="F2300" s="16">
        <v>12200.41</v>
      </c>
      <c r="G2300" s="16"/>
      <c r="H2300" s="16" t="s">
        <v>136</v>
      </c>
      <c r="I2300" s="16" t="s">
        <v>4996</v>
      </c>
      <c r="J2300" s="16" t="s">
        <v>6641</v>
      </c>
      <c r="K2300" s="16" t="s">
        <v>2397</v>
      </c>
    </row>
    <row r="2301" spans="1:11" x14ac:dyDescent="0.2">
      <c r="A2301" s="13">
        <v>2300</v>
      </c>
      <c r="B2301" s="14">
        <v>5104424</v>
      </c>
      <c r="C2301" s="14" t="s">
        <v>897</v>
      </c>
      <c r="D2301" s="14" t="s">
        <v>8802</v>
      </c>
      <c r="E2301" s="14" t="s">
        <v>1005</v>
      </c>
      <c r="F2301" s="14">
        <v>5758.7</v>
      </c>
      <c r="G2301" s="14" t="s">
        <v>987</v>
      </c>
      <c r="H2301" s="14" t="s">
        <v>136</v>
      </c>
      <c r="I2301" s="14" t="s">
        <v>800</v>
      </c>
      <c r="J2301" s="14" t="s">
        <v>6364</v>
      </c>
      <c r="K2301" s="14" t="s">
        <v>6365</v>
      </c>
    </row>
    <row r="2302" spans="1:11" x14ac:dyDescent="0.2">
      <c r="A2302" s="15">
        <v>2301</v>
      </c>
      <c r="B2302" s="16">
        <v>5095549</v>
      </c>
      <c r="C2302" s="16" t="s">
        <v>813</v>
      </c>
      <c r="D2302" s="16" t="s">
        <v>8803</v>
      </c>
      <c r="E2302" s="16" t="s">
        <v>8804</v>
      </c>
      <c r="F2302" s="16">
        <v>4656.26</v>
      </c>
      <c r="G2302" s="16"/>
      <c r="H2302" s="16" t="s">
        <v>69</v>
      </c>
      <c r="I2302" s="16" t="s">
        <v>72</v>
      </c>
      <c r="J2302" s="16" t="s">
        <v>1872</v>
      </c>
      <c r="K2302" s="16" t="s">
        <v>1873</v>
      </c>
    </row>
    <row r="2303" spans="1:11" x14ac:dyDescent="0.2">
      <c r="A2303" s="13">
        <v>2302</v>
      </c>
      <c r="B2303" s="14">
        <v>5095549</v>
      </c>
      <c r="C2303" s="14" t="s">
        <v>813</v>
      </c>
      <c r="D2303" s="14" t="s">
        <v>8806</v>
      </c>
      <c r="E2303" s="14" t="s">
        <v>8804</v>
      </c>
      <c r="F2303" s="14">
        <v>7556.64</v>
      </c>
      <c r="G2303" s="14"/>
      <c r="H2303" s="14" t="s">
        <v>69</v>
      </c>
      <c r="I2303" s="14" t="s">
        <v>72</v>
      </c>
      <c r="J2303" s="14" t="s">
        <v>1872</v>
      </c>
      <c r="K2303" s="14" t="s">
        <v>1873</v>
      </c>
    </row>
    <row r="2304" spans="1:11" x14ac:dyDescent="0.2">
      <c r="A2304" s="15">
        <v>2303</v>
      </c>
      <c r="B2304" s="16">
        <v>5095549</v>
      </c>
      <c r="C2304" s="16" t="s">
        <v>813</v>
      </c>
      <c r="D2304" s="16" t="s">
        <v>8807</v>
      </c>
      <c r="E2304" s="16" t="s">
        <v>8808</v>
      </c>
      <c r="F2304" s="16">
        <v>44.71</v>
      </c>
      <c r="G2304" s="16" t="s">
        <v>2083</v>
      </c>
      <c r="H2304" s="16" t="s">
        <v>69</v>
      </c>
      <c r="I2304" s="16" t="s">
        <v>72</v>
      </c>
      <c r="J2304" s="16" t="s">
        <v>3826</v>
      </c>
      <c r="K2304" s="16" t="s">
        <v>5401</v>
      </c>
    </row>
    <row r="2305" spans="1:11" x14ac:dyDescent="0.2">
      <c r="A2305" s="13">
        <v>2304</v>
      </c>
      <c r="B2305" s="14">
        <v>5095549</v>
      </c>
      <c r="C2305" s="14" t="s">
        <v>813</v>
      </c>
      <c r="D2305" s="14" t="s">
        <v>8809</v>
      </c>
      <c r="E2305" s="14" t="s">
        <v>8810</v>
      </c>
      <c r="F2305" s="14">
        <v>123.82</v>
      </c>
      <c r="G2305" s="14" t="s">
        <v>2083</v>
      </c>
      <c r="H2305" s="14" t="s">
        <v>69</v>
      </c>
      <c r="I2305" s="14" t="s">
        <v>72</v>
      </c>
      <c r="J2305" s="14" t="s">
        <v>4845</v>
      </c>
      <c r="K2305" s="14" t="s">
        <v>5541</v>
      </c>
    </row>
    <row r="2306" spans="1:11" x14ac:dyDescent="0.2">
      <c r="A2306" s="15">
        <v>2305</v>
      </c>
      <c r="B2306" s="16">
        <v>5152674</v>
      </c>
      <c r="C2306" s="16" t="s">
        <v>8811</v>
      </c>
      <c r="D2306" s="16" t="s">
        <v>8812</v>
      </c>
      <c r="E2306" s="16" t="s">
        <v>8813</v>
      </c>
      <c r="F2306" s="16">
        <v>7580.9</v>
      </c>
      <c r="G2306" s="16"/>
      <c r="H2306" s="16" t="s">
        <v>116</v>
      </c>
      <c r="I2306" s="16" t="s">
        <v>8747</v>
      </c>
      <c r="J2306" s="16" t="s">
        <v>6226</v>
      </c>
      <c r="K2306" s="16" t="s">
        <v>4572</v>
      </c>
    </row>
    <row r="2307" spans="1:11" x14ac:dyDescent="0.2">
      <c r="A2307" s="13">
        <v>2306</v>
      </c>
      <c r="B2307" s="14">
        <v>5152674</v>
      </c>
      <c r="C2307" s="14" t="s">
        <v>8811</v>
      </c>
      <c r="D2307" s="14" t="s">
        <v>8814</v>
      </c>
      <c r="E2307" s="14" t="s">
        <v>8813</v>
      </c>
      <c r="F2307" s="14">
        <v>5985.46</v>
      </c>
      <c r="G2307" s="14" t="s">
        <v>987</v>
      </c>
      <c r="H2307" s="14" t="s">
        <v>116</v>
      </c>
      <c r="I2307" s="14" t="s">
        <v>117</v>
      </c>
      <c r="J2307" s="14" t="s">
        <v>8268</v>
      </c>
      <c r="K2307" s="14" t="s">
        <v>8269</v>
      </c>
    </row>
    <row r="2308" spans="1:11" x14ac:dyDescent="0.2">
      <c r="A2308" s="15">
        <v>2307</v>
      </c>
      <c r="B2308" s="16">
        <v>5332591</v>
      </c>
      <c r="C2308" s="16" t="s">
        <v>8815</v>
      </c>
      <c r="D2308" s="16" t="s">
        <v>8816</v>
      </c>
      <c r="E2308" s="16" t="s">
        <v>8817</v>
      </c>
      <c r="F2308" s="16">
        <v>4099.58</v>
      </c>
      <c r="G2308" s="16"/>
      <c r="H2308" s="16" t="s">
        <v>116</v>
      </c>
      <c r="I2308" s="16" t="s">
        <v>2209</v>
      </c>
      <c r="J2308" s="16" t="s">
        <v>1602</v>
      </c>
      <c r="K2308" s="16" t="s">
        <v>1212</v>
      </c>
    </row>
    <row r="2309" spans="1:11" x14ac:dyDescent="0.2">
      <c r="A2309" s="13">
        <v>2308</v>
      </c>
      <c r="B2309" s="14">
        <v>5332591</v>
      </c>
      <c r="C2309" s="14" t="s">
        <v>8815</v>
      </c>
      <c r="D2309" s="14" t="s">
        <v>8818</v>
      </c>
      <c r="E2309" s="14" t="s">
        <v>3882</v>
      </c>
      <c r="F2309" s="14">
        <v>1944.39</v>
      </c>
      <c r="G2309" s="14"/>
      <c r="H2309" s="14" t="s">
        <v>362</v>
      </c>
      <c r="I2309" s="14" t="s">
        <v>734</v>
      </c>
      <c r="J2309" s="14" t="s">
        <v>8819</v>
      </c>
      <c r="K2309" s="14" t="s">
        <v>8820</v>
      </c>
    </row>
    <row r="2310" spans="1:11" x14ac:dyDescent="0.2">
      <c r="A2310" s="15">
        <v>2309</v>
      </c>
      <c r="B2310" s="16">
        <v>5152054</v>
      </c>
      <c r="C2310" s="16" t="s">
        <v>8821</v>
      </c>
      <c r="D2310" s="16" t="s">
        <v>8822</v>
      </c>
      <c r="E2310" s="16" t="s">
        <v>8823</v>
      </c>
      <c r="F2310" s="16">
        <v>3887.32</v>
      </c>
      <c r="G2310" s="16"/>
      <c r="H2310" s="16" t="s">
        <v>382</v>
      </c>
      <c r="I2310" s="16" t="s">
        <v>1948</v>
      </c>
      <c r="J2310" s="16" t="s">
        <v>7187</v>
      </c>
      <c r="K2310" s="16" t="s">
        <v>7188</v>
      </c>
    </row>
    <row r="2311" spans="1:11" x14ac:dyDescent="0.2">
      <c r="A2311" s="13">
        <v>2310</v>
      </c>
      <c r="B2311" s="14">
        <v>5152054</v>
      </c>
      <c r="C2311" s="14" t="s">
        <v>8821</v>
      </c>
      <c r="D2311" s="14" t="s">
        <v>8824</v>
      </c>
      <c r="E2311" s="14" t="s">
        <v>8825</v>
      </c>
      <c r="F2311" s="14">
        <v>5828.12</v>
      </c>
      <c r="G2311" s="14"/>
      <c r="H2311" s="14" t="s">
        <v>215</v>
      </c>
      <c r="I2311" s="14" t="s">
        <v>685</v>
      </c>
      <c r="J2311" s="14" t="s">
        <v>5440</v>
      </c>
      <c r="K2311" s="14" t="s">
        <v>5441</v>
      </c>
    </row>
    <row r="2312" spans="1:11" x14ac:dyDescent="0.2">
      <c r="A2312" s="15">
        <v>2311</v>
      </c>
      <c r="B2312" s="16">
        <v>5152054</v>
      </c>
      <c r="C2312" s="16" t="s">
        <v>8821</v>
      </c>
      <c r="D2312" s="16" t="s">
        <v>8826</v>
      </c>
      <c r="E2312" s="16" t="s">
        <v>5183</v>
      </c>
      <c r="F2312" s="16">
        <v>12427.13</v>
      </c>
      <c r="G2312" s="16"/>
      <c r="H2312" s="16" t="s">
        <v>1870</v>
      </c>
      <c r="I2312" s="16" t="s">
        <v>8827</v>
      </c>
      <c r="J2312" s="16" t="s">
        <v>3162</v>
      </c>
      <c r="K2312" s="16" t="s">
        <v>3163</v>
      </c>
    </row>
    <row r="2313" spans="1:11" x14ac:dyDescent="0.2">
      <c r="A2313" s="13">
        <v>2312</v>
      </c>
      <c r="B2313" s="14">
        <v>5152054</v>
      </c>
      <c r="C2313" s="14" t="s">
        <v>8821</v>
      </c>
      <c r="D2313" s="14" t="s">
        <v>8828</v>
      </c>
      <c r="E2313" s="14" t="s">
        <v>8829</v>
      </c>
      <c r="F2313" s="14">
        <v>2331.9</v>
      </c>
      <c r="G2313" s="14"/>
      <c r="H2313" s="14" t="s">
        <v>1870</v>
      </c>
      <c r="I2313" s="14" t="s">
        <v>8827</v>
      </c>
      <c r="J2313" s="14" t="s">
        <v>5359</v>
      </c>
      <c r="K2313" s="14" t="s">
        <v>5360</v>
      </c>
    </row>
    <row r="2314" spans="1:11" x14ac:dyDescent="0.2">
      <c r="A2314" s="15">
        <v>2313</v>
      </c>
      <c r="B2314" s="16">
        <v>5152054</v>
      </c>
      <c r="C2314" s="16" t="s">
        <v>8821</v>
      </c>
      <c r="D2314" s="16" t="s">
        <v>8830</v>
      </c>
      <c r="E2314" s="16" t="s">
        <v>8303</v>
      </c>
      <c r="F2314" s="16">
        <v>5959.89</v>
      </c>
      <c r="G2314" s="16"/>
      <c r="H2314" s="16" t="s">
        <v>622</v>
      </c>
      <c r="I2314" s="16" t="s">
        <v>2537</v>
      </c>
      <c r="J2314" s="16" t="s">
        <v>2605</v>
      </c>
      <c r="K2314" s="16" t="s">
        <v>2606</v>
      </c>
    </row>
    <row r="2315" spans="1:11" x14ac:dyDescent="0.2">
      <c r="A2315" s="13">
        <v>2314</v>
      </c>
      <c r="B2315" s="14">
        <v>5152054</v>
      </c>
      <c r="C2315" s="14" t="s">
        <v>8821</v>
      </c>
      <c r="D2315" s="14" t="s">
        <v>8831</v>
      </c>
      <c r="E2315" s="14" t="s">
        <v>8832</v>
      </c>
      <c r="F2315" s="14">
        <v>10835.2</v>
      </c>
      <c r="G2315" s="14"/>
      <c r="H2315" s="14" t="s">
        <v>162</v>
      </c>
      <c r="I2315" s="14" t="s">
        <v>163</v>
      </c>
      <c r="J2315" s="14" t="s">
        <v>3774</v>
      </c>
      <c r="K2315" s="14" t="s">
        <v>3775</v>
      </c>
    </row>
    <row r="2316" spans="1:11" x14ac:dyDescent="0.2">
      <c r="A2316" s="15">
        <v>2315</v>
      </c>
      <c r="B2316" s="16">
        <v>5152054</v>
      </c>
      <c r="C2316" s="16" t="s">
        <v>8821</v>
      </c>
      <c r="D2316" s="16" t="s">
        <v>8833</v>
      </c>
      <c r="E2316" s="16" t="s">
        <v>8239</v>
      </c>
      <c r="F2316" s="16">
        <v>6421.63</v>
      </c>
      <c r="G2316" s="16"/>
      <c r="H2316" s="16" t="s">
        <v>69</v>
      </c>
      <c r="I2316" s="16" t="s">
        <v>72</v>
      </c>
      <c r="J2316" s="16" t="s">
        <v>3365</v>
      </c>
      <c r="K2316" s="16" t="s">
        <v>3366</v>
      </c>
    </row>
    <row r="2317" spans="1:11" x14ac:dyDescent="0.2">
      <c r="A2317" s="13">
        <v>2316</v>
      </c>
      <c r="B2317" s="14">
        <v>5152054</v>
      </c>
      <c r="C2317" s="14" t="s">
        <v>8821</v>
      </c>
      <c r="D2317" s="14" t="s">
        <v>8834</v>
      </c>
      <c r="E2317" s="14" t="s">
        <v>8835</v>
      </c>
      <c r="F2317" s="14">
        <v>5266.35</v>
      </c>
      <c r="G2317" s="14"/>
      <c r="H2317" s="14" t="s">
        <v>116</v>
      </c>
      <c r="I2317" s="14" t="s">
        <v>147</v>
      </c>
      <c r="J2317" s="14" t="s">
        <v>7160</v>
      </c>
      <c r="K2317" s="14" t="s">
        <v>7161</v>
      </c>
    </row>
    <row r="2318" spans="1:11" x14ac:dyDescent="0.2">
      <c r="A2318" s="15">
        <v>2317</v>
      </c>
      <c r="B2318" s="16">
        <v>5152054</v>
      </c>
      <c r="C2318" s="16" t="s">
        <v>8821</v>
      </c>
      <c r="D2318" s="16" t="s">
        <v>8836</v>
      </c>
      <c r="E2318" s="16" t="s">
        <v>4008</v>
      </c>
      <c r="F2318" s="16">
        <v>4886.42</v>
      </c>
      <c r="G2318" s="16"/>
      <c r="H2318" s="16" t="s">
        <v>565</v>
      </c>
      <c r="I2318" s="16" t="s">
        <v>600</v>
      </c>
      <c r="J2318" s="16" t="s">
        <v>6319</v>
      </c>
      <c r="K2318" s="16" t="s">
        <v>4807</v>
      </c>
    </row>
    <row r="2319" spans="1:11" x14ac:dyDescent="0.2">
      <c r="A2319" s="13">
        <v>2318</v>
      </c>
      <c r="B2319" s="14">
        <v>5152054</v>
      </c>
      <c r="C2319" s="14" t="s">
        <v>8821</v>
      </c>
      <c r="D2319" s="14" t="s">
        <v>8837</v>
      </c>
      <c r="E2319" s="14" t="s">
        <v>8838</v>
      </c>
      <c r="F2319" s="14">
        <v>398.99</v>
      </c>
      <c r="G2319" s="14"/>
      <c r="H2319" s="14" t="s">
        <v>116</v>
      </c>
      <c r="I2319" s="14" t="s">
        <v>142</v>
      </c>
      <c r="J2319" s="14" t="s">
        <v>2216</v>
      </c>
      <c r="K2319" s="14" t="s">
        <v>2217</v>
      </c>
    </row>
    <row r="2320" spans="1:11" x14ac:dyDescent="0.2">
      <c r="A2320" s="15">
        <v>2319</v>
      </c>
      <c r="B2320" s="16">
        <v>5152054</v>
      </c>
      <c r="C2320" s="16" t="s">
        <v>8821</v>
      </c>
      <c r="D2320" s="16" t="s">
        <v>8839</v>
      </c>
      <c r="E2320" s="16" t="s">
        <v>8840</v>
      </c>
      <c r="F2320" s="16">
        <v>1240.93</v>
      </c>
      <c r="G2320" s="16"/>
      <c r="H2320" s="16" t="s">
        <v>622</v>
      </c>
      <c r="I2320" s="16" t="s">
        <v>4746</v>
      </c>
      <c r="J2320" s="16" t="s">
        <v>3359</v>
      </c>
      <c r="K2320" s="16" t="s">
        <v>3346</v>
      </c>
    </row>
    <row r="2321" spans="1:11" x14ac:dyDescent="0.2">
      <c r="A2321" s="13">
        <v>2320</v>
      </c>
      <c r="B2321" s="14">
        <v>5152054</v>
      </c>
      <c r="C2321" s="14" t="s">
        <v>8821</v>
      </c>
      <c r="D2321" s="14" t="s">
        <v>8841</v>
      </c>
      <c r="E2321" s="14" t="s">
        <v>6991</v>
      </c>
      <c r="F2321" s="14">
        <v>2989.36</v>
      </c>
      <c r="G2321" s="14"/>
      <c r="H2321" s="14" t="s">
        <v>116</v>
      </c>
      <c r="I2321" s="14" t="s">
        <v>142</v>
      </c>
      <c r="J2321" s="14" t="s">
        <v>4196</v>
      </c>
      <c r="K2321" s="14" t="s">
        <v>4197</v>
      </c>
    </row>
    <row r="2322" spans="1:11" x14ac:dyDescent="0.2">
      <c r="A2322" s="15">
        <v>2321</v>
      </c>
      <c r="B2322" s="16">
        <v>5152054</v>
      </c>
      <c r="C2322" s="16" t="s">
        <v>8821</v>
      </c>
      <c r="D2322" s="16" t="s">
        <v>8842</v>
      </c>
      <c r="E2322" s="16" t="s">
        <v>8843</v>
      </c>
      <c r="F2322" s="16">
        <v>27758.77</v>
      </c>
      <c r="G2322" s="16"/>
      <c r="H2322" s="16" t="s">
        <v>116</v>
      </c>
      <c r="I2322" s="16" t="s">
        <v>147</v>
      </c>
      <c r="J2322" s="16" t="s">
        <v>1645</v>
      </c>
      <c r="K2322" s="16" t="s">
        <v>1646</v>
      </c>
    </row>
    <row r="2323" spans="1:11" x14ac:dyDescent="0.2">
      <c r="A2323" s="13">
        <v>2322</v>
      </c>
      <c r="B2323" s="14">
        <v>5152054</v>
      </c>
      <c r="C2323" s="14" t="s">
        <v>8821</v>
      </c>
      <c r="D2323" s="14" t="s">
        <v>8844</v>
      </c>
      <c r="E2323" s="14" t="s">
        <v>8845</v>
      </c>
      <c r="F2323" s="14">
        <v>1756.84</v>
      </c>
      <c r="G2323" s="14"/>
      <c r="H2323" s="14" t="s">
        <v>116</v>
      </c>
      <c r="I2323" s="14" t="s">
        <v>147</v>
      </c>
      <c r="J2323" s="14" t="s">
        <v>7160</v>
      </c>
      <c r="K2323" s="14" t="s">
        <v>7161</v>
      </c>
    </row>
    <row r="2324" spans="1:11" x14ac:dyDescent="0.2">
      <c r="A2324" s="15">
        <v>2323</v>
      </c>
      <c r="B2324" s="16">
        <v>5152054</v>
      </c>
      <c r="C2324" s="16" t="s">
        <v>8821</v>
      </c>
      <c r="D2324" s="16" t="s">
        <v>8846</v>
      </c>
      <c r="E2324" s="16" t="s">
        <v>74</v>
      </c>
      <c r="F2324" s="16">
        <v>3049.26</v>
      </c>
      <c r="G2324" s="16"/>
      <c r="H2324" s="16" t="s">
        <v>116</v>
      </c>
      <c r="I2324" s="16" t="s">
        <v>117</v>
      </c>
      <c r="J2324" s="16" t="s">
        <v>7160</v>
      </c>
      <c r="K2324" s="16" t="s">
        <v>7161</v>
      </c>
    </row>
    <row r="2325" spans="1:11" x14ac:dyDescent="0.2">
      <c r="A2325" s="13">
        <v>2324</v>
      </c>
      <c r="B2325" s="14">
        <v>5152054</v>
      </c>
      <c r="C2325" s="14" t="s">
        <v>8821</v>
      </c>
      <c r="D2325" s="14" t="s">
        <v>8847</v>
      </c>
      <c r="E2325" s="14" t="s">
        <v>260</v>
      </c>
      <c r="F2325" s="14">
        <v>126.06</v>
      </c>
      <c r="G2325" s="14"/>
      <c r="H2325" s="14" t="s">
        <v>382</v>
      </c>
      <c r="I2325" s="14" t="s">
        <v>2756</v>
      </c>
      <c r="J2325" s="14" t="s">
        <v>4310</v>
      </c>
      <c r="K2325" s="14" t="s">
        <v>4311</v>
      </c>
    </row>
    <row r="2326" spans="1:11" x14ac:dyDescent="0.2">
      <c r="A2326" s="15">
        <v>2325</v>
      </c>
      <c r="B2326" s="16">
        <v>5287227</v>
      </c>
      <c r="C2326" s="16" t="s">
        <v>664</v>
      </c>
      <c r="D2326" s="16" t="s">
        <v>8848</v>
      </c>
      <c r="E2326" s="16" t="s">
        <v>4340</v>
      </c>
      <c r="F2326" s="16">
        <v>15110.59</v>
      </c>
      <c r="G2326" s="16"/>
      <c r="H2326" s="16" t="s">
        <v>116</v>
      </c>
      <c r="I2326" s="16" t="s">
        <v>663</v>
      </c>
      <c r="J2326" s="16" t="s">
        <v>8849</v>
      </c>
      <c r="K2326" s="16" t="s">
        <v>8850</v>
      </c>
    </row>
    <row r="2327" spans="1:11" x14ac:dyDescent="0.2">
      <c r="A2327" s="13">
        <v>2326</v>
      </c>
      <c r="B2327" s="14">
        <v>5287227</v>
      </c>
      <c r="C2327" s="14" t="s">
        <v>664</v>
      </c>
      <c r="D2327" s="14" t="s">
        <v>8851</v>
      </c>
      <c r="E2327" s="14" t="s">
        <v>4340</v>
      </c>
      <c r="F2327" s="14">
        <v>5562.73</v>
      </c>
      <c r="G2327" s="14" t="s">
        <v>5540</v>
      </c>
      <c r="H2327" s="14" t="s">
        <v>116</v>
      </c>
      <c r="I2327" s="14" t="s">
        <v>663</v>
      </c>
      <c r="J2327" s="14" t="s">
        <v>8852</v>
      </c>
      <c r="K2327" s="14" t="s">
        <v>8853</v>
      </c>
    </row>
    <row r="2328" spans="1:11" x14ac:dyDescent="0.2">
      <c r="A2328" s="15">
        <v>2327</v>
      </c>
      <c r="B2328" s="16">
        <v>2586371</v>
      </c>
      <c r="C2328" s="16" t="s">
        <v>8854</v>
      </c>
      <c r="D2328" s="16" t="s">
        <v>8855</v>
      </c>
      <c r="E2328" s="16" t="s">
        <v>8856</v>
      </c>
      <c r="F2328" s="16">
        <v>316.29000000000002</v>
      </c>
      <c r="G2328" s="16"/>
      <c r="H2328" s="16" t="s">
        <v>528</v>
      </c>
      <c r="I2328" s="16" t="s">
        <v>362</v>
      </c>
      <c r="J2328" s="16" t="s">
        <v>1791</v>
      </c>
      <c r="K2328" s="16" t="s">
        <v>1792</v>
      </c>
    </row>
    <row r="2329" spans="1:11" x14ac:dyDescent="0.2">
      <c r="A2329" s="13">
        <v>2328</v>
      </c>
      <c r="B2329" s="14">
        <v>5140013</v>
      </c>
      <c r="C2329" s="14" t="s">
        <v>8857</v>
      </c>
      <c r="D2329" s="14" t="s">
        <v>8858</v>
      </c>
      <c r="E2329" s="14" t="s">
        <v>8859</v>
      </c>
      <c r="F2329" s="14">
        <v>2900.49</v>
      </c>
      <c r="G2329" s="14"/>
      <c r="H2329" s="14" t="s">
        <v>21</v>
      </c>
      <c r="I2329" s="14" t="s">
        <v>5405</v>
      </c>
      <c r="J2329" s="14" t="s">
        <v>1883</v>
      </c>
      <c r="K2329" s="14" t="s">
        <v>1884</v>
      </c>
    </row>
    <row r="2330" spans="1:11" x14ac:dyDescent="0.2">
      <c r="A2330" s="15">
        <v>2329</v>
      </c>
      <c r="B2330" s="16">
        <v>5079322</v>
      </c>
      <c r="C2330" s="16" t="s">
        <v>8860</v>
      </c>
      <c r="D2330" s="16" t="s">
        <v>8861</v>
      </c>
      <c r="E2330" s="16" t="s">
        <v>8862</v>
      </c>
      <c r="F2330" s="16">
        <v>98.51</v>
      </c>
      <c r="G2330" s="16" t="s">
        <v>1018</v>
      </c>
      <c r="H2330" s="16" t="s">
        <v>362</v>
      </c>
      <c r="I2330" s="16" t="s">
        <v>362</v>
      </c>
      <c r="J2330" s="16" t="s">
        <v>8863</v>
      </c>
      <c r="K2330" s="16" t="s">
        <v>8864</v>
      </c>
    </row>
    <row r="2331" spans="1:11" x14ac:dyDescent="0.2">
      <c r="A2331" s="13">
        <v>2330</v>
      </c>
      <c r="B2331" s="14">
        <v>2059681</v>
      </c>
      <c r="C2331" s="14" t="s">
        <v>8865</v>
      </c>
      <c r="D2331" s="14" t="s">
        <v>8866</v>
      </c>
      <c r="E2331" s="14" t="s">
        <v>8867</v>
      </c>
      <c r="F2331" s="14">
        <v>6092.45</v>
      </c>
      <c r="G2331" s="14"/>
      <c r="H2331" s="14" t="s">
        <v>382</v>
      </c>
      <c r="I2331" s="14" t="s">
        <v>741</v>
      </c>
      <c r="J2331" s="14" t="s">
        <v>2575</v>
      </c>
      <c r="K2331" s="14" t="s">
        <v>2646</v>
      </c>
    </row>
    <row r="2332" spans="1:11" x14ac:dyDescent="0.2">
      <c r="A2332" s="15">
        <v>2331</v>
      </c>
      <c r="B2332" s="16">
        <v>2855267</v>
      </c>
      <c r="C2332" s="16" t="s">
        <v>8868</v>
      </c>
      <c r="D2332" s="16" t="s">
        <v>8869</v>
      </c>
      <c r="E2332" s="16" t="s">
        <v>8870</v>
      </c>
      <c r="F2332" s="16">
        <v>98.5</v>
      </c>
      <c r="G2332" s="16" t="s">
        <v>970</v>
      </c>
      <c r="H2332" s="16" t="s">
        <v>110</v>
      </c>
      <c r="I2332" s="16" t="s">
        <v>1087</v>
      </c>
      <c r="J2332" s="16" t="s">
        <v>3574</v>
      </c>
      <c r="K2332" s="16" t="s">
        <v>3575</v>
      </c>
    </row>
    <row r="2333" spans="1:11" x14ac:dyDescent="0.2">
      <c r="A2333" s="13">
        <v>2332</v>
      </c>
      <c r="B2333" s="14">
        <v>5068053</v>
      </c>
      <c r="C2333" s="14" t="s">
        <v>8871</v>
      </c>
      <c r="D2333" s="14" t="s">
        <v>8872</v>
      </c>
      <c r="E2333" s="14" t="s">
        <v>8873</v>
      </c>
      <c r="F2333" s="14">
        <v>1924.41</v>
      </c>
      <c r="G2333" s="14"/>
      <c r="H2333" s="14" t="s">
        <v>565</v>
      </c>
      <c r="I2333" s="14" t="s">
        <v>803</v>
      </c>
      <c r="J2333" s="14" t="s">
        <v>1540</v>
      </c>
      <c r="K2333" s="14" t="s">
        <v>8543</v>
      </c>
    </row>
    <row r="2334" spans="1:11" x14ac:dyDescent="0.2">
      <c r="A2334" s="15">
        <v>2333</v>
      </c>
      <c r="B2334" s="16">
        <v>5068053</v>
      </c>
      <c r="C2334" s="16" t="s">
        <v>8871</v>
      </c>
      <c r="D2334" s="16" t="s">
        <v>8874</v>
      </c>
      <c r="E2334" s="16" t="s">
        <v>8875</v>
      </c>
      <c r="F2334" s="16">
        <v>1283.75</v>
      </c>
      <c r="G2334" s="16"/>
      <c r="H2334" s="16" t="s">
        <v>565</v>
      </c>
      <c r="I2334" s="16" t="s">
        <v>803</v>
      </c>
      <c r="J2334" s="16" t="s">
        <v>5907</v>
      </c>
      <c r="K2334" s="16" t="s">
        <v>5843</v>
      </c>
    </row>
    <row r="2335" spans="1:11" x14ac:dyDescent="0.2">
      <c r="A2335" s="13">
        <v>2334</v>
      </c>
      <c r="B2335" s="14">
        <v>5068053</v>
      </c>
      <c r="C2335" s="14" t="s">
        <v>8871</v>
      </c>
      <c r="D2335" s="14" t="s">
        <v>8876</v>
      </c>
      <c r="E2335" s="14" t="s">
        <v>8877</v>
      </c>
      <c r="F2335" s="14">
        <v>511.99</v>
      </c>
      <c r="G2335" s="14"/>
      <c r="H2335" s="14" t="s">
        <v>565</v>
      </c>
      <c r="I2335" s="14" t="s">
        <v>803</v>
      </c>
      <c r="J2335" s="14" t="s">
        <v>3850</v>
      </c>
      <c r="K2335" s="14" t="s">
        <v>3851</v>
      </c>
    </row>
    <row r="2336" spans="1:11" x14ac:dyDescent="0.2">
      <c r="A2336" s="15">
        <v>2335</v>
      </c>
      <c r="B2336" s="16">
        <v>5068053</v>
      </c>
      <c r="C2336" s="16" t="s">
        <v>8871</v>
      </c>
      <c r="D2336" s="16" t="s">
        <v>8878</v>
      </c>
      <c r="E2336" s="16" t="s">
        <v>7654</v>
      </c>
      <c r="F2336" s="16">
        <v>371</v>
      </c>
      <c r="G2336" s="16"/>
      <c r="H2336" s="16" t="s">
        <v>565</v>
      </c>
      <c r="I2336" s="16" t="s">
        <v>803</v>
      </c>
      <c r="J2336" s="16" t="s">
        <v>7772</v>
      </c>
      <c r="K2336" s="16" t="s">
        <v>8879</v>
      </c>
    </row>
    <row r="2337" spans="1:11" x14ac:dyDescent="0.2">
      <c r="A2337" s="13">
        <v>2336</v>
      </c>
      <c r="B2337" s="14">
        <v>5068053</v>
      </c>
      <c r="C2337" s="14" t="s">
        <v>8871</v>
      </c>
      <c r="D2337" s="14" t="s">
        <v>8880</v>
      </c>
      <c r="E2337" s="14" t="s">
        <v>8881</v>
      </c>
      <c r="F2337" s="14">
        <v>231.77</v>
      </c>
      <c r="G2337" s="14" t="s">
        <v>2083</v>
      </c>
      <c r="H2337" s="14" t="s">
        <v>565</v>
      </c>
      <c r="I2337" s="14" t="s">
        <v>803</v>
      </c>
      <c r="J2337" s="14" t="s">
        <v>8882</v>
      </c>
      <c r="K2337" s="14" t="s">
        <v>8883</v>
      </c>
    </row>
    <row r="2338" spans="1:11" x14ac:dyDescent="0.2">
      <c r="A2338" s="15">
        <v>2337</v>
      </c>
      <c r="B2338" s="16">
        <v>5582342</v>
      </c>
      <c r="C2338" s="16" t="s">
        <v>8884</v>
      </c>
      <c r="D2338" s="16" t="s">
        <v>8885</v>
      </c>
      <c r="E2338" s="16" t="s">
        <v>2967</v>
      </c>
      <c r="F2338" s="16">
        <v>387.1</v>
      </c>
      <c r="G2338" s="16"/>
      <c r="H2338" s="16" t="s">
        <v>565</v>
      </c>
      <c r="I2338" s="16" t="s">
        <v>5238</v>
      </c>
      <c r="J2338" s="16" t="s">
        <v>5130</v>
      </c>
      <c r="K2338" s="16" t="s">
        <v>5131</v>
      </c>
    </row>
    <row r="2339" spans="1:11" x14ac:dyDescent="0.2">
      <c r="A2339" s="13">
        <v>2338</v>
      </c>
      <c r="B2339" s="14">
        <v>5625254</v>
      </c>
      <c r="C2339" s="14" t="s">
        <v>8886</v>
      </c>
      <c r="D2339" s="14" t="s">
        <v>8887</v>
      </c>
      <c r="E2339" s="14" t="s">
        <v>8888</v>
      </c>
      <c r="F2339" s="14">
        <v>22763.05</v>
      </c>
      <c r="G2339" s="14"/>
      <c r="H2339" s="14" t="s">
        <v>162</v>
      </c>
      <c r="I2339" s="14" t="s">
        <v>173</v>
      </c>
      <c r="J2339" s="14" t="s">
        <v>6662</v>
      </c>
      <c r="K2339" s="14" t="s">
        <v>6663</v>
      </c>
    </row>
    <row r="2340" spans="1:11" x14ac:dyDescent="0.2">
      <c r="A2340" s="15">
        <v>2339</v>
      </c>
      <c r="B2340" s="16">
        <v>2724391</v>
      </c>
      <c r="C2340" s="16" t="s">
        <v>8889</v>
      </c>
      <c r="D2340" s="16" t="s">
        <v>8890</v>
      </c>
      <c r="E2340" s="16" t="s">
        <v>8891</v>
      </c>
      <c r="F2340" s="16">
        <v>43.1</v>
      </c>
      <c r="G2340" s="16" t="s">
        <v>1018</v>
      </c>
      <c r="H2340" s="16" t="s">
        <v>260</v>
      </c>
      <c r="I2340" s="16" t="s">
        <v>456</v>
      </c>
      <c r="J2340" s="16" t="s">
        <v>8892</v>
      </c>
      <c r="K2340" s="16" t="s">
        <v>8893</v>
      </c>
    </row>
    <row r="2341" spans="1:11" x14ac:dyDescent="0.2">
      <c r="A2341" s="13">
        <v>2340</v>
      </c>
      <c r="B2341" s="14">
        <v>2639815</v>
      </c>
      <c r="C2341" s="14" t="s">
        <v>2428</v>
      </c>
      <c r="D2341" s="14" t="s">
        <v>8894</v>
      </c>
      <c r="E2341" s="14" t="s">
        <v>8895</v>
      </c>
      <c r="F2341" s="14">
        <v>27.09</v>
      </c>
      <c r="G2341" s="14" t="s">
        <v>987</v>
      </c>
      <c r="H2341" s="14" t="s">
        <v>215</v>
      </c>
      <c r="I2341" s="14" t="s">
        <v>688</v>
      </c>
      <c r="J2341" s="14" t="s">
        <v>8896</v>
      </c>
      <c r="K2341" s="14" t="s">
        <v>8897</v>
      </c>
    </row>
    <row r="2342" spans="1:11" x14ac:dyDescent="0.2">
      <c r="A2342" s="15">
        <v>2341</v>
      </c>
      <c r="B2342" s="16">
        <v>5208025</v>
      </c>
      <c r="C2342" s="16" t="s">
        <v>8898</v>
      </c>
      <c r="D2342" s="16" t="s">
        <v>8899</v>
      </c>
      <c r="E2342" s="16" t="s">
        <v>8900</v>
      </c>
      <c r="F2342" s="16">
        <v>3090.18</v>
      </c>
      <c r="G2342" s="16"/>
      <c r="H2342" s="16" t="s">
        <v>511</v>
      </c>
      <c r="I2342" s="16" t="s">
        <v>626</v>
      </c>
      <c r="J2342" s="16" t="s">
        <v>1409</v>
      </c>
      <c r="K2342" s="16" t="s">
        <v>1410</v>
      </c>
    </row>
    <row r="2343" spans="1:11" x14ac:dyDescent="0.2">
      <c r="A2343" s="13">
        <v>2342</v>
      </c>
      <c r="B2343" s="14">
        <v>5164443</v>
      </c>
      <c r="C2343" s="14" t="s">
        <v>8901</v>
      </c>
      <c r="D2343" s="14" t="s">
        <v>8902</v>
      </c>
      <c r="E2343" s="14" t="s">
        <v>8903</v>
      </c>
      <c r="F2343" s="14">
        <v>74.150000000000006</v>
      </c>
      <c r="G2343" s="14"/>
      <c r="H2343" s="14" t="s">
        <v>1703</v>
      </c>
      <c r="I2343" s="14" t="s">
        <v>1704</v>
      </c>
      <c r="J2343" s="14" t="s">
        <v>5629</v>
      </c>
      <c r="K2343" s="14" t="s">
        <v>5630</v>
      </c>
    </row>
    <row r="2344" spans="1:11" x14ac:dyDescent="0.2">
      <c r="A2344" s="15">
        <v>2343</v>
      </c>
      <c r="B2344" s="16">
        <v>5238145</v>
      </c>
      <c r="C2344" s="16" t="s">
        <v>8904</v>
      </c>
      <c r="D2344" s="16" t="s">
        <v>8905</v>
      </c>
      <c r="E2344" s="16" t="s">
        <v>8906</v>
      </c>
      <c r="F2344" s="16">
        <v>158.72</v>
      </c>
      <c r="G2344" s="16"/>
      <c r="H2344" s="16" t="s">
        <v>215</v>
      </c>
      <c r="I2344" s="16" t="s">
        <v>253</v>
      </c>
      <c r="J2344" s="16" t="s">
        <v>3019</v>
      </c>
      <c r="K2344" s="16" t="s">
        <v>3284</v>
      </c>
    </row>
    <row r="2345" spans="1:11" x14ac:dyDescent="0.2">
      <c r="A2345" s="13">
        <v>2344</v>
      </c>
      <c r="B2345" s="14">
        <v>2798441</v>
      </c>
      <c r="C2345" s="14" t="s">
        <v>8907</v>
      </c>
      <c r="D2345" s="14" t="s">
        <v>8908</v>
      </c>
      <c r="E2345" s="14" t="s">
        <v>8909</v>
      </c>
      <c r="F2345" s="14">
        <v>2357.65</v>
      </c>
      <c r="G2345" s="14"/>
      <c r="H2345" s="14" t="s">
        <v>69</v>
      </c>
      <c r="I2345" s="14" t="s">
        <v>74</v>
      </c>
      <c r="J2345" s="14" t="s">
        <v>8349</v>
      </c>
      <c r="K2345" s="14" t="s">
        <v>5304</v>
      </c>
    </row>
    <row r="2346" spans="1:11" x14ac:dyDescent="0.2">
      <c r="A2346" s="15">
        <v>2345</v>
      </c>
      <c r="B2346" s="16">
        <v>5196701</v>
      </c>
      <c r="C2346" s="16" t="s">
        <v>8910</v>
      </c>
      <c r="D2346" s="16" t="s">
        <v>8911</v>
      </c>
      <c r="E2346" s="16" t="s">
        <v>8912</v>
      </c>
      <c r="F2346" s="16">
        <v>721.55</v>
      </c>
      <c r="G2346" s="16"/>
      <c r="H2346" s="16" t="s">
        <v>69</v>
      </c>
      <c r="I2346" s="16" t="s">
        <v>642</v>
      </c>
      <c r="J2346" s="16" t="s">
        <v>5044</v>
      </c>
      <c r="K2346" s="16" t="s">
        <v>5045</v>
      </c>
    </row>
    <row r="2347" spans="1:11" x14ac:dyDescent="0.2">
      <c r="A2347" s="13">
        <v>2346</v>
      </c>
      <c r="B2347" s="14">
        <v>2837196</v>
      </c>
      <c r="C2347" s="14" t="s">
        <v>8913</v>
      </c>
      <c r="D2347" s="14" t="s">
        <v>8914</v>
      </c>
      <c r="E2347" s="14" t="s">
        <v>8915</v>
      </c>
      <c r="F2347" s="14">
        <v>195.4</v>
      </c>
      <c r="G2347" s="14" t="s">
        <v>970</v>
      </c>
      <c r="H2347" s="14" t="s">
        <v>407</v>
      </c>
      <c r="I2347" s="14" t="s">
        <v>420</v>
      </c>
      <c r="J2347" s="14" t="s">
        <v>6117</v>
      </c>
      <c r="K2347" s="14" t="s">
        <v>8916</v>
      </c>
    </row>
    <row r="2348" spans="1:11" x14ac:dyDescent="0.2">
      <c r="A2348" s="15">
        <v>2347</v>
      </c>
      <c r="B2348" s="16">
        <v>5209722</v>
      </c>
      <c r="C2348" s="16" t="s">
        <v>8917</v>
      </c>
      <c r="D2348" s="16" t="s">
        <v>8918</v>
      </c>
      <c r="E2348" s="16" t="s">
        <v>8919</v>
      </c>
      <c r="F2348" s="16">
        <v>5679.48</v>
      </c>
      <c r="G2348" s="16"/>
      <c r="H2348" s="16" t="s">
        <v>264</v>
      </c>
      <c r="I2348" s="16" t="s">
        <v>289</v>
      </c>
      <c r="J2348" s="16" t="s">
        <v>7187</v>
      </c>
      <c r="K2348" s="16" t="s">
        <v>7188</v>
      </c>
    </row>
    <row r="2349" spans="1:11" x14ac:dyDescent="0.2">
      <c r="A2349" s="13">
        <v>2348</v>
      </c>
      <c r="B2349" s="14">
        <v>5074495</v>
      </c>
      <c r="C2349" s="14" t="s">
        <v>915</v>
      </c>
      <c r="D2349" s="14" t="s">
        <v>8920</v>
      </c>
      <c r="E2349" s="14" t="s">
        <v>8921</v>
      </c>
      <c r="F2349" s="14">
        <v>347.75</v>
      </c>
      <c r="G2349" s="14" t="s">
        <v>2075</v>
      </c>
      <c r="H2349" s="14" t="s">
        <v>565</v>
      </c>
      <c r="I2349" s="14" t="s">
        <v>578</v>
      </c>
      <c r="J2349" s="14" t="s">
        <v>5930</v>
      </c>
      <c r="K2349" s="14" t="s">
        <v>8922</v>
      </c>
    </row>
    <row r="2350" spans="1:11" x14ac:dyDescent="0.2">
      <c r="A2350" s="15">
        <v>2349</v>
      </c>
      <c r="B2350" s="16">
        <v>5074495</v>
      </c>
      <c r="C2350" s="16" t="s">
        <v>915</v>
      </c>
      <c r="D2350" s="16" t="s">
        <v>8923</v>
      </c>
      <c r="E2350" s="16" t="s">
        <v>7834</v>
      </c>
      <c r="F2350" s="16">
        <v>1369.22</v>
      </c>
      <c r="G2350" s="16" t="s">
        <v>8924</v>
      </c>
      <c r="H2350" s="16" t="s">
        <v>565</v>
      </c>
      <c r="I2350" s="16" t="s">
        <v>578</v>
      </c>
      <c r="J2350" s="16" t="s">
        <v>8925</v>
      </c>
      <c r="K2350" s="16" t="s">
        <v>8926</v>
      </c>
    </row>
    <row r="2351" spans="1:11" x14ac:dyDescent="0.2">
      <c r="A2351" s="13">
        <v>2350</v>
      </c>
      <c r="B2351" s="14">
        <v>5287081</v>
      </c>
      <c r="C2351" s="14" t="s">
        <v>8927</v>
      </c>
      <c r="D2351" s="14" t="s">
        <v>8928</v>
      </c>
      <c r="E2351" s="14" t="s">
        <v>8929</v>
      </c>
      <c r="F2351" s="14">
        <v>263.97000000000003</v>
      </c>
      <c r="G2351" s="14"/>
      <c r="H2351" s="14" t="s">
        <v>382</v>
      </c>
      <c r="I2351" s="14" t="s">
        <v>741</v>
      </c>
      <c r="J2351" s="14" t="s">
        <v>3365</v>
      </c>
      <c r="K2351" s="14" t="s">
        <v>3366</v>
      </c>
    </row>
    <row r="2352" spans="1:11" x14ac:dyDescent="0.2">
      <c r="A2352" s="15">
        <v>2351</v>
      </c>
      <c r="B2352" s="16">
        <v>5215919</v>
      </c>
      <c r="C2352" s="16" t="s">
        <v>815</v>
      </c>
      <c r="D2352" s="16" t="s">
        <v>8930</v>
      </c>
      <c r="E2352" s="16" t="s">
        <v>8931</v>
      </c>
      <c r="F2352" s="16">
        <v>21296.97</v>
      </c>
      <c r="G2352" s="16"/>
      <c r="H2352" s="16" t="s">
        <v>362</v>
      </c>
      <c r="I2352" s="16" t="s">
        <v>363</v>
      </c>
      <c r="J2352" s="16" t="s">
        <v>8932</v>
      </c>
      <c r="K2352" s="16" t="s">
        <v>8933</v>
      </c>
    </row>
    <row r="2353" spans="1:11" x14ac:dyDescent="0.2">
      <c r="A2353" s="13">
        <v>2352</v>
      </c>
      <c r="B2353" s="14">
        <v>5215919</v>
      </c>
      <c r="C2353" s="14" t="s">
        <v>815</v>
      </c>
      <c r="D2353" s="14" t="s">
        <v>8934</v>
      </c>
      <c r="E2353" s="14" t="s">
        <v>8931</v>
      </c>
      <c r="F2353" s="14">
        <v>755.55</v>
      </c>
      <c r="G2353" s="14" t="s">
        <v>987</v>
      </c>
      <c r="H2353" s="14" t="s">
        <v>362</v>
      </c>
      <c r="I2353" s="14" t="s">
        <v>363</v>
      </c>
      <c r="J2353" s="14" t="s">
        <v>8935</v>
      </c>
      <c r="K2353" s="14" t="s">
        <v>8936</v>
      </c>
    </row>
    <row r="2354" spans="1:11" x14ac:dyDescent="0.2">
      <c r="A2354" s="15">
        <v>2353</v>
      </c>
      <c r="B2354" s="16">
        <v>2855119</v>
      </c>
      <c r="C2354" s="16" t="s">
        <v>8937</v>
      </c>
      <c r="D2354" s="16" t="s">
        <v>8938</v>
      </c>
      <c r="E2354" s="16" t="s">
        <v>384</v>
      </c>
      <c r="F2354" s="16">
        <v>1405.41</v>
      </c>
      <c r="G2354" s="16" t="s">
        <v>2083</v>
      </c>
      <c r="H2354" s="16" t="s">
        <v>382</v>
      </c>
      <c r="I2354" s="16" t="s">
        <v>741</v>
      </c>
      <c r="J2354" s="16" t="s">
        <v>8939</v>
      </c>
      <c r="K2354" s="16" t="s">
        <v>8940</v>
      </c>
    </row>
    <row r="2355" spans="1:11" x14ac:dyDescent="0.2">
      <c r="A2355" s="13">
        <v>2354</v>
      </c>
      <c r="B2355" s="14">
        <v>2855119</v>
      </c>
      <c r="C2355" s="14" t="s">
        <v>8937</v>
      </c>
      <c r="D2355" s="14" t="s">
        <v>8941</v>
      </c>
      <c r="E2355" s="14" t="s">
        <v>8354</v>
      </c>
      <c r="F2355" s="14">
        <v>49.07</v>
      </c>
      <c r="G2355" s="14"/>
      <c r="H2355" s="14" t="s">
        <v>1215</v>
      </c>
      <c r="I2355" s="14" t="s">
        <v>1395</v>
      </c>
      <c r="J2355" s="14" t="s">
        <v>1883</v>
      </c>
      <c r="K2355" s="14" t="s">
        <v>1884</v>
      </c>
    </row>
    <row r="2356" spans="1:11" x14ac:dyDescent="0.2">
      <c r="A2356" s="15">
        <v>2355</v>
      </c>
      <c r="B2356" s="16">
        <v>2855119</v>
      </c>
      <c r="C2356" s="16" t="s">
        <v>8937</v>
      </c>
      <c r="D2356" s="16" t="s">
        <v>8942</v>
      </c>
      <c r="E2356" s="16" t="s">
        <v>8413</v>
      </c>
      <c r="F2356" s="16">
        <v>761.13</v>
      </c>
      <c r="G2356" s="16"/>
      <c r="H2356" s="16" t="s">
        <v>382</v>
      </c>
      <c r="I2356" s="16" t="s">
        <v>741</v>
      </c>
      <c r="J2356" s="16" t="s">
        <v>1379</v>
      </c>
      <c r="K2356" s="16" t="s">
        <v>2514</v>
      </c>
    </row>
    <row r="2357" spans="1:11" x14ac:dyDescent="0.2">
      <c r="A2357" s="13">
        <v>2356</v>
      </c>
      <c r="B2357" s="14">
        <v>2855119</v>
      </c>
      <c r="C2357" s="14" t="s">
        <v>8937</v>
      </c>
      <c r="D2357" s="14" t="s">
        <v>8943</v>
      </c>
      <c r="E2357" s="14" t="s">
        <v>8944</v>
      </c>
      <c r="F2357" s="14">
        <v>106.58</v>
      </c>
      <c r="G2357" s="14"/>
      <c r="H2357" s="14" t="s">
        <v>382</v>
      </c>
      <c r="I2357" s="14" t="s">
        <v>742</v>
      </c>
      <c r="J2357" s="14" t="s">
        <v>3609</v>
      </c>
      <c r="K2357" s="14" t="s">
        <v>3610</v>
      </c>
    </row>
    <row r="2358" spans="1:11" x14ac:dyDescent="0.2">
      <c r="A2358" s="15">
        <v>2357</v>
      </c>
      <c r="B2358" s="16">
        <v>5467268</v>
      </c>
      <c r="C2358" s="16" t="s">
        <v>8945</v>
      </c>
      <c r="D2358" s="16" t="s">
        <v>8946</v>
      </c>
      <c r="E2358" s="16" t="s">
        <v>1543</v>
      </c>
      <c r="F2358" s="16">
        <v>935.65</v>
      </c>
      <c r="G2358" s="16" t="s">
        <v>2083</v>
      </c>
      <c r="H2358" s="16" t="s">
        <v>382</v>
      </c>
      <c r="I2358" s="16" t="s">
        <v>741</v>
      </c>
      <c r="J2358" s="16" t="s">
        <v>8947</v>
      </c>
      <c r="K2358" s="16" t="s">
        <v>8948</v>
      </c>
    </row>
    <row r="2359" spans="1:11" x14ac:dyDescent="0.2">
      <c r="A2359" s="13">
        <v>2358</v>
      </c>
      <c r="B2359" s="14">
        <v>5467268</v>
      </c>
      <c r="C2359" s="14" t="s">
        <v>8945</v>
      </c>
      <c r="D2359" s="14" t="s">
        <v>8949</v>
      </c>
      <c r="E2359" s="14" t="s">
        <v>1543</v>
      </c>
      <c r="F2359" s="14">
        <v>156.37</v>
      </c>
      <c r="G2359" s="14"/>
      <c r="H2359" s="14" t="s">
        <v>382</v>
      </c>
      <c r="I2359" s="14" t="s">
        <v>741</v>
      </c>
      <c r="J2359" s="14" t="s">
        <v>4310</v>
      </c>
      <c r="K2359" s="14" t="s">
        <v>4311</v>
      </c>
    </row>
    <row r="2360" spans="1:11" x14ac:dyDescent="0.2">
      <c r="A2360" s="15">
        <v>2359</v>
      </c>
      <c r="B2360" s="16">
        <v>5085276</v>
      </c>
      <c r="C2360" s="16" t="s">
        <v>8950</v>
      </c>
      <c r="D2360" s="16" t="s">
        <v>8951</v>
      </c>
      <c r="E2360" s="16" t="s">
        <v>7156</v>
      </c>
      <c r="F2360" s="16">
        <v>56497.88</v>
      </c>
      <c r="G2360" s="16"/>
      <c r="H2360" s="16" t="s">
        <v>264</v>
      </c>
      <c r="I2360" s="16" t="s">
        <v>289</v>
      </c>
      <c r="J2360" s="16" t="s">
        <v>5009</v>
      </c>
      <c r="K2360" s="16" t="s">
        <v>5010</v>
      </c>
    </row>
    <row r="2361" spans="1:11" x14ac:dyDescent="0.2">
      <c r="A2361" s="13">
        <v>2360</v>
      </c>
      <c r="B2361" s="14">
        <v>5085276</v>
      </c>
      <c r="C2361" s="14" t="s">
        <v>8950</v>
      </c>
      <c r="D2361" s="14" t="s">
        <v>8952</v>
      </c>
      <c r="E2361" s="14" t="s">
        <v>8919</v>
      </c>
      <c r="F2361" s="14">
        <v>48650.8</v>
      </c>
      <c r="G2361" s="14"/>
      <c r="H2361" s="14" t="s">
        <v>264</v>
      </c>
      <c r="I2361" s="14" t="s">
        <v>289</v>
      </c>
      <c r="J2361" s="14" t="s">
        <v>5440</v>
      </c>
      <c r="K2361" s="14" t="s">
        <v>5441</v>
      </c>
    </row>
    <row r="2362" spans="1:11" x14ac:dyDescent="0.2">
      <c r="A2362" s="15">
        <v>2361</v>
      </c>
      <c r="B2362" s="16">
        <v>5102316</v>
      </c>
      <c r="C2362" s="16" t="s">
        <v>8953</v>
      </c>
      <c r="D2362" s="16" t="s">
        <v>8954</v>
      </c>
      <c r="E2362" s="16" t="s">
        <v>8955</v>
      </c>
      <c r="F2362" s="16">
        <v>138.94999999999999</v>
      </c>
      <c r="G2362" s="16"/>
      <c r="H2362" s="16" t="s">
        <v>162</v>
      </c>
      <c r="I2362" s="16" t="s">
        <v>51</v>
      </c>
      <c r="J2362" s="16" t="s">
        <v>8956</v>
      </c>
      <c r="K2362" s="16" t="s">
        <v>8957</v>
      </c>
    </row>
    <row r="2363" spans="1:11" x14ac:dyDescent="0.2">
      <c r="A2363" s="13">
        <v>2362</v>
      </c>
      <c r="B2363" s="14">
        <v>5102316</v>
      </c>
      <c r="C2363" s="14" t="s">
        <v>8953</v>
      </c>
      <c r="D2363" s="14" t="s">
        <v>8958</v>
      </c>
      <c r="E2363" s="14" t="s">
        <v>8955</v>
      </c>
      <c r="F2363" s="14">
        <v>41.5</v>
      </c>
      <c r="G2363" s="14" t="s">
        <v>1051</v>
      </c>
      <c r="H2363" s="14" t="s">
        <v>162</v>
      </c>
      <c r="I2363" s="14" t="s">
        <v>51</v>
      </c>
      <c r="J2363" s="14" t="s">
        <v>8959</v>
      </c>
      <c r="K2363" s="14" t="s">
        <v>8960</v>
      </c>
    </row>
    <row r="2364" spans="1:11" x14ac:dyDescent="0.2">
      <c r="A2364" s="15">
        <v>2363</v>
      </c>
      <c r="B2364" s="16">
        <v>5035619</v>
      </c>
      <c r="C2364" s="16" t="s">
        <v>8961</v>
      </c>
      <c r="D2364" s="16" t="s">
        <v>8962</v>
      </c>
      <c r="E2364" s="16" t="s">
        <v>4232</v>
      </c>
      <c r="F2364" s="16">
        <v>3941.47</v>
      </c>
      <c r="G2364" s="16"/>
      <c r="H2364" s="16" t="s">
        <v>116</v>
      </c>
      <c r="I2364" s="16" t="s">
        <v>145</v>
      </c>
      <c r="J2364" s="16" t="s">
        <v>2553</v>
      </c>
      <c r="K2364" s="16" t="s">
        <v>2554</v>
      </c>
    </row>
    <row r="2365" spans="1:11" x14ac:dyDescent="0.2">
      <c r="A2365" s="13">
        <v>2364</v>
      </c>
      <c r="B2365" s="14">
        <v>5035619</v>
      </c>
      <c r="C2365" s="14" t="s">
        <v>8961</v>
      </c>
      <c r="D2365" s="14" t="s">
        <v>8963</v>
      </c>
      <c r="E2365" s="14" t="s">
        <v>8964</v>
      </c>
      <c r="F2365" s="14">
        <v>1601.03</v>
      </c>
      <c r="G2365" s="14"/>
      <c r="H2365" s="14" t="s">
        <v>116</v>
      </c>
      <c r="I2365" s="14" t="s">
        <v>145</v>
      </c>
      <c r="J2365" s="14" t="s">
        <v>6011</v>
      </c>
      <c r="K2365" s="14" t="s">
        <v>6012</v>
      </c>
    </row>
    <row r="2366" spans="1:11" x14ac:dyDescent="0.2">
      <c r="A2366" s="15">
        <v>2365</v>
      </c>
      <c r="B2366" s="16">
        <v>5035619</v>
      </c>
      <c r="C2366" s="16" t="s">
        <v>8961</v>
      </c>
      <c r="D2366" s="16" t="s">
        <v>8965</v>
      </c>
      <c r="E2366" s="16" t="s">
        <v>8966</v>
      </c>
      <c r="F2366" s="16">
        <v>1508.2</v>
      </c>
      <c r="G2366" s="16" t="s">
        <v>1018</v>
      </c>
      <c r="H2366" s="16" t="s">
        <v>116</v>
      </c>
      <c r="I2366" s="16" t="s">
        <v>145</v>
      </c>
      <c r="J2366" s="16" t="s">
        <v>1602</v>
      </c>
      <c r="K2366" s="16" t="s">
        <v>1603</v>
      </c>
    </row>
    <row r="2367" spans="1:11" x14ac:dyDescent="0.2">
      <c r="A2367" s="13">
        <v>2366</v>
      </c>
      <c r="B2367" s="14">
        <v>5035619</v>
      </c>
      <c r="C2367" s="14" t="s">
        <v>8961</v>
      </c>
      <c r="D2367" s="14" t="s">
        <v>8967</v>
      </c>
      <c r="E2367" s="14" t="s">
        <v>2513</v>
      </c>
      <c r="F2367" s="14">
        <v>8586.1200000000008</v>
      </c>
      <c r="G2367" s="14"/>
      <c r="H2367" s="14" t="s">
        <v>116</v>
      </c>
      <c r="I2367" s="14" t="s">
        <v>145</v>
      </c>
      <c r="J2367" s="14" t="s">
        <v>6011</v>
      </c>
      <c r="K2367" s="14" t="s">
        <v>6012</v>
      </c>
    </row>
    <row r="2368" spans="1:11" x14ac:dyDescent="0.2">
      <c r="A2368" s="15">
        <v>2367</v>
      </c>
      <c r="B2368" s="16">
        <v>2787318</v>
      </c>
      <c r="C2368" s="16" t="s">
        <v>8968</v>
      </c>
      <c r="D2368" s="16" t="s">
        <v>8969</v>
      </c>
      <c r="E2368" s="16" t="s">
        <v>824</v>
      </c>
      <c r="F2368" s="16">
        <v>36.020000000000003</v>
      </c>
      <c r="G2368" s="16" t="s">
        <v>1051</v>
      </c>
      <c r="H2368" s="16" t="s">
        <v>215</v>
      </c>
      <c r="I2368" s="16" t="s">
        <v>685</v>
      </c>
      <c r="J2368" s="16" t="s">
        <v>8970</v>
      </c>
      <c r="K2368" s="16" t="s">
        <v>8971</v>
      </c>
    </row>
    <row r="2369" spans="1:11" x14ac:dyDescent="0.2">
      <c r="A2369" s="13">
        <v>2368</v>
      </c>
      <c r="B2369" s="14">
        <v>5113024</v>
      </c>
      <c r="C2369" s="14" t="s">
        <v>8972</v>
      </c>
      <c r="D2369" s="14" t="s">
        <v>8973</v>
      </c>
      <c r="E2369" s="14" t="s">
        <v>8974</v>
      </c>
      <c r="F2369" s="14">
        <v>4181.42</v>
      </c>
      <c r="G2369" s="14"/>
      <c r="H2369" s="14" t="s">
        <v>162</v>
      </c>
      <c r="I2369" s="14" t="s">
        <v>8975</v>
      </c>
      <c r="J2369" s="14" t="s">
        <v>8976</v>
      </c>
      <c r="K2369" s="14" t="s">
        <v>8977</v>
      </c>
    </row>
    <row r="2370" spans="1:11" x14ac:dyDescent="0.2">
      <c r="A2370" s="15">
        <v>2369</v>
      </c>
      <c r="B2370" s="16">
        <v>5113024</v>
      </c>
      <c r="C2370" s="16" t="s">
        <v>8972</v>
      </c>
      <c r="D2370" s="16" t="s">
        <v>8978</v>
      </c>
      <c r="E2370" s="16" t="s">
        <v>8979</v>
      </c>
      <c r="F2370" s="16">
        <v>890.73</v>
      </c>
      <c r="G2370" s="16"/>
      <c r="H2370" s="16" t="s">
        <v>69</v>
      </c>
      <c r="I2370" s="16" t="s">
        <v>1323</v>
      </c>
      <c r="J2370" s="16" t="s">
        <v>2615</v>
      </c>
      <c r="K2370" s="16" t="s">
        <v>2616</v>
      </c>
    </row>
    <row r="2371" spans="1:11" x14ac:dyDescent="0.2">
      <c r="A2371" s="13">
        <v>2370</v>
      </c>
      <c r="B2371" s="14">
        <v>5113024</v>
      </c>
      <c r="C2371" s="14" t="s">
        <v>8972</v>
      </c>
      <c r="D2371" s="14" t="s">
        <v>8980</v>
      </c>
      <c r="E2371" s="14" t="s">
        <v>8981</v>
      </c>
      <c r="F2371" s="14">
        <v>6661.67</v>
      </c>
      <c r="G2371" s="14"/>
      <c r="H2371" s="14" t="s">
        <v>69</v>
      </c>
      <c r="I2371" s="14" t="s">
        <v>3565</v>
      </c>
      <c r="J2371" s="14" t="s">
        <v>2088</v>
      </c>
      <c r="K2371" s="14" t="s">
        <v>3455</v>
      </c>
    </row>
    <row r="2372" spans="1:11" x14ac:dyDescent="0.2">
      <c r="A2372" s="15">
        <v>2371</v>
      </c>
      <c r="B2372" s="16">
        <v>2854864</v>
      </c>
      <c r="C2372" s="16" t="s">
        <v>8982</v>
      </c>
      <c r="D2372" s="16" t="s">
        <v>8983</v>
      </c>
      <c r="E2372" s="16" t="s">
        <v>8984</v>
      </c>
      <c r="F2372" s="16">
        <v>2329.4299999999998</v>
      </c>
      <c r="G2372" s="16"/>
      <c r="H2372" s="16" t="s">
        <v>116</v>
      </c>
      <c r="I2372" s="16" t="s">
        <v>147</v>
      </c>
      <c r="J2372" s="16" t="s">
        <v>1963</v>
      </c>
      <c r="K2372" s="16" t="s">
        <v>1243</v>
      </c>
    </row>
    <row r="2373" spans="1:11" x14ac:dyDescent="0.2">
      <c r="A2373" s="13">
        <v>2372</v>
      </c>
      <c r="B2373" s="14">
        <v>2854864</v>
      </c>
      <c r="C2373" s="14" t="s">
        <v>8982</v>
      </c>
      <c r="D2373" s="14" t="s">
        <v>8985</v>
      </c>
      <c r="E2373" s="14" t="s">
        <v>4133</v>
      </c>
      <c r="F2373" s="14">
        <v>345.29</v>
      </c>
      <c r="G2373" s="14"/>
      <c r="H2373" s="14" t="s">
        <v>116</v>
      </c>
      <c r="I2373" s="14" t="s">
        <v>667</v>
      </c>
      <c r="J2373" s="14" t="s">
        <v>6107</v>
      </c>
      <c r="K2373" s="14" t="s">
        <v>6108</v>
      </c>
    </row>
    <row r="2374" spans="1:11" x14ac:dyDescent="0.2">
      <c r="A2374" s="15">
        <v>2373</v>
      </c>
      <c r="B2374" s="16">
        <v>2854864</v>
      </c>
      <c r="C2374" s="16" t="s">
        <v>8982</v>
      </c>
      <c r="D2374" s="16" t="s">
        <v>8986</v>
      </c>
      <c r="E2374" s="16" t="s">
        <v>8987</v>
      </c>
      <c r="F2374" s="16">
        <v>1078.67</v>
      </c>
      <c r="G2374" s="16"/>
      <c r="H2374" s="16" t="s">
        <v>162</v>
      </c>
      <c r="I2374" s="16" t="s">
        <v>705</v>
      </c>
      <c r="J2374" s="16" t="s">
        <v>1682</v>
      </c>
      <c r="K2374" s="16" t="s">
        <v>4826</v>
      </c>
    </row>
    <row r="2375" spans="1:11" x14ac:dyDescent="0.2">
      <c r="A2375" s="13">
        <v>2374</v>
      </c>
      <c r="B2375" s="14">
        <v>2854864</v>
      </c>
      <c r="C2375" s="14" t="s">
        <v>8982</v>
      </c>
      <c r="D2375" s="14" t="s">
        <v>8988</v>
      </c>
      <c r="E2375" s="14" t="s">
        <v>7253</v>
      </c>
      <c r="F2375" s="14">
        <v>1830.48</v>
      </c>
      <c r="G2375" s="14"/>
      <c r="H2375" s="14" t="s">
        <v>162</v>
      </c>
      <c r="I2375" s="14" t="s">
        <v>207</v>
      </c>
      <c r="J2375" s="14" t="s">
        <v>3928</v>
      </c>
      <c r="K2375" s="14" t="s">
        <v>3929</v>
      </c>
    </row>
    <row r="2376" spans="1:11" x14ac:dyDescent="0.2">
      <c r="A2376" s="15">
        <v>2375</v>
      </c>
      <c r="B2376" s="16">
        <v>5023998</v>
      </c>
      <c r="C2376" s="16" t="s">
        <v>8989</v>
      </c>
      <c r="D2376" s="16" t="s">
        <v>8990</v>
      </c>
      <c r="E2376" s="16" t="s">
        <v>8991</v>
      </c>
      <c r="F2376" s="16">
        <v>88.46</v>
      </c>
      <c r="G2376" s="16" t="s">
        <v>6073</v>
      </c>
      <c r="H2376" s="16" t="s">
        <v>362</v>
      </c>
      <c r="I2376" s="16" t="s">
        <v>363</v>
      </c>
      <c r="J2376" s="16" t="s">
        <v>7183</v>
      </c>
      <c r="K2376" s="16" t="s">
        <v>7184</v>
      </c>
    </row>
    <row r="2377" spans="1:11" x14ac:dyDescent="0.2">
      <c r="A2377" s="13">
        <v>2376</v>
      </c>
      <c r="B2377" s="14">
        <v>5112885</v>
      </c>
      <c r="C2377" s="14" t="s">
        <v>8992</v>
      </c>
      <c r="D2377" s="14" t="s">
        <v>8993</v>
      </c>
      <c r="E2377" s="14" t="s">
        <v>8994</v>
      </c>
      <c r="F2377" s="14">
        <v>947.65</v>
      </c>
      <c r="G2377" s="14"/>
      <c r="H2377" s="14" t="s">
        <v>407</v>
      </c>
      <c r="I2377" s="14" t="s">
        <v>8995</v>
      </c>
      <c r="J2377" s="14" t="s">
        <v>5692</v>
      </c>
      <c r="K2377" s="14" t="s">
        <v>8996</v>
      </c>
    </row>
    <row r="2378" spans="1:11" x14ac:dyDescent="0.2">
      <c r="A2378" s="15">
        <v>2377</v>
      </c>
      <c r="B2378" s="16">
        <v>5112885</v>
      </c>
      <c r="C2378" s="16" t="s">
        <v>8992</v>
      </c>
      <c r="D2378" s="16" t="s">
        <v>8997</v>
      </c>
      <c r="E2378" s="16" t="s">
        <v>8998</v>
      </c>
      <c r="F2378" s="16">
        <v>4986.9399999999996</v>
      </c>
      <c r="G2378" s="16"/>
      <c r="H2378" s="16" t="s">
        <v>407</v>
      </c>
      <c r="I2378" s="16" t="s">
        <v>1093</v>
      </c>
      <c r="J2378" s="16" t="s">
        <v>8169</v>
      </c>
      <c r="K2378" s="16" t="s">
        <v>8996</v>
      </c>
    </row>
    <row r="2379" spans="1:11" x14ac:dyDescent="0.2">
      <c r="A2379" s="13">
        <v>2378</v>
      </c>
      <c r="B2379" s="14">
        <v>5112885</v>
      </c>
      <c r="C2379" s="14" t="s">
        <v>8992</v>
      </c>
      <c r="D2379" s="14" t="s">
        <v>8999</v>
      </c>
      <c r="E2379" s="14" t="s">
        <v>8998</v>
      </c>
      <c r="F2379" s="14">
        <v>350.56</v>
      </c>
      <c r="G2379" s="14" t="s">
        <v>2083</v>
      </c>
      <c r="H2379" s="14" t="s">
        <v>407</v>
      </c>
      <c r="I2379" s="14" t="s">
        <v>1093</v>
      </c>
      <c r="J2379" s="14" t="s">
        <v>1896</v>
      </c>
      <c r="K2379" s="14" t="s">
        <v>1897</v>
      </c>
    </row>
    <row r="2380" spans="1:11" x14ac:dyDescent="0.2">
      <c r="A2380" s="15">
        <v>2379</v>
      </c>
      <c r="B2380" s="16">
        <v>5235251</v>
      </c>
      <c r="C2380" s="16" t="s">
        <v>9000</v>
      </c>
      <c r="D2380" s="16" t="s">
        <v>9001</v>
      </c>
      <c r="E2380" s="16" t="s">
        <v>2033</v>
      </c>
      <c r="F2380" s="16">
        <v>8003.08</v>
      </c>
      <c r="G2380" s="16"/>
      <c r="H2380" s="16" t="s">
        <v>264</v>
      </c>
      <c r="I2380" s="16" t="s">
        <v>335</v>
      </c>
      <c r="J2380" s="16" t="s">
        <v>2278</v>
      </c>
      <c r="K2380" s="16" t="s">
        <v>2279</v>
      </c>
    </row>
    <row r="2381" spans="1:11" x14ac:dyDescent="0.2">
      <c r="A2381" s="13">
        <v>2380</v>
      </c>
      <c r="B2381" s="14">
        <v>5235251</v>
      </c>
      <c r="C2381" s="14" t="s">
        <v>9000</v>
      </c>
      <c r="D2381" s="14" t="s">
        <v>9002</v>
      </c>
      <c r="E2381" s="14" t="s">
        <v>9003</v>
      </c>
      <c r="F2381" s="14">
        <v>11519.92</v>
      </c>
      <c r="G2381" s="14"/>
      <c r="H2381" s="14" t="s">
        <v>264</v>
      </c>
      <c r="I2381" s="14" t="s">
        <v>335</v>
      </c>
      <c r="J2381" s="14" t="s">
        <v>2278</v>
      </c>
      <c r="K2381" s="14" t="s">
        <v>2279</v>
      </c>
    </row>
    <row r="2382" spans="1:11" x14ac:dyDescent="0.2">
      <c r="A2382" s="15">
        <v>2381</v>
      </c>
      <c r="B2382" s="16">
        <v>5234255</v>
      </c>
      <c r="C2382" s="16" t="s">
        <v>9004</v>
      </c>
      <c r="D2382" s="16" t="s">
        <v>9005</v>
      </c>
      <c r="E2382" s="16" t="s">
        <v>9006</v>
      </c>
      <c r="F2382" s="16">
        <v>5702.08</v>
      </c>
      <c r="G2382" s="16"/>
      <c r="H2382" s="16" t="s">
        <v>162</v>
      </c>
      <c r="I2382" s="16" t="s">
        <v>705</v>
      </c>
      <c r="J2382" s="16" t="s">
        <v>1645</v>
      </c>
      <c r="K2382" s="16" t="s">
        <v>1646</v>
      </c>
    </row>
    <row r="2383" spans="1:11" x14ac:dyDescent="0.2">
      <c r="A2383" s="13">
        <v>2382</v>
      </c>
      <c r="B2383" s="14">
        <v>5108616</v>
      </c>
      <c r="C2383" s="14" t="s">
        <v>9007</v>
      </c>
      <c r="D2383" s="14" t="s">
        <v>9008</v>
      </c>
      <c r="E2383" s="14" t="s">
        <v>9009</v>
      </c>
      <c r="F2383" s="14">
        <v>864.46</v>
      </c>
      <c r="G2383" s="14"/>
      <c r="H2383" s="14" t="s">
        <v>382</v>
      </c>
      <c r="I2383" s="14" t="s">
        <v>2756</v>
      </c>
      <c r="J2383" s="14" t="s">
        <v>3187</v>
      </c>
      <c r="K2383" s="14" t="s">
        <v>3188</v>
      </c>
    </row>
    <row r="2384" spans="1:11" x14ac:dyDescent="0.2">
      <c r="A2384" s="15">
        <v>2383</v>
      </c>
      <c r="B2384" s="16">
        <v>2051273</v>
      </c>
      <c r="C2384" s="16" t="s">
        <v>9010</v>
      </c>
      <c r="D2384" s="16" t="s">
        <v>9011</v>
      </c>
      <c r="E2384" s="16" t="s">
        <v>7832</v>
      </c>
      <c r="F2384" s="16">
        <v>27.45</v>
      </c>
      <c r="G2384" s="16" t="s">
        <v>1018</v>
      </c>
      <c r="H2384" s="16" t="s">
        <v>110</v>
      </c>
      <c r="I2384" s="16" t="s">
        <v>803</v>
      </c>
      <c r="J2384" s="16" t="s">
        <v>9012</v>
      </c>
      <c r="K2384" s="16" t="s">
        <v>9013</v>
      </c>
    </row>
    <row r="2385" spans="1:11" x14ac:dyDescent="0.2">
      <c r="A2385" s="13">
        <v>2384</v>
      </c>
      <c r="B2385" s="14">
        <v>2097419</v>
      </c>
      <c r="C2385" s="14" t="s">
        <v>9014</v>
      </c>
      <c r="D2385" s="14" t="s">
        <v>9015</v>
      </c>
      <c r="E2385" s="14" t="s">
        <v>9016</v>
      </c>
      <c r="F2385" s="14">
        <v>10912.98</v>
      </c>
      <c r="G2385" s="14"/>
      <c r="H2385" s="14" t="s">
        <v>622</v>
      </c>
      <c r="I2385" s="14" t="s">
        <v>9017</v>
      </c>
      <c r="J2385" s="14" t="s">
        <v>2863</v>
      </c>
      <c r="K2385" s="14" t="s">
        <v>2864</v>
      </c>
    </row>
    <row r="2386" spans="1:11" x14ac:dyDescent="0.2">
      <c r="A2386" s="15">
        <v>2385</v>
      </c>
      <c r="B2386" s="16">
        <v>2097419</v>
      </c>
      <c r="C2386" s="16" t="s">
        <v>9014</v>
      </c>
      <c r="D2386" s="16" t="s">
        <v>9018</v>
      </c>
      <c r="E2386" s="16" t="s">
        <v>9019</v>
      </c>
      <c r="F2386" s="16">
        <v>3757</v>
      </c>
      <c r="G2386" s="16"/>
      <c r="H2386" s="16" t="s">
        <v>560</v>
      </c>
      <c r="I2386" s="16" t="s">
        <v>642</v>
      </c>
      <c r="J2386" s="16" t="s">
        <v>1952</v>
      </c>
      <c r="K2386" s="16" t="s">
        <v>1953</v>
      </c>
    </row>
    <row r="2387" spans="1:11" x14ac:dyDescent="0.2">
      <c r="A2387" s="13">
        <v>2386</v>
      </c>
      <c r="B2387" s="14">
        <v>2169967</v>
      </c>
      <c r="C2387" s="14" t="s">
        <v>9020</v>
      </c>
      <c r="D2387" s="14" t="s">
        <v>9021</v>
      </c>
      <c r="E2387" s="14" t="s">
        <v>9022</v>
      </c>
      <c r="F2387" s="14">
        <v>30.78</v>
      </c>
      <c r="G2387" s="14" t="s">
        <v>1018</v>
      </c>
      <c r="H2387" s="14" t="s">
        <v>110</v>
      </c>
      <c r="I2387" s="14" t="s">
        <v>1087</v>
      </c>
      <c r="J2387" s="14" t="s">
        <v>9023</v>
      </c>
      <c r="K2387" s="14" t="s">
        <v>9024</v>
      </c>
    </row>
    <row r="2388" spans="1:11" x14ac:dyDescent="0.2">
      <c r="A2388" s="15">
        <v>2387</v>
      </c>
      <c r="B2388" s="16">
        <v>2169967</v>
      </c>
      <c r="C2388" s="16" t="s">
        <v>9020</v>
      </c>
      <c r="D2388" s="16" t="s">
        <v>9025</v>
      </c>
      <c r="E2388" s="16" t="s">
        <v>9026</v>
      </c>
      <c r="F2388" s="16">
        <v>31.84</v>
      </c>
      <c r="G2388" s="16" t="s">
        <v>1018</v>
      </c>
      <c r="H2388" s="16" t="s">
        <v>110</v>
      </c>
      <c r="I2388" s="16" t="s">
        <v>1087</v>
      </c>
      <c r="J2388" s="16" t="s">
        <v>9023</v>
      </c>
      <c r="K2388" s="16" t="s">
        <v>9024</v>
      </c>
    </row>
    <row r="2389" spans="1:11" x14ac:dyDescent="0.2">
      <c r="A2389" s="13">
        <v>2388</v>
      </c>
      <c r="B2389" s="14">
        <v>5428939</v>
      </c>
      <c r="C2389" s="14" t="s">
        <v>9027</v>
      </c>
      <c r="D2389" s="14" t="s">
        <v>9028</v>
      </c>
      <c r="E2389" s="14" t="s">
        <v>9029</v>
      </c>
      <c r="F2389" s="14">
        <v>207.34</v>
      </c>
      <c r="G2389" s="14"/>
      <c r="H2389" s="14" t="s">
        <v>511</v>
      </c>
      <c r="I2389" s="14" t="s">
        <v>1131</v>
      </c>
      <c r="J2389" s="14" t="s">
        <v>2025</v>
      </c>
      <c r="K2389" s="14" t="s">
        <v>9030</v>
      </c>
    </row>
    <row r="2390" spans="1:11" x14ac:dyDescent="0.2">
      <c r="A2390" s="15">
        <v>2389</v>
      </c>
      <c r="B2390" s="16">
        <v>5167256</v>
      </c>
      <c r="C2390" s="16" t="s">
        <v>9031</v>
      </c>
      <c r="D2390" s="16" t="s">
        <v>9032</v>
      </c>
      <c r="E2390" s="16" t="s">
        <v>9033</v>
      </c>
      <c r="F2390" s="16">
        <v>36.020000000000003</v>
      </c>
      <c r="G2390" s="16" t="s">
        <v>1018</v>
      </c>
      <c r="H2390" s="16" t="s">
        <v>407</v>
      </c>
      <c r="I2390" s="16" t="s">
        <v>1601</v>
      </c>
      <c r="J2390" s="16" t="s">
        <v>5338</v>
      </c>
      <c r="K2390" s="16" t="s">
        <v>5339</v>
      </c>
    </row>
    <row r="2391" spans="1:11" x14ac:dyDescent="0.2">
      <c r="A2391" s="13">
        <v>2390</v>
      </c>
      <c r="B2391" s="14">
        <v>5167256</v>
      </c>
      <c r="C2391" s="14" t="s">
        <v>9031</v>
      </c>
      <c r="D2391" s="14" t="s">
        <v>9034</v>
      </c>
      <c r="E2391" s="14" t="s">
        <v>9035</v>
      </c>
      <c r="F2391" s="14">
        <v>35.090000000000003</v>
      </c>
      <c r="G2391" s="14" t="s">
        <v>1018</v>
      </c>
      <c r="H2391" s="14" t="s">
        <v>407</v>
      </c>
      <c r="I2391" s="14" t="s">
        <v>1601</v>
      </c>
      <c r="J2391" s="14" t="s">
        <v>3192</v>
      </c>
      <c r="K2391" s="14" t="s">
        <v>3193</v>
      </c>
    </row>
    <row r="2392" spans="1:11" x14ac:dyDescent="0.2">
      <c r="A2392" s="15">
        <v>2391</v>
      </c>
      <c r="B2392" s="16">
        <v>5167256</v>
      </c>
      <c r="C2392" s="16" t="s">
        <v>9031</v>
      </c>
      <c r="D2392" s="16" t="s">
        <v>9037</v>
      </c>
      <c r="E2392" s="16" t="s">
        <v>9035</v>
      </c>
      <c r="F2392" s="16">
        <v>25.21</v>
      </c>
      <c r="G2392" s="16" t="s">
        <v>1018</v>
      </c>
      <c r="H2392" s="16" t="s">
        <v>407</v>
      </c>
      <c r="I2392" s="16" t="s">
        <v>1601</v>
      </c>
      <c r="J2392" s="16" t="s">
        <v>3878</v>
      </c>
      <c r="K2392" s="16" t="s">
        <v>3879</v>
      </c>
    </row>
    <row r="2393" spans="1:11" x14ac:dyDescent="0.2">
      <c r="A2393" s="13">
        <v>2392</v>
      </c>
      <c r="B2393" s="14">
        <v>5167256</v>
      </c>
      <c r="C2393" s="14" t="s">
        <v>9031</v>
      </c>
      <c r="D2393" s="14" t="s">
        <v>9036</v>
      </c>
      <c r="E2393" s="14" t="s">
        <v>9035</v>
      </c>
      <c r="F2393" s="14">
        <v>34.270000000000003</v>
      </c>
      <c r="G2393" s="14"/>
      <c r="H2393" s="14" t="s">
        <v>407</v>
      </c>
      <c r="I2393" s="14" t="s">
        <v>1601</v>
      </c>
      <c r="J2393" s="14" t="s">
        <v>3300</v>
      </c>
      <c r="K2393" s="14" t="s">
        <v>3301</v>
      </c>
    </row>
    <row r="2394" spans="1:11" x14ac:dyDescent="0.2">
      <c r="A2394" s="15">
        <v>2393</v>
      </c>
      <c r="B2394" s="16">
        <v>5434041</v>
      </c>
      <c r="C2394" s="16" t="s">
        <v>9038</v>
      </c>
      <c r="D2394" s="16" t="s">
        <v>9039</v>
      </c>
      <c r="E2394" s="16" t="s">
        <v>2574</v>
      </c>
      <c r="F2394" s="16">
        <v>726.03</v>
      </c>
      <c r="G2394" s="16"/>
      <c r="H2394" s="16" t="s">
        <v>116</v>
      </c>
      <c r="I2394" s="16" t="s">
        <v>147</v>
      </c>
      <c r="J2394" s="16" t="s">
        <v>6198</v>
      </c>
      <c r="K2394" s="16" t="s">
        <v>6199</v>
      </c>
    </row>
    <row r="2395" spans="1:11" x14ac:dyDescent="0.2">
      <c r="A2395" s="13">
        <v>2394</v>
      </c>
      <c r="B2395" s="14">
        <v>5072948</v>
      </c>
      <c r="C2395" s="14" t="s">
        <v>9040</v>
      </c>
      <c r="D2395" s="14" t="s">
        <v>9041</v>
      </c>
      <c r="E2395" s="14" t="s">
        <v>9042</v>
      </c>
      <c r="F2395" s="14">
        <v>51.47</v>
      </c>
      <c r="G2395" s="14" t="s">
        <v>987</v>
      </c>
      <c r="H2395" s="14" t="s">
        <v>362</v>
      </c>
      <c r="I2395" s="14" t="s">
        <v>363</v>
      </c>
      <c r="J2395" s="14" t="s">
        <v>9043</v>
      </c>
      <c r="K2395" s="14" t="s">
        <v>9044</v>
      </c>
    </row>
    <row r="2396" spans="1:11" x14ac:dyDescent="0.2">
      <c r="A2396" s="15">
        <v>2395</v>
      </c>
      <c r="B2396" s="16">
        <v>2551764</v>
      </c>
      <c r="C2396" s="16" t="s">
        <v>9045</v>
      </c>
      <c r="D2396" s="16" t="s">
        <v>9046</v>
      </c>
      <c r="E2396" s="16" t="s">
        <v>1161</v>
      </c>
      <c r="F2396" s="16">
        <v>51.47</v>
      </c>
      <c r="G2396" s="16" t="s">
        <v>970</v>
      </c>
      <c r="H2396" s="16" t="s">
        <v>565</v>
      </c>
      <c r="I2396" s="16" t="s">
        <v>804</v>
      </c>
      <c r="J2396" s="16" t="s">
        <v>9047</v>
      </c>
      <c r="K2396" s="16" t="s">
        <v>9048</v>
      </c>
    </row>
    <row r="2397" spans="1:11" x14ac:dyDescent="0.2">
      <c r="A2397" s="13">
        <v>2396</v>
      </c>
      <c r="B2397" s="14">
        <v>2551764</v>
      </c>
      <c r="C2397" s="14" t="s">
        <v>9045</v>
      </c>
      <c r="D2397" s="14" t="s">
        <v>9049</v>
      </c>
      <c r="E2397" s="14" t="s">
        <v>9050</v>
      </c>
      <c r="F2397" s="14">
        <v>25.21</v>
      </c>
      <c r="G2397" s="14" t="s">
        <v>970</v>
      </c>
      <c r="H2397" s="14" t="s">
        <v>565</v>
      </c>
      <c r="I2397" s="14" t="s">
        <v>804</v>
      </c>
      <c r="J2397" s="14" t="s">
        <v>9051</v>
      </c>
      <c r="K2397" s="14" t="s">
        <v>9052</v>
      </c>
    </row>
    <row r="2398" spans="1:11" x14ac:dyDescent="0.2">
      <c r="A2398" s="15">
        <v>2397</v>
      </c>
      <c r="B2398" s="16">
        <v>2839385</v>
      </c>
      <c r="C2398" s="16" t="s">
        <v>9053</v>
      </c>
      <c r="D2398" s="16" t="s">
        <v>9054</v>
      </c>
      <c r="E2398" s="16" t="s">
        <v>9055</v>
      </c>
      <c r="F2398" s="16">
        <v>66.55</v>
      </c>
      <c r="G2398" s="16" t="s">
        <v>970</v>
      </c>
      <c r="H2398" s="16" t="s">
        <v>110</v>
      </c>
      <c r="I2398" s="16" t="s">
        <v>905</v>
      </c>
      <c r="J2398" s="16" t="s">
        <v>9056</v>
      </c>
      <c r="K2398" s="16" t="s">
        <v>9057</v>
      </c>
    </row>
    <row r="2399" spans="1:11" x14ac:dyDescent="0.2">
      <c r="A2399" s="13">
        <v>2398</v>
      </c>
      <c r="B2399" s="14">
        <v>2081342</v>
      </c>
      <c r="C2399" s="14" t="s">
        <v>9058</v>
      </c>
      <c r="D2399" s="14" t="s">
        <v>9059</v>
      </c>
      <c r="E2399" s="14" t="s">
        <v>9060</v>
      </c>
      <c r="F2399" s="14">
        <v>153.66999999999999</v>
      </c>
      <c r="G2399" s="14"/>
      <c r="H2399" s="14" t="s">
        <v>21</v>
      </c>
      <c r="I2399" s="14" t="s">
        <v>49</v>
      </c>
      <c r="J2399" s="14" t="s">
        <v>3273</v>
      </c>
      <c r="K2399" s="14" t="s">
        <v>9061</v>
      </c>
    </row>
    <row r="2400" spans="1:11" x14ac:dyDescent="0.2">
      <c r="A2400" s="15">
        <v>2399</v>
      </c>
      <c r="B2400" s="16">
        <v>2678179</v>
      </c>
      <c r="C2400" s="16" t="s">
        <v>9062</v>
      </c>
      <c r="D2400" s="16" t="s">
        <v>9063</v>
      </c>
      <c r="E2400" s="16" t="s">
        <v>9064</v>
      </c>
      <c r="F2400" s="16">
        <v>19624.53</v>
      </c>
      <c r="G2400" s="16"/>
      <c r="H2400" s="16" t="s">
        <v>264</v>
      </c>
      <c r="I2400" s="16" t="s">
        <v>320</v>
      </c>
      <c r="J2400" s="16" t="s">
        <v>9065</v>
      </c>
      <c r="K2400" s="16" t="s">
        <v>9066</v>
      </c>
    </row>
    <row r="2401" spans="1:11" x14ac:dyDescent="0.2">
      <c r="A2401" s="13">
        <v>2400</v>
      </c>
      <c r="B2401" s="14">
        <v>2678179</v>
      </c>
      <c r="C2401" s="14" t="s">
        <v>9062</v>
      </c>
      <c r="D2401" s="14" t="s">
        <v>9067</v>
      </c>
      <c r="E2401" s="14" t="s">
        <v>9068</v>
      </c>
      <c r="F2401" s="14">
        <v>5216.2299999999996</v>
      </c>
      <c r="G2401" s="14"/>
      <c r="H2401" s="14" t="s">
        <v>264</v>
      </c>
      <c r="I2401" s="14" t="s">
        <v>320</v>
      </c>
      <c r="J2401" s="14" t="s">
        <v>3609</v>
      </c>
      <c r="K2401" s="14" t="s">
        <v>3610</v>
      </c>
    </row>
    <row r="2402" spans="1:11" x14ac:dyDescent="0.2">
      <c r="A2402" s="15">
        <v>2401</v>
      </c>
      <c r="B2402" s="16">
        <v>2678179</v>
      </c>
      <c r="C2402" s="16" t="s">
        <v>9062</v>
      </c>
      <c r="D2402" s="16" t="s">
        <v>9069</v>
      </c>
      <c r="E2402" s="16" t="s">
        <v>9070</v>
      </c>
      <c r="F2402" s="16">
        <v>2922.51</v>
      </c>
      <c r="G2402" s="16" t="s">
        <v>970</v>
      </c>
      <c r="H2402" s="16" t="s">
        <v>264</v>
      </c>
      <c r="I2402" s="16" t="s">
        <v>708</v>
      </c>
      <c r="J2402" s="16" t="s">
        <v>8034</v>
      </c>
      <c r="K2402" s="16" t="s">
        <v>8035</v>
      </c>
    </row>
    <row r="2403" spans="1:11" x14ac:dyDescent="0.2">
      <c r="A2403" s="13">
        <v>2402</v>
      </c>
      <c r="B2403" s="14">
        <v>2678179</v>
      </c>
      <c r="C2403" s="14" t="s">
        <v>9062</v>
      </c>
      <c r="D2403" s="14" t="s">
        <v>9071</v>
      </c>
      <c r="E2403" s="14" t="s">
        <v>9072</v>
      </c>
      <c r="F2403" s="14">
        <v>2665.65</v>
      </c>
      <c r="G2403" s="14" t="s">
        <v>970</v>
      </c>
      <c r="H2403" s="14" t="s">
        <v>264</v>
      </c>
      <c r="I2403" s="14" t="s">
        <v>708</v>
      </c>
      <c r="J2403" s="14" t="s">
        <v>5058</v>
      </c>
      <c r="K2403" s="14" t="s">
        <v>5059</v>
      </c>
    </row>
    <row r="2404" spans="1:11" x14ac:dyDescent="0.2">
      <c r="A2404" s="15">
        <v>2403</v>
      </c>
      <c r="B2404" s="16">
        <v>2741288</v>
      </c>
      <c r="C2404" s="16" t="s">
        <v>9073</v>
      </c>
      <c r="D2404" s="16" t="s">
        <v>2259</v>
      </c>
      <c r="E2404" s="16" t="s">
        <v>9074</v>
      </c>
      <c r="F2404" s="16">
        <v>11.48</v>
      </c>
      <c r="G2404" s="16" t="s">
        <v>1018</v>
      </c>
      <c r="H2404" s="16" t="s">
        <v>528</v>
      </c>
      <c r="I2404" s="16" t="s">
        <v>539</v>
      </c>
      <c r="J2404" s="16" t="s">
        <v>2255</v>
      </c>
      <c r="K2404" s="16" t="s">
        <v>2256</v>
      </c>
    </row>
    <row r="2405" spans="1:11" x14ac:dyDescent="0.2">
      <c r="A2405" s="13">
        <v>2404</v>
      </c>
      <c r="B2405" s="14">
        <v>5327229</v>
      </c>
      <c r="C2405" s="14" t="s">
        <v>9075</v>
      </c>
      <c r="D2405" s="14" t="s">
        <v>9076</v>
      </c>
      <c r="E2405" s="14" t="s">
        <v>9077</v>
      </c>
      <c r="F2405" s="14">
        <v>195.07</v>
      </c>
      <c r="G2405" s="14" t="s">
        <v>970</v>
      </c>
      <c r="H2405" s="14" t="s">
        <v>21</v>
      </c>
      <c r="I2405" s="14" t="s">
        <v>9078</v>
      </c>
      <c r="J2405" s="14" t="s">
        <v>9079</v>
      </c>
      <c r="K2405" s="14" t="s">
        <v>9080</v>
      </c>
    </row>
    <row r="2406" spans="1:11" x14ac:dyDescent="0.2">
      <c r="A2406" s="15">
        <v>2405</v>
      </c>
      <c r="B2406" s="16">
        <v>5078229</v>
      </c>
      <c r="C2406" s="16" t="s">
        <v>9081</v>
      </c>
      <c r="D2406" s="16" t="s">
        <v>9082</v>
      </c>
      <c r="E2406" s="16" t="s">
        <v>9083</v>
      </c>
      <c r="F2406" s="16">
        <v>12593.81</v>
      </c>
      <c r="G2406" s="16"/>
      <c r="H2406" s="16" t="s">
        <v>264</v>
      </c>
      <c r="I2406" s="16" t="s">
        <v>4876</v>
      </c>
      <c r="J2406" s="16" t="s">
        <v>3103</v>
      </c>
      <c r="K2406" s="16" t="s">
        <v>3104</v>
      </c>
    </row>
    <row r="2407" spans="1:11" x14ac:dyDescent="0.2">
      <c r="A2407" s="13">
        <v>2406</v>
      </c>
      <c r="B2407" s="14">
        <v>5197848</v>
      </c>
      <c r="C2407" s="14" t="s">
        <v>9084</v>
      </c>
      <c r="D2407" s="14" t="s">
        <v>9085</v>
      </c>
      <c r="E2407" s="14" t="s">
        <v>9086</v>
      </c>
      <c r="F2407" s="14">
        <v>3591.16</v>
      </c>
      <c r="G2407" s="14"/>
      <c r="H2407" s="14" t="s">
        <v>264</v>
      </c>
      <c r="I2407" s="14" t="s">
        <v>272</v>
      </c>
      <c r="J2407" s="14" t="s">
        <v>2575</v>
      </c>
      <c r="K2407" s="14" t="s">
        <v>2646</v>
      </c>
    </row>
    <row r="2408" spans="1:11" x14ac:dyDescent="0.2">
      <c r="A2408" s="15">
        <v>2407</v>
      </c>
      <c r="B2408" s="16">
        <v>2618176</v>
      </c>
      <c r="C2408" s="16" t="s">
        <v>9087</v>
      </c>
      <c r="D2408" s="16" t="s">
        <v>9088</v>
      </c>
      <c r="E2408" s="16" t="s">
        <v>9089</v>
      </c>
      <c r="F2408" s="16">
        <v>98.37</v>
      </c>
      <c r="G2408" s="16" t="s">
        <v>1051</v>
      </c>
      <c r="H2408" s="16" t="s">
        <v>565</v>
      </c>
      <c r="I2408" s="16" t="s">
        <v>339</v>
      </c>
      <c r="J2408" s="16" t="s">
        <v>7820</v>
      </c>
      <c r="K2408" s="16" t="s">
        <v>7821</v>
      </c>
    </row>
    <row r="2409" spans="1:11" x14ac:dyDescent="0.2">
      <c r="A2409" s="13">
        <v>2408</v>
      </c>
      <c r="B2409" s="14">
        <v>2618176</v>
      </c>
      <c r="C2409" s="14" t="s">
        <v>9087</v>
      </c>
      <c r="D2409" s="14" t="s">
        <v>9090</v>
      </c>
      <c r="E2409" s="14" t="s">
        <v>9089</v>
      </c>
      <c r="F2409" s="14">
        <v>300.95999999999998</v>
      </c>
      <c r="G2409" s="14" t="s">
        <v>1051</v>
      </c>
      <c r="H2409" s="14" t="s">
        <v>565</v>
      </c>
      <c r="I2409" s="14" t="s">
        <v>339</v>
      </c>
      <c r="J2409" s="14" t="s">
        <v>9091</v>
      </c>
      <c r="K2409" s="14" t="s">
        <v>9092</v>
      </c>
    </row>
    <row r="2410" spans="1:11" x14ac:dyDescent="0.2">
      <c r="A2410" s="15">
        <v>2409</v>
      </c>
      <c r="B2410" s="16">
        <v>5158524</v>
      </c>
      <c r="C2410" s="16" t="s">
        <v>9093</v>
      </c>
      <c r="D2410" s="16" t="s">
        <v>9094</v>
      </c>
      <c r="E2410" s="16" t="s">
        <v>1161</v>
      </c>
      <c r="F2410" s="16">
        <v>694.03</v>
      </c>
      <c r="G2410" s="16"/>
      <c r="H2410" s="16" t="s">
        <v>407</v>
      </c>
      <c r="I2410" s="16" t="s">
        <v>1601</v>
      </c>
      <c r="J2410" s="16" t="s">
        <v>3859</v>
      </c>
      <c r="K2410" s="16" t="s">
        <v>3860</v>
      </c>
    </row>
    <row r="2411" spans="1:11" x14ac:dyDescent="0.2">
      <c r="A2411" s="13">
        <v>2410</v>
      </c>
      <c r="B2411" s="14">
        <v>5158524</v>
      </c>
      <c r="C2411" s="14" t="s">
        <v>9093</v>
      </c>
      <c r="D2411" s="14" t="s">
        <v>9095</v>
      </c>
      <c r="E2411" s="14" t="s">
        <v>1161</v>
      </c>
      <c r="F2411" s="14">
        <v>319.72000000000003</v>
      </c>
      <c r="G2411" s="14" t="s">
        <v>1018</v>
      </c>
      <c r="H2411" s="14" t="s">
        <v>407</v>
      </c>
      <c r="I2411" s="14" t="s">
        <v>1601</v>
      </c>
      <c r="J2411" s="14" t="s">
        <v>7671</v>
      </c>
      <c r="K2411" s="14" t="s">
        <v>9096</v>
      </c>
    </row>
    <row r="2412" spans="1:11" x14ac:dyDescent="0.2">
      <c r="A2412" s="15">
        <v>2411</v>
      </c>
      <c r="B2412" s="16">
        <v>5051118</v>
      </c>
      <c r="C2412" s="16" t="s">
        <v>9097</v>
      </c>
      <c r="D2412" s="16" t="s">
        <v>9098</v>
      </c>
      <c r="E2412" s="16" t="s">
        <v>9099</v>
      </c>
      <c r="F2412" s="16">
        <v>36.46</v>
      </c>
      <c r="G2412" s="16" t="s">
        <v>987</v>
      </c>
      <c r="H2412" s="16" t="s">
        <v>362</v>
      </c>
      <c r="I2412" s="16" t="s">
        <v>363</v>
      </c>
      <c r="J2412" s="16" t="s">
        <v>4296</v>
      </c>
      <c r="K2412" s="16" t="s">
        <v>9100</v>
      </c>
    </row>
    <row r="2413" spans="1:11" x14ac:dyDescent="0.2">
      <c r="A2413" s="13">
        <v>2412</v>
      </c>
      <c r="B2413" s="14">
        <v>5108241</v>
      </c>
      <c r="C2413" s="14" t="s">
        <v>9101</v>
      </c>
      <c r="D2413" s="14" t="s">
        <v>9102</v>
      </c>
      <c r="E2413" s="14" t="s">
        <v>9103</v>
      </c>
      <c r="F2413" s="14">
        <v>3273.91</v>
      </c>
      <c r="G2413" s="14"/>
      <c r="H2413" s="14" t="s">
        <v>565</v>
      </c>
      <c r="I2413" s="14" t="s">
        <v>2663</v>
      </c>
      <c r="J2413" s="14" t="s">
        <v>1198</v>
      </c>
      <c r="K2413" s="14" t="s">
        <v>7671</v>
      </c>
    </row>
    <row r="2414" spans="1:11" x14ac:dyDescent="0.2">
      <c r="A2414" s="15">
        <v>2413</v>
      </c>
      <c r="B2414" s="16">
        <v>5108241</v>
      </c>
      <c r="C2414" s="16" t="s">
        <v>9101</v>
      </c>
      <c r="D2414" s="16" t="s">
        <v>9104</v>
      </c>
      <c r="E2414" s="16" t="s">
        <v>9105</v>
      </c>
      <c r="F2414" s="16">
        <v>6023.9</v>
      </c>
      <c r="G2414" s="16"/>
      <c r="H2414" s="16" t="s">
        <v>565</v>
      </c>
      <c r="I2414" s="16" t="s">
        <v>2663</v>
      </c>
      <c r="J2414" s="16" t="s">
        <v>1841</v>
      </c>
      <c r="K2414" s="16" t="s">
        <v>6411</v>
      </c>
    </row>
    <row r="2415" spans="1:11" x14ac:dyDescent="0.2">
      <c r="A2415" s="13">
        <v>2414</v>
      </c>
      <c r="B2415" s="14">
        <v>5154456</v>
      </c>
      <c r="C2415" s="14" t="s">
        <v>9106</v>
      </c>
      <c r="D2415" s="14" t="s">
        <v>9107</v>
      </c>
      <c r="E2415" s="14" t="s">
        <v>9108</v>
      </c>
      <c r="F2415" s="14">
        <v>279.20999999999998</v>
      </c>
      <c r="G2415" s="14" t="s">
        <v>9109</v>
      </c>
      <c r="H2415" s="14" t="s">
        <v>264</v>
      </c>
      <c r="I2415" s="14" t="s">
        <v>268</v>
      </c>
      <c r="J2415" s="14" t="s">
        <v>9110</v>
      </c>
      <c r="K2415" s="14" t="s">
        <v>9111</v>
      </c>
    </row>
    <row r="2416" spans="1:11" x14ac:dyDescent="0.2">
      <c r="A2416" s="15">
        <v>2415</v>
      </c>
      <c r="B2416" s="16">
        <v>5489601</v>
      </c>
      <c r="C2416" s="16" t="s">
        <v>9112</v>
      </c>
      <c r="D2416" s="16" t="s">
        <v>9113</v>
      </c>
      <c r="E2416" s="16" t="s">
        <v>677</v>
      </c>
      <c r="F2416" s="16">
        <v>398.36</v>
      </c>
      <c r="G2416" s="16"/>
      <c r="H2416" s="16" t="s">
        <v>215</v>
      </c>
      <c r="I2416" s="16" t="s">
        <v>259</v>
      </c>
      <c r="J2416" s="16" t="s">
        <v>7781</v>
      </c>
      <c r="K2416" s="16" t="s">
        <v>7782</v>
      </c>
    </row>
    <row r="2417" spans="1:11" x14ac:dyDescent="0.2">
      <c r="A2417" s="13">
        <v>2416</v>
      </c>
      <c r="B2417" s="14">
        <v>2029278</v>
      </c>
      <c r="C2417" s="14" t="s">
        <v>864</v>
      </c>
      <c r="D2417" s="14" t="s">
        <v>9114</v>
      </c>
      <c r="E2417" s="14" t="s">
        <v>9115</v>
      </c>
      <c r="F2417" s="14">
        <v>398.52</v>
      </c>
      <c r="G2417" s="14" t="s">
        <v>970</v>
      </c>
      <c r="H2417" s="14" t="s">
        <v>407</v>
      </c>
      <c r="I2417" s="14" t="s">
        <v>408</v>
      </c>
      <c r="J2417" s="14" t="s">
        <v>9116</v>
      </c>
      <c r="K2417" s="14" t="s">
        <v>9117</v>
      </c>
    </row>
    <row r="2418" spans="1:11" x14ac:dyDescent="0.2">
      <c r="A2418" s="15">
        <v>2417</v>
      </c>
      <c r="B2418" s="16">
        <v>2029278</v>
      </c>
      <c r="C2418" s="16" t="s">
        <v>864</v>
      </c>
      <c r="D2418" s="16" t="s">
        <v>9118</v>
      </c>
      <c r="E2418" s="16" t="s">
        <v>9119</v>
      </c>
      <c r="F2418" s="16">
        <v>34.380000000000003</v>
      </c>
      <c r="G2418" s="16" t="s">
        <v>970</v>
      </c>
      <c r="H2418" s="16" t="s">
        <v>382</v>
      </c>
      <c r="I2418" s="16" t="s">
        <v>396</v>
      </c>
      <c r="J2418" s="16" t="s">
        <v>9120</v>
      </c>
      <c r="K2418" s="16" t="s">
        <v>9121</v>
      </c>
    </row>
    <row r="2419" spans="1:11" x14ac:dyDescent="0.2">
      <c r="A2419" s="13">
        <v>2418</v>
      </c>
      <c r="B2419" s="14">
        <v>2029278</v>
      </c>
      <c r="C2419" s="14" t="s">
        <v>864</v>
      </c>
      <c r="D2419" s="14" t="s">
        <v>9122</v>
      </c>
      <c r="E2419" s="14" t="s">
        <v>9123</v>
      </c>
      <c r="F2419" s="14">
        <v>1041.9100000000001</v>
      </c>
      <c r="G2419" s="14" t="s">
        <v>970</v>
      </c>
      <c r="H2419" s="14" t="s">
        <v>1076</v>
      </c>
      <c r="I2419" s="14" t="s">
        <v>1668</v>
      </c>
      <c r="J2419" s="14" t="s">
        <v>9124</v>
      </c>
      <c r="K2419" s="14" t="s">
        <v>9125</v>
      </c>
    </row>
    <row r="2420" spans="1:11" x14ac:dyDescent="0.2">
      <c r="A2420" s="15">
        <v>2419</v>
      </c>
      <c r="B2420" s="16">
        <v>5164486</v>
      </c>
      <c r="C2420" s="16" t="s">
        <v>9126</v>
      </c>
      <c r="D2420" s="16" t="s">
        <v>9127</v>
      </c>
      <c r="E2420" s="16" t="s">
        <v>1318</v>
      </c>
      <c r="F2420" s="16">
        <v>913.99</v>
      </c>
      <c r="G2420" s="16"/>
      <c r="H2420" s="16" t="s">
        <v>407</v>
      </c>
      <c r="I2420" s="16" t="s">
        <v>420</v>
      </c>
      <c r="J2420" s="16" t="s">
        <v>5629</v>
      </c>
      <c r="K2420" s="16" t="s">
        <v>5630</v>
      </c>
    </row>
    <row r="2421" spans="1:11" x14ac:dyDescent="0.2">
      <c r="A2421" s="13">
        <v>2420</v>
      </c>
      <c r="B2421" s="14">
        <v>5210232</v>
      </c>
      <c r="C2421" s="14" t="s">
        <v>9128</v>
      </c>
      <c r="D2421" s="14" t="s">
        <v>9129</v>
      </c>
      <c r="E2421" s="14" t="s">
        <v>9130</v>
      </c>
      <c r="F2421" s="14">
        <v>5110.24</v>
      </c>
      <c r="G2421" s="14"/>
      <c r="H2421" s="14" t="s">
        <v>382</v>
      </c>
      <c r="I2421" s="14" t="s">
        <v>2756</v>
      </c>
      <c r="J2421" s="14" t="s">
        <v>8550</v>
      </c>
      <c r="K2421" s="14" t="s">
        <v>9131</v>
      </c>
    </row>
    <row r="2422" spans="1:11" x14ac:dyDescent="0.2">
      <c r="A2422" s="15">
        <v>2421</v>
      </c>
      <c r="B2422" s="16">
        <v>2063913</v>
      </c>
      <c r="C2422" s="16" t="s">
        <v>9132</v>
      </c>
      <c r="D2422" s="16" t="s">
        <v>9133</v>
      </c>
      <c r="E2422" s="16" t="s">
        <v>9134</v>
      </c>
      <c r="F2422" s="16">
        <v>33.43</v>
      </c>
      <c r="G2422" s="16"/>
      <c r="H2422" s="16" t="s">
        <v>528</v>
      </c>
      <c r="I2422" s="16" t="s">
        <v>539</v>
      </c>
      <c r="J2422" s="16" t="s">
        <v>1952</v>
      </c>
      <c r="K2422" s="16" t="s">
        <v>1953</v>
      </c>
    </row>
    <row r="2423" spans="1:11" x14ac:dyDescent="0.2">
      <c r="A2423" s="13">
        <v>2422</v>
      </c>
      <c r="B2423" s="14">
        <v>2782944</v>
      </c>
      <c r="C2423" s="14" t="s">
        <v>874</v>
      </c>
      <c r="D2423" s="14" t="s">
        <v>9135</v>
      </c>
      <c r="E2423" s="14" t="s">
        <v>5243</v>
      </c>
      <c r="F2423" s="14">
        <v>3388.21</v>
      </c>
      <c r="G2423" s="14"/>
      <c r="H2423" s="14" t="s">
        <v>407</v>
      </c>
      <c r="I2423" s="14" t="s">
        <v>7915</v>
      </c>
      <c r="J2423" s="14" t="s">
        <v>9136</v>
      </c>
      <c r="K2423" s="14" t="s">
        <v>9137</v>
      </c>
    </row>
    <row r="2424" spans="1:11" x14ac:dyDescent="0.2">
      <c r="A2424" s="15">
        <v>2423</v>
      </c>
      <c r="B2424" s="16">
        <v>2782944</v>
      </c>
      <c r="C2424" s="16" t="s">
        <v>874</v>
      </c>
      <c r="D2424" s="16" t="s">
        <v>9138</v>
      </c>
      <c r="E2424" s="16" t="s">
        <v>9139</v>
      </c>
      <c r="F2424" s="16">
        <v>465.43</v>
      </c>
      <c r="G2424" s="16" t="s">
        <v>2075</v>
      </c>
      <c r="H2424" s="16" t="s">
        <v>407</v>
      </c>
      <c r="I2424" s="16" t="s">
        <v>444</v>
      </c>
      <c r="J2424" s="16" t="s">
        <v>1242</v>
      </c>
      <c r="K2424" s="16" t="s">
        <v>6427</v>
      </c>
    </row>
    <row r="2425" spans="1:11" x14ac:dyDescent="0.2">
      <c r="A2425" s="13">
        <v>2424</v>
      </c>
      <c r="B2425" s="14">
        <v>2678144</v>
      </c>
      <c r="C2425" s="14" t="s">
        <v>9140</v>
      </c>
      <c r="D2425" s="14" t="s">
        <v>9141</v>
      </c>
      <c r="E2425" s="14" t="s">
        <v>9142</v>
      </c>
      <c r="F2425" s="14">
        <v>12018.48</v>
      </c>
      <c r="G2425" s="14"/>
      <c r="H2425" s="14" t="s">
        <v>264</v>
      </c>
      <c r="I2425" s="14" t="s">
        <v>1505</v>
      </c>
      <c r="J2425" s="14" t="s">
        <v>4408</v>
      </c>
      <c r="K2425" s="14" t="s">
        <v>3323</v>
      </c>
    </row>
    <row r="2426" spans="1:11" x14ac:dyDescent="0.2">
      <c r="A2426" s="15">
        <v>2425</v>
      </c>
      <c r="B2426" s="16">
        <v>2784262</v>
      </c>
      <c r="C2426" s="16" t="s">
        <v>9143</v>
      </c>
      <c r="D2426" s="16" t="s">
        <v>9144</v>
      </c>
      <c r="E2426" s="16" t="s">
        <v>2536</v>
      </c>
      <c r="F2426" s="16">
        <v>33.53</v>
      </c>
      <c r="G2426" s="16" t="s">
        <v>970</v>
      </c>
      <c r="H2426" s="16" t="s">
        <v>407</v>
      </c>
      <c r="I2426" s="16" t="s">
        <v>408</v>
      </c>
      <c r="J2426" s="16" t="s">
        <v>9145</v>
      </c>
      <c r="K2426" s="16" t="s">
        <v>9146</v>
      </c>
    </row>
    <row r="2427" spans="1:11" x14ac:dyDescent="0.2">
      <c r="A2427" s="13">
        <v>2426</v>
      </c>
      <c r="B2427" s="14">
        <v>2784262</v>
      </c>
      <c r="C2427" s="14" t="s">
        <v>9143</v>
      </c>
      <c r="D2427" s="14" t="s">
        <v>9147</v>
      </c>
      <c r="E2427" s="14" t="s">
        <v>9148</v>
      </c>
      <c r="F2427" s="14">
        <v>639.38</v>
      </c>
      <c r="G2427" s="14" t="s">
        <v>970</v>
      </c>
      <c r="H2427" s="14" t="s">
        <v>407</v>
      </c>
      <c r="I2427" s="14" t="s">
        <v>408</v>
      </c>
      <c r="J2427" s="14" t="s">
        <v>1615</v>
      </c>
      <c r="K2427" s="14" t="s">
        <v>1616</v>
      </c>
    </row>
    <row r="2428" spans="1:11" x14ac:dyDescent="0.2">
      <c r="A2428" s="15">
        <v>2427</v>
      </c>
      <c r="B2428" s="16">
        <v>2784262</v>
      </c>
      <c r="C2428" s="16" t="s">
        <v>9143</v>
      </c>
      <c r="D2428" s="16" t="s">
        <v>9149</v>
      </c>
      <c r="E2428" s="16" t="s">
        <v>9150</v>
      </c>
      <c r="F2428" s="16">
        <v>256.08999999999997</v>
      </c>
      <c r="G2428" s="16" t="s">
        <v>970</v>
      </c>
      <c r="H2428" s="16" t="s">
        <v>1076</v>
      </c>
      <c r="I2428" s="16" t="s">
        <v>1668</v>
      </c>
      <c r="J2428" s="16" t="s">
        <v>1615</v>
      </c>
      <c r="K2428" s="16" t="s">
        <v>1616</v>
      </c>
    </row>
    <row r="2429" spans="1:11" x14ac:dyDescent="0.2">
      <c r="A2429" s="13">
        <v>2428</v>
      </c>
      <c r="B2429" s="14">
        <v>2784262</v>
      </c>
      <c r="C2429" s="14" t="s">
        <v>9143</v>
      </c>
      <c r="D2429" s="14" t="s">
        <v>9151</v>
      </c>
      <c r="E2429" s="14" t="s">
        <v>9148</v>
      </c>
      <c r="F2429" s="14">
        <v>746.18</v>
      </c>
      <c r="G2429" s="14" t="s">
        <v>970</v>
      </c>
      <c r="H2429" s="14" t="s">
        <v>51</v>
      </c>
      <c r="I2429" s="14" t="s">
        <v>52</v>
      </c>
      <c r="J2429" s="14" t="s">
        <v>1615</v>
      </c>
      <c r="K2429" s="14" t="s">
        <v>1616</v>
      </c>
    </row>
    <row r="2430" spans="1:11" x14ac:dyDescent="0.2">
      <c r="A2430" s="15">
        <v>2429</v>
      </c>
      <c r="B2430" s="16">
        <v>2763389</v>
      </c>
      <c r="C2430" s="16" t="s">
        <v>9152</v>
      </c>
      <c r="D2430" s="16" t="s">
        <v>9153</v>
      </c>
      <c r="E2430" s="16" t="s">
        <v>173</v>
      </c>
      <c r="F2430" s="16">
        <v>160.25</v>
      </c>
      <c r="G2430" s="16" t="s">
        <v>1051</v>
      </c>
      <c r="H2430" s="16" t="s">
        <v>162</v>
      </c>
      <c r="I2430" s="16" t="s">
        <v>51</v>
      </c>
      <c r="J2430" s="16" t="s">
        <v>8169</v>
      </c>
      <c r="K2430" s="16" t="s">
        <v>9154</v>
      </c>
    </row>
    <row r="2431" spans="1:11" x14ac:dyDescent="0.2">
      <c r="A2431" s="13">
        <v>2430</v>
      </c>
      <c r="B2431" s="14">
        <v>2839717</v>
      </c>
      <c r="C2431" s="14" t="s">
        <v>9155</v>
      </c>
      <c r="D2431" s="14" t="s">
        <v>9156</v>
      </c>
      <c r="E2431" s="14" t="s">
        <v>9157</v>
      </c>
      <c r="F2431" s="14">
        <v>375.18</v>
      </c>
      <c r="G2431" s="14" t="s">
        <v>970</v>
      </c>
      <c r="H2431" s="14" t="s">
        <v>407</v>
      </c>
      <c r="I2431" s="14" t="s">
        <v>456</v>
      </c>
      <c r="J2431" s="14" t="s">
        <v>9158</v>
      </c>
      <c r="K2431" s="14" t="s">
        <v>9159</v>
      </c>
    </row>
    <row r="2432" spans="1:11" x14ac:dyDescent="0.2">
      <c r="A2432" s="15">
        <v>2431</v>
      </c>
      <c r="B2432" s="16">
        <v>5133726</v>
      </c>
      <c r="C2432" s="16" t="s">
        <v>9160</v>
      </c>
      <c r="D2432" s="16" t="s">
        <v>8155</v>
      </c>
      <c r="E2432" s="16" t="s">
        <v>9161</v>
      </c>
      <c r="F2432" s="16">
        <v>2450.1</v>
      </c>
      <c r="G2432" s="16"/>
      <c r="H2432" s="16" t="s">
        <v>264</v>
      </c>
      <c r="I2432" s="16" t="s">
        <v>268</v>
      </c>
      <c r="J2432" s="16" t="s">
        <v>1596</v>
      </c>
      <c r="K2432" s="16" t="s">
        <v>4217</v>
      </c>
    </row>
    <row r="2433" spans="1:11" x14ac:dyDescent="0.2">
      <c r="A2433" s="13">
        <v>2432</v>
      </c>
      <c r="B2433" s="14">
        <v>5133726</v>
      </c>
      <c r="C2433" s="14" t="s">
        <v>9160</v>
      </c>
      <c r="D2433" s="14" t="s">
        <v>9162</v>
      </c>
      <c r="E2433" s="14" t="s">
        <v>9163</v>
      </c>
      <c r="F2433" s="14">
        <v>3481.62</v>
      </c>
      <c r="G2433" s="14"/>
      <c r="H2433" s="14" t="s">
        <v>15</v>
      </c>
      <c r="I2433" s="14" t="s">
        <v>4907</v>
      </c>
      <c r="J2433" s="14" t="s">
        <v>2553</v>
      </c>
      <c r="K2433" s="14" t="s">
        <v>2554</v>
      </c>
    </row>
    <row r="2434" spans="1:11" x14ac:dyDescent="0.2">
      <c r="A2434" s="15">
        <v>2433</v>
      </c>
      <c r="B2434" s="16">
        <v>5133726</v>
      </c>
      <c r="C2434" s="16" t="s">
        <v>9160</v>
      </c>
      <c r="D2434" s="16" t="s">
        <v>9164</v>
      </c>
      <c r="E2434" s="16" t="s">
        <v>9165</v>
      </c>
      <c r="F2434" s="16">
        <v>5459.86</v>
      </c>
      <c r="G2434" s="16"/>
      <c r="H2434" s="16" t="s">
        <v>15</v>
      </c>
      <c r="I2434" s="16" t="s">
        <v>1495</v>
      </c>
      <c r="J2434" s="16" t="s">
        <v>9166</v>
      </c>
      <c r="K2434" s="16" t="s">
        <v>9167</v>
      </c>
    </row>
    <row r="2435" spans="1:11" x14ac:dyDescent="0.2">
      <c r="A2435" s="13">
        <v>2434</v>
      </c>
      <c r="B2435" s="14">
        <v>5133726</v>
      </c>
      <c r="C2435" s="14" t="s">
        <v>9160</v>
      </c>
      <c r="D2435" s="14" t="s">
        <v>9168</v>
      </c>
      <c r="E2435" s="14" t="s">
        <v>3051</v>
      </c>
      <c r="F2435" s="14">
        <v>21709.759999999998</v>
      </c>
      <c r="G2435" s="14"/>
      <c r="H2435" s="14" t="s">
        <v>264</v>
      </c>
      <c r="I2435" s="14" t="s">
        <v>708</v>
      </c>
      <c r="J2435" s="14" t="s">
        <v>2034</v>
      </c>
      <c r="K2435" s="14" t="s">
        <v>9169</v>
      </c>
    </row>
    <row r="2436" spans="1:11" x14ac:dyDescent="0.2">
      <c r="A2436" s="15">
        <v>2435</v>
      </c>
      <c r="B2436" s="16">
        <v>5133726</v>
      </c>
      <c r="C2436" s="16" t="s">
        <v>9160</v>
      </c>
      <c r="D2436" s="16" t="s">
        <v>9170</v>
      </c>
      <c r="E2436" s="16" t="s">
        <v>9171</v>
      </c>
      <c r="F2436" s="16">
        <v>9440.01</v>
      </c>
      <c r="G2436" s="16"/>
      <c r="H2436" s="16" t="s">
        <v>9172</v>
      </c>
      <c r="I2436" s="16" t="s">
        <v>9173</v>
      </c>
      <c r="J2436" s="16" t="s">
        <v>9174</v>
      </c>
      <c r="K2436" s="16" t="s">
        <v>9175</v>
      </c>
    </row>
    <row r="2437" spans="1:11" x14ac:dyDescent="0.2">
      <c r="A2437" s="13">
        <v>2436</v>
      </c>
      <c r="B2437" s="14">
        <v>5133726</v>
      </c>
      <c r="C2437" s="14" t="s">
        <v>9160</v>
      </c>
      <c r="D2437" s="14" t="s">
        <v>9176</v>
      </c>
      <c r="E2437" s="14" t="s">
        <v>5526</v>
      </c>
      <c r="F2437" s="14">
        <v>908.83</v>
      </c>
      <c r="G2437" s="14"/>
      <c r="H2437" s="14" t="s">
        <v>51</v>
      </c>
      <c r="I2437" s="14" t="s">
        <v>260</v>
      </c>
      <c r="J2437" s="14" t="s">
        <v>6218</v>
      </c>
      <c r="K2437" s="14" t="s">
        <v>6219</v>
      </c>
    </row>
    <row r="2438" spans="1:11" x14ac:dyDescent="0.2">
      <c r="A2438" s="15">
        <v>2437</v>
      </c>
      <c r="B2438" s="16">
        <v>5433207</v>
      </c>
      <c r="C2438" s="16" t="s">
        <v>9177</v>
      </c>
      <c r="D2438" s="16" t="s">
        <v>9178</v>
      </c>
      <c r="E2438" s="16" t="s">
        <v>895</v>
      </c>
      <c r="F2438" s="16">
        <v>2036.63</v>
      </c>
      <c r="G2438" s="16" t="s">
        <v>3784</v>
      </c>
      <c r="H2438" s="16" t="s">
        <v>264</v>
      </c>
      <c r="I2438" s="16" t="s">
        <v>8762</v>
      </c>
      <c r="J2438" s="16" t="s">
        <v>7809</v>
      </c>
      <c r="K2438" s="16" t="s">
        <v>7810</v>
      </c>
    </row>
    <row r="2439" spans="1:11" x14ac:dyDescent="0.2">
      <c r="A2439" s="13">
        <v>2438</v>
      </c>
      <c r="B2439" s="14">
        <v>5224829</v>
      </c>
      <c r="C2439" s="14" t="s">
        <v>9179</v>
      </c>
      <c r="D2439" s="14" t="s">
        <v>9180</v>
      </c>
      <c r="E2439" s="14" t="s">
        <v>6361</v>
      </c>
      <c r="F2439" s="14">
        <v>2235.12</v>
      </c>
      <c r="G2439" s="14"/>
      <c r="H2439" s="14" t="s">
        <v>407</v>
      </c>
      <c r="I2439" s="14" t="s">
        <v>2464</v>
      </c>
      <c r="J2439" s="14" t="s">
        <v>1211</v>
      </c>
      <c r="K2439" s="14" t="s">
        <v>6732</v>
      </c>
    </row>
    <row r="2440" spans="1:11" x14ac:dyDescent="0.2">
      <c r="A2440" s="15">
        <v>2439</v>
      </c>
      <c r="B2440" s="16">
        <v>5111803</v>
      </c>
      <c r="C2440" s="16" t="s">
        <v>9181</v>
      </c>
      <c r="D2440" s="16" t="s">
        <v>9182</v>
      </c>
      <c r="E2440" s="16" t="s">
        <v>7339</v>
      </c>
      <c r="F2440" s="16">
        <v>61.98</v>
      </c>
      <c r="G2440" s="16" t="s">
        <v>1051</v>
      </c>
      <c r="H2440" s="16" t="s">
        <v>215</v>
      </c>
      <c r="I2440" s="16" t="s">
        <v>685</v>
      </c>
      <c r="J2440" s="16" t="s">
        <v>1409</v>
      </c>
      <c r="K2440" s="16" t="s">
        <v>9183</v>
      </c>
    </row>
    <row r="2441" spans="1:11" x14ac:dyDescent="0.2">
      <c r="A2441" s="13">
        <v>2440</v>
      </c>
      <c r="B2441" s="14">
        <v>5381118</v>
      </c>
      <c r="C2441" s="14" t="s">
        <v>9184</v>
      </c>
      <c r="D2441" s="14" t="s">
        <v>9185</v>
      </c>
      <c r="E2441" s="14" t="s">
        <v>4569</v>
      </c>
      <c r="F2441" s="14">
        <v>14156.79</v>
      </c>
      <c r="G2441" s="14"/>
      <c r="H2441" s="14" t="s">
        <v>362</v>
      </c>
      <c r="I2441" s="14" t="s">
        <v>363</v>
      </c>
      <c r="J2441" s="14" t="s">
        <v>5907</v>
      </c>
      <c r="K2441" s="14" t="s">
        <v>5843</v>
      </c>
    </row>
    <row r="2442" spans="1:11" x14ac:dyDescent="0.2">
      <c r="A2442" s="15">
        <v>2441</v>
      </c>
      <c r="B2442" s="16">
        <v>5215757</v>
      </c>
      <c r="C2442" s="16" t="s">
        <v>9186</v>
      </c>
      <c r="D2442" s="16" t="s">
        <v>9187</v>
      </c>
      <c r="E2442" s="16" t="s">
        <v>9188</v>
      </c>
      <c r="F2442" s="16">
        <v>45.6</v>
      </c>
      <c r="G2442" s="16" t="s">
        <v>970</v>
      </c>
      <c r="H2442" s="16" t="s">
        <v>407</v>
      </c>
      <c r="I2442" s="16" t="s">
        <v>5877</v>
      </c>
      <c r="J2442" s="16" t="s">
        <v>9189</v>
      </c>
      <c r="K2442" s="16" t="s">
        <v>9190</v>
      </c>
    </row>
    <row r="2443" spans="1:11" x14ac:dyDescent="0.2">
      <c r="A2443" s="13">
        <v>2442</v>
      </c>
      <c r="B2443" s="14">
        <v>5215757</v>
      </c>
      <c r="C2443" s="14" t="s">
        <v>9186</v>
      </c>
      <c r="D2443" s="14" t="s">
        <v>9191</v>
      </c>
      <c r="E2443" s="14" t="s">
        <v>9188</v>
      </c>
      <c r="F2443" s="14">
        <v>1242.03</v>
      </c>
      <c r="G2443" s="14"/>
      <c r="H2443" s="14" t="s">
        <v>407</v>
      </c>
      <c r="I2443" s="14" t="s">
        <v>5877</v>
      </c>
      <c r="J2443" s="14" t="s">
        <v>2570</v>
      </c>
      <c r="K2443" s="14" t="s">
        <v>6603</v>
      </c>
    </row>
    <row r="2444" spans="1:11" x14ac:dyDescent="0.2">
      <c r="A2444" s="15">
        <v>2443</v>
      </c>
      <c r="B2444" s="16">
        <v>5215757</v>
      </c>
      <c r="C2444" s="16" t="s">
        <v>9186</v>
      </c>
      <c r="D2444" s="16" t="s">
        <v>9192</v>
      </c>
      <c r="E2444" s="16" t="s">
        <v>9188</v>
      </c>
      <c r="F2444" s="16">
        <v>109.23</v>
      </c>
      <c r="G2444" s="16"/>
      <c r="H2444" s="16" t="s">
        <v>407</v>
      </c>
      <c r="I2444" s="16" t="s">
        <v>5877</v>
      </c>
      <c r="J2444" s="16" t="s">
        <v>2938</v>
      </c>
      <c r="K2444" s="16" t="s">
        <v>2939</v>
      </c>
    </row>
    <row r="2445" spans="1:11" x14ac:dyDescent="0.2">
      <c r="A2445" s="13">
        <v>2444</v>
      </c>
      <c r="B2445" s="14">
        <v>5243904</v>
      </c>
      <c r="C2445" s="14" t="s">
        <v>9193</v>
      </c>
      <c r="D2445" s="14" t="s">
        <v>9194</v>
      </c>
      <c r="E2445" s="14" t="s">
        <v>9195</v>
      </c>
      <c r="F2445" s="14">
        <v>7428.73</v>
      </c>
      <c r="G2445" s="14"/>
      <c r="H2445" s="14" t="s">
        <v>69</v>
      </c>
      <c r="I2445" s="14" t="s">
        <v>644</v>
      </c>
      <c r="J2445" s="14" t="s">
        <v>8055</v>
      </c>
      <c r="K2445" s="14" t="s">
        <v>8056</v>
      </c>
    </row>
    <row r="2446" spans="1:11" x14ac:dyDescent="0.2">
      <c r="A2446" s="15">
        <v>2445</v>
      </c>
      <c r="B2446" s="16">
        <v>2039389</v>
      </c>
      <c r="C2446" s="16" t="s">
        <v>9196</v>
      </c>
      <c r="D2446" s="16" t="s">
        <v>9197</v>
      </c>
      <c r="E2446" s="16" t="s">
        <v>7166</v>
      </c>
      <c r="F2446" s="16">
        <v>31.25</v>
      </c>
      <c r="G2446" s="16" t="s">
        <v>1051</v>
      </c>
      <c r="H2446" s="16" t="s">
        <v>116</v>
      </c>
      <c r="I2446" s="16" t="s">
        <v>145</v>
      </c>
      <c r="J2446" s="16" t="s">
        <v>9198</v>
      </c>
      <c r="K2446" s="16" t="s">
        <v>9199</v>
      </c>
    </row>
    <row r="2447" spans="1:11" x14ac:dyDescent="0.2">
      <c r="A2447" s="13">
        <v>2446</v>
      </c>
      <c r="B2447" s="14">
        <v>5155568</v>
      </c>
      <c r="C2447" s="14" t="s">
        <v>9200</v>
      </c>
      <c r="D2447" s="14" t="s">
        <v>9201</v>
      </c>
      <c r="E2447" s="14" t="s">
        <v>9202</v>
      </c>
      <c r="F2447" s="14">
        <v>903.27</v>
      </c>
      <c r="G2447" s="14"/>
      <c r="H2447" s="14" t="s">
        <v>162</v>
      </c>
      <c r="I2447" s="14" t="s">
        <v>173</v>
      </c>
      <c r="J2447" s="14" t="s">
        <v>6743</v>
      </c>
      <c r="K2447" s="14" t="s">
        <v>9203</v>
      </c>
    </row>
    <row r="2448" spans="1:11" x14ac:dyDescent="0.2">
      <c r="A2448" s="15">
        <v>2447</v>
      </c>
      <c r="B2448" s="16">
        <v>5155568</v>
      </c>
      <c r="C2448" s="16" t="s">
        <v>9200</v>
      </c>
      <c r="D2448" s="16" t="s">
        <v>9204</v>
      </c>
      <c r="E2448" s="16" t="s">
        <v>9205</v>
      </c>
      <c r="F2448" s="16">
        <v>787.07</v>
      </c>
      <c r="G2448" s="16"/>
      <c r="H2448" s="16" t="s">
        <v>162</v>
      </c>
      <c r="I2448" s="16" t="s">
        <v>173</v>
      </c>
      <c r="J2448" s="16" t="s">
        <v>6743</v>
      </c>
      <c r="K2448" s="16" t="s">
        <v>9203</v>
      </c>
    </row>
    <row r="2449" spans="1:11" x14ac:dyDescent="0.2">
      <c r="A2449" s="13">
        <v>2448</v>
      </c>
      <c r="B2449" s="14">
        <v>5359384</v>
      </c>
      <c r="C2449" s="14" t="s">
        <v>9206</v>
      </c>
      <c r="D2449" s="14" t="s">
        <v>9207</v>
      </c>
      <c r="E2449" s="14" t="s">
        <v>9208</v>
      </c>
      <c r="F2449" s="14">
        <v>4273.6000000000004</v>
      </c>
      <c r="G2449" s="14"/>
      <c r="H2449" s="14" t="s">
        <v>264</v>
      </c>
      <c r="I2449" s="14" t="s">
        <v>272</v>
      </c>
      <c r="J2449" s="14" t="s">
        <v>4040</v>
      </c>
      <c r="K2449" s="14" t="s">
        <v>4041</v>
      </c>
    </row>
    <row r="2450" spans="1:11" x14ac:dyDescent="0.2">
      <c r="A2450" s="15">
        <v>2449</v>
      </c>
      <c r="B2450" s="16">
        <v>5212359</v>
      </c>
      <c r="C2450" s="16" t="s">
        <v>9209</v>
      </c>
      <c r="D2450" s="16" t="s">
        <v>9210</v>
      </c>
      <c r="E2450" s="16" t="s">
        <v>216</v>
      </c>
      <c r="F2450" s="16">
        <v>724.23</v>
      </c>
      <c r="G2450" s="16"/>
      <c r="H2450" s="16" t="s">
        <v>116</v>
      </c>
      <c r="I2450" s="16" t="s">
        <v>142</v>
      </c>
      <c r="J2450" s="16" t="s">
        <v>3365</v>
      </c>
      <c r="K2450" s="16" t="s">
        <v>3366</v>
      </c>
    </row>
    <row r="2451" spans="1:11" x14ac:dyDescent="0.2">
      <c r="A2451" s="13">
        <v>2450</v>
      </c>
      <c r="B2451" s="14">
        <v>5137438</v>
      </c>
      <c r="C2451" s="14" t="s">
        <v>9211</v>
      </c>
      <c r="D2451" s="14" t="s">
        <v>9212</v>
      </c>
      <c r="E2451" s="14" t="s">
        <v>9213</v>
      </c>
      <c r="F2451" s="14">
        <v>16599.759999999998</v>
      </c>
      <c r="G2451" s="14"/>
      <c r="H2451" s="14" t="s">
        <v>264</v>
      </c>
      <c r="I2451" s="14" t="s">
        <v>289</v>
      </c>
      <c r="J2451" s="14" t="s">
        <v>9214</v>
      </c>
      <c r="K2451" s="14" t="s">
        <v>9215</v>
      </c>
    </row>
    <row r="2452" spans="1:11" x14ac:dyDescent="0.2">
      <c r="A2452" s="15">
        <v>2451</v>
      </c>
      <c r="B2452" s="16">
        <v>5268095</v>
      </c>
      <c r="C2452" s="16" t="s">
        <v>9216</v>
      </c>
      <c r="D2452" s="16" t="s">
        <v>9217</v>
      </c>
      <c r="E2452" s="16" t="s">
        <v>9218</v>
      </c>
      <c r="F2452" s="16">
        <v>27.86</v>
      </c>
      <c r="G2452" s="16" t="s">
        <v>1018</v>
      </c>
      <c r="H2452" s="16" t="s">
        <v>528</v>
      </c>
      <c r="I2452" s="16" t="s">
        <v>785</v>
      </c>
      <c r="J2452" s="16" t="s">
        <v>9219</v>
      </c>
      <c r="K2452" s="16" t="s">
        <v>9220</v>
      </c>
    </row>
    <row r="2453" spans="1:11" x14ac:dyDescent="0.2">
      <c r="A2453" s="13">
        <v>2452</v>
      </c>
      <c r="B2453" s="14">
        <v>5298784</v>
      </c>
      <c r="C2453" s="14" t="s">
        <v>9221</v>
      </c>
      <c r="D2453" s="14" t="s">
        <v>9222</v>
      </c>
      <c r="E2453" s="14" t="s">
        <v>9223</v>
      </c>
      <c r="F2453" s="14">
        <v>12972.27</v>
      </c>
      <c r="G2453" s="14"/>
      <c r="H2453" s="14" t="s">
        <v>162</v>
      </c>
      <c r="I2453" s="14" t="s">
        <v>191</v>
      </c>
      <c r="J2453" s="14" t="s">
        <v>3657</v>
      </c>
      <c r="K2453" s="14" t="s">
        <v>3658</v>
      </c>
    </row>
    <row r="2454" spans="1:11" x14ac:dyDescent="0.2">
      <c r="A2454" s="15">
        <v>2453</v>
      </c>
      <c r="B2454" s="16">
        <v>5437903</v>
      </c>
      <c r="C2454" s="16" t="s">
        <v>9224</v>
      </c>
      <c r="D2454" s="16" t="s">
        <v>9225</v>
      </c>
      <c r="E2454" s="16" t="s">
        <v>9226</v>
      </c>
      <c r="F2454" s="16">
        <v>21397.39</v>
      </c>
      <c r="G2454" s="16"/>
      <c r="H2454" s="16" t="s">
        <v>7249</v>
      </c>
      <c r="I2454" s="16" t="s">
        <v>9227</v>
      </c>
      <c r="J2454" s="16" t="s">
        <v>7254</v>
      </c>
      <c r="K2454" s="16" t="s">
        <v>7255</v>
      </c>
    </row>
    <row r="2455" spans="1:11" x14ac:dyDescent="0.2">
      <c r="A2455" s="13">
        <v>2454</v>
      </c>
      <c r="B2455" s="14">
        <v>2708345</v>
      </c>
      <c r="C2455" s="14" t="s">
        <v>9228</v>
      </c>
      <c r="D2455" s="14" t="s">
        <v>9229</v>
      </c>
      <c r="E2455" s="14" t="s">
        <v>9230</v>
      </c>
      <c r="F2455" s="14">
        <v>158.29</v>
      </c>
      <c r="G2455" s="14"/>
      <c r="H2455" s="14" t="s">
        <v>362</v>
      </c>
      <c r="I2455" s="14" t="s">
        <v>362</v>
      </c>
      <c r="J2455" s="14" t="s">
        <v>9231</v>
      </c>
      <c r="K2455" s="14" t="s">
        <v>9232</v>
      </c>
    </row>
    <row r="2456" spans="1:11" x14ac:dyDescent="0.2">
      <c r="A2456" s="15">
        <v>2455</v>
      </c>
      <c r="B2456" s="16">
        <v>2708345</v>
      </c>
      <c r="C2456" s="16" t="s">
        <v>9228</v>
      </c>
      <c r="D2456" s="16" t="s">
        <v>9233</v>
      </c>
      <c r="E2456" s="16" t="s">
        <v>9230</v>
      </c>
      <c r="F2456" s="16">
        <v>39.119999999999997</v>
      </c>
      <c r="G2456" s="16" t="s">
        <v>970</v>
      </c>
      <c r="H2456" s="16" t="s">
        <v>362</v>
      </c>
      <c r="I2456" s="16" t="s">
        <v>362</v>
      </c>
      <c r="J2456" s="16" t="s">
        <v>9234</v>
      </c>
      <c r="K2456" s="16" t="s">
        <v>1268</v>
      </c>
    </row>
    <row r="2457" spans="1:11" x14ac:dyDescent="0.2">
      <c r="A2457" s="13">
        <v>2456</v>
      </c>
      <c r="B2457" s="14">
        <v>2872943</v>
      </c>
      <c r="C2457" s="14" t="s">
        <v>9235</v>
      </c>
      <c r="D2457" s="14" t="s">
        <v>9236</v>
      </c>
      <c r="E2457" s="14" t="s">
        <v>9237</v>
      </c>
      <c r="F2457" s="14">
        <v>78.33</v>
      </c>
      <c r="G2457" s="14"/>
      <c r="H2457" s="14" t="s">
        <v>407</v>
      </c>
      <c r="I2457" s="14" t="s">
        <v>408</v>
      </c>
      <c r="J2457" s="14" t="s">
        <v>5745</v>
      </c>
      <c r="K2457" s="14" t="s">
        <v>5746</v>
      </c>
    </row>
    <row r="2458" spans="1:11" x14ac:dyDescent="0.2">
      <c r="A2458" s="15">
        <v>2457</v>
      </c>
      <c r="B2458" s="16">
        <v>2872943</v>
      </c>
      <c r="C2458" s="16" t="s">
        <v>9235</v>
      </c>
      <c r="D2458" s="16" t="s">
        <v>9238</v>
      </c>
      <c r="E2458" s="16" t="s">
        <v>9237</v>
      </c>
      <c r="F2458" s="16">
        <v>39.659999999999997</v>
      </c>
      <c r="G2458" s="16"/>
      <c r="H2458" s="16" t="s">
        <v>407</v>
      </c>
      <c r="I2458" s="16" t="s">
        <v>408</v>
      </c>
      <c r="J2458" s="16" t="s">
        <v>5745</v>
      </c>
      <c r="K2458" s="16" t="s">
        <v>5746</v>
      </c>
    </row>
    <row r="2459" spans="1:11" x14ac:dyDescent="0.2">
      <c r="A2459" s="13">
        <v>2458</v>
      </c>
      <c r="B2459" s="14">
        <v>2872943</v>
      </c>
      <c r="C2459" s="14" t="s">
        <v>9235</v>
      </c>
      <c r="D2459" s="14" t="s">
        <v>9239</v>
      </c>
      <c r="E2459" s="14" t="s">
        <v>9237</v>
      </c>
      <c r="F2459" s="14">
        <v>143.55000000000001</v>
      </c>
      <c r="G2459" s="14"/>
      <c r="H2459" s="14" t="s">
        <v>407</v>
      </c>
      <c r="I2459" s="14" t="s">
        <v>408</v>
      </c>
      <c r="J2459" s="14" t="s">
        <v>5745</v>
      </c>
      <c r="K2459" s="14" t="s">
        <v>5746</v>
      </c>
    </row>
    <row r="2460" spans="1:11" x14ac:dyDescent="0.2">
      <c r="A2460" s="15">
        <v>2459</v>
      </c>
      <c r="B2460" s="16">
        <v>2872943</v>
      </c>
      <c r="C2460" s="16" t="s">
        <v>9235</v>
      </c>
      <c r="D2460" s="16" t="s">
        <v>9240</v>
      </c>
      <c r="E2460" s="16" t="s">
        <v>7395</v>
      </c>
      <c r="F2460" s="16">
        <v>237.84</v>
      </c>
      <c r="G2460" s="16" t="s">
        <v>970</v>
      </c>
      <c r="H2460" s="16" t="s">
        <v>407</v>
      </c>
      <c r="I2460" s="16" t="s">
        <v>408</v>
      </c>
      <c r="J2460" s="16" t="s">
        <v>9241</v>
      </c>
      <c r="K2460" s="16" t="s">
        <v>9242</v>
      </c>
    </row>
    <row r="2461" spans="1:11" x14ac:dyDescent="0.2">
      <c r="A2461" s="13">
        <v>2460</v>
      </c>
      <c r="B2461" s="14">
        <v>2872943</v>
      </c>
      <c r="C2461" s="14" t="s">
        <v>9235</v>
      </c>
      <c r="D2461" s="14" t="s">
        <v>9243</v>
      </c>
      <c r="E2461" s="14" t="s">
        <v>9237</v>
      </c>
      <c r="F2461" s="14">
        <v>158.16</v>
      </c>
      <c r="G2461" s="14" t="s">
        <v>970</v>
      </c>
      <c r="H2461" s="14" t="s">
        <v>407</v>
      </c>
      <c r="I2461" s="14" t="s">
        <v>408</v>
      </c>
      <c r="J2461" s="14" t="s">
        <v>8110</v>
      </c>
      <c r="K2461" s="14" t="s">
        <v>8111</v>
      </c>
    </row>
    <row r="2462" spans="1:11" x14ac:dyDescent="0.2">
      <c r="A2462" s="15">
        <v>2461</v>
      </c>
      <c r="B2462" s="16">
        <v>5402247</v>
      </c>
      <c r="C2462" s="16" t="s">
        <v>9244</v>
      </c>
      <c r="D2462" s="16" t="s">
        <v>9245</v>
      </c>
      <c r="E2462" s="16" t="s">
        <v>9246</v>
      </c>
      <c r="F2462" s="16">
        <v>489.47</v>
      </c>
      <c r="G2462" s="16" t="s">
        <v>970</v>
      </c>
      <c r="H2462" s="16" t="s">
        <v>697</v>
      </c>
      <c r="I2462" s="16" t="s">
        <v>698</v>
      </c>
      <c r="J2462" s="16" t="s">
        <v>8587</v>
      </c>
      <c r="K2462" s="16" t="s">
        <v>9247</v>
      </c>
    </row>
    <row r="2463" spans="1:11" x14ac:dyDescent="0.2">
      <c r="A2463" s="13">
        <v>2462</v>
      </c>
      <c r="B2463" s="14">
        <v>5488605</v>
      </c>
      <c r="C2463" s="14" t="s">
        <v>9248</v>
      </c>
      <c r="D2463" s="14" t="s">
        <v>9249</v>
      </c>
      <c r="E2463" s="14" t="s">
        <v>9250</v>
      </c>
      <c r="F2463" s="14">
        <v>403.16</v>
      </c>
      <c r="G2463" s="14" t="s">
        <v>1018</v>
      </c>
      <c r="H2463" s="14" t="s">
        <v>215</v>
      </c>
      <c r="I2463" s="14" t="s">
        <v>227</v>
      </c>
      <c r="J2463" s="14" t="s">
        <v>5696</v>
      </c>
      <c r="K2463" s="14" t="s">
        <v>5697</v>
      </c>
    </row>
    <row r="2464" spans="1:11" x14ac:dyDescent="0.2">
      <c r="A2464" s="15">
        <v>2463</v>
      </c>
      <c r="B2464" s="16">
        <v>5488605</v>
      </c>
      <c r="C2464" s="16" t="s">
        <v>9248</v>
      </c>
      <c r="D2464" s="16" t="s">
        <v>9251</v>
      </c>
      <c r="E2464" s="16" t="s">
        <v>9252</v>
      </c>
      <c r="F2464" s="16">
        <v>330.5</v>
      </c>
      <c r="G2464" s="16" t="s">
        <v>1796</v>
      </c>
      <c r="H2464" s="16" t="s">
        <v>215</v>
      </c>
      <c r="I2464" s="16" t="s">
        <v>257</v>
      </c>
      <c r="J2464" s="16" t="s">
        <v>2917</v>
      </c>
      <c r="K2464" s="16" t="s">
        <v>2918</v>
      </c>
    </row>
    <row r="2465" spans="1:11" x14ac:dyDescent="0.2">
      <c r="A2465" s="13">
        <v>2464</v>
      </c>
      <c r="B2465" s="14">
        <v>5488605</v>
      </c>
      <c r="C2465" s="14" t="s">
        <v>9248</v>
      </c>
      <c r="D2465" s="14" t="s">
        <v>9253</v>
      </c>
      <c r="E2465" s="14" t="s">
        <v>9252</v>
      </c>
      <c r="F2465" s="14">
        <v>94.51</v>
      </c>
      <c r="G2465" s="14" t="s">
        <v>1796</v>
      </c>
      <c r="H2465" s="14" t="s">
        <v>215</v>
      </c>
      <c r="I2465" s="14" t="s">
        <v>257</v>
      </c>
      <c r="J2465" s="14" t="s">
        <v>2917</v>
      </c>
      <c r="K2465" s="14" t="s">
        <v>2918</v>
      </c>
    </row>
    <row r="2466" spans="1:11" x14ac:dyDescent="0.2">
      <c r="A2466" s="15">
        <v>2465</v>
      </c>
      <c r="B2466" s="16">
        <v>5100127</v>
      </c>
      <c r="C2466" s="16" t="s">
        <v>9254</v>
      </c>
      <c r="D2466" s="16" t="s">
        <v>9255</v>
      </c>
      <c r="E2466" s="16" t="s">
        <v>9256</v>
      </c>
      <c r="F2466" s="16">
        <v>30.7</v>
      </c>
      <c r="G2466" s="16" t="s">
        <v>970</v>
      </c>
      <c r="H2466" s="16" t="s">
        <v>382</v>
      </c>
      <c r="I2466" s="16" t="s">
        <v>741</v>
      </c>
      <c r="J2466" s="16" t="s">
        <v>1860</v>
      </c>
      <c r="K2466" s="16" t="s">
        <v>9257</v>
      </c>
    </row>
    <row r="2467" spans="1:11" x14ac:dyDescent="0.2">
      <c r="A2467" s="13">
        <v>2466</v>
      </c>
      <c r="B2467" s="14">
        <v>5100127</v>
      </c>
      <c r="C2467" s="14" t="s">
        <v>9254</v>
      </c>
      <c r="D2467" s="14" t="s">
        <v>9258</v>
      </c>
      <c r="E2467" s="14" t="s">
        <v>289</v>
      </c>
      <c r="F2467" s="14">
        <v>5399.68</v>
      </c>
      <c r="G2467" s="14"/>
      <c r="H2467" s="14" t="s">
        <v>51</v>
      </c>
      <c r="I2467" s="14" t="s">
        <v>640</v>
      </c>
      <c r="J2467" s="14" t="s">
        <v>4254</v>
      </c>
      <c r="K2467" s="14" t="s">
        <v>2251</v>
      </c>
    </row>
    <row r="2468" spans="1:11" x14ac:dyDescent="0.2">
      <c r="A2468" s="15">
        <v>2467</v>
      </c>
      <c r="B2468" s="16">
        <v>5100127</v>
      </c>
      <c r="C2468" s="16" t="s">
        <v>9254</v>
      </c>
      <c r="D2468" s="16" t="s">
        <v>9259</v>
      </c>
      <c r="E2468" s="16" t="s">
        <v>7329</v>
      </c>
      <c r="F2468" s="16">
        <v>1390.52</v>
      </c>
      <c r="G2468" s="16"/>
      <c r="H2468" s="16" t="s">
        <v>162</v>
      </c>
      <c r="I2468" s="16" t="s">
        <v>4045</v>
      </c>
      <c r="J2468" s="16" t="s">
        <v>4254</v>
      </c>
      <c r="K2468" s="16" t="s">
        <v>2251</v>
      </c>
    </row>
    <row r="2469" spans="1:11" x14ac:dyDescent="0.2">
      <c r="A2469" s="13">
        <v>2468</v>
      </c>
      <c r="B2469" s="14">
        <v>5100127</v>
      </c>
      <c r="C2469" s="14" t="s">
        <v>9254</v>
      </c>
      <c r="D2469" s="14" t="s">
        <v>9260</v>
      </c>
      <c r="E2469" s="14" t="s">
        <v>9261</v>
      </c>
      <c r="F2469" s="14">
        <v>858.63</v>
      </c>
      <c r="G2469" s="14"/>
      <c r="H2469" s="14" t="s">
        <v>382</v>
      </c>
      <c r="I2469" s="14" t="s">
        <v>2756</v>
      </c>
      <c r="J2469" s="14" t="s">
        <v>7187</v>
      </c>
      <c r="K2469" s="14" t="s">
        <v>2251</v>
      </c>
    </row>
    <row r="2470" spans="1:11" x14ac:dyDescent="0.2">
      <c r="A2470" s="15">
        <v>2469</v>
      </c>
      <c r="B2470" s="16">
        <v>5100127</v>
      </c>
      <c r="C2470" s="16" t="s">
        <v>9254</v>
      </c>
      <c r="D2470" s="16" t="s">
        <v>9262</v>
      </c>
      <c r="E2470" s="16" t="s">
        <v>9263</v>
      </c>
      <c r="F2470" s="16">
        <v>11705.38</v>
      </c>
      <c r="G2470" s="16"/>
      <c r="H2470" s="16" t="s">
        <v>1870</v>
      </c>
      <c r="I2470" s="16" t="s">
        <v>9264</v>
      </c>
      <c r="J2470" s="16" t="s">
        <v>2553</v>
      </c>
      <c r="K2470" s="16" t="s">
        <v>2554</v>
      </c>
    </row>
    <row r="2471" spans="1:11" x14ac:dyDescent="0.2">
      <c r="A2471" s="13">
        <v>2470</v>
      </c>
      <c r="B2471" s="14">
        <v>5100127</v>
      </c>
      <c r="C2471" s="14" t="s">
        <v>9254</v>
      </c>
      <c r="D2471" s="14" t="s">
        <v>9265</v>
      </c>
      <c r="E2471" s="14" t="s">
        <v>9266</v>
      </c>
      <c r="F2471" s="14">
        <v>11599.77</v>
      </c>
      <c r="G2471" s="14"/>
      <c r="H2471" s="14" t="s">
        <v>1870</v>
      </c>
      <c r="I2471" s="14" t="s">
        <v>9267</v>
      </c>
      <c r="J2471" s="14" t="s">
        <v>2553</v>
      </c>
      <c r="K2471" s="14" t="s">
        <v>2554</v>
      </c>
    </row>
    <row r="2472" spans="1:11" x14ac:dyDescent="0.2">
      <c r="A2472" s="15">
        <v>2471</v>
      </c>
      <c r="B2472" s="16">
        <v>5103169</v>
      </c>
      <c r="C2472" s="16" t="s">
        <v>9268</v>
      </c>
      <c r="D2472" s="16" t="s">
        <v>9269</v>
      </c>
      <c r="E2472" s="16" t="s">
        <v>9270</v>
      </c>
      <c r="F2472" s="16">
        <v>6373.82</v>
      </c>
      <c r="G2472" s="16"/>
      <c r="H2472" s="16" t="s">
        <v>21</v>
      </c>
      <c r="I2472" s="16" t="s">
        <v>31</v>
      </c>
      <c r="J2472" s="16" t="s">
        <v>6244</v>
      </c>
      <c r="K2472" s="16" t="s">
        <v>4135</v>
      </c>
    </row>
    <row r="2473" spans="1:11" x14ac:dyDescent="0.2">
      <c r="A2473" s="13">
        <v>2472</v>
      </c>
      <c r="B2473" s="14">
        <v>5208181</v>
      </c>
      <c r="C2473" s="14" t="s">
        <v>9271</v>
      </c>
      <c r="D2473" s="14" t="s">
        <v>9272</v>
      </c>
      <c r="E2473" s="14" t="s">
        <v>9273</v>
      </c>
      <c r="F2473" s="14">
        <v>1829.44</v>
      </c>
      <c r="G2473" s="14"/>
      <c r="H2473" s="14" t="s">
        <v>565</v>
      </c>
      <c r="I2473" s="14" t="s">
        <v>7864</v>
      </c>
      <c r="J2473" s="14" t="s">
        <v>2845</v>
      </c>
      <c r="K2473" s="14" t="s">
        <v>1884</v>
      </c>
    </row>
    <row r="2474" spans="1:11" x14ac:dyDescent="0.2">
      <c r="A2474" s="15">
        <v>2473</v>
      </c>
      <c r="B2474" s="16">
        <v>2579057</v>
      </c>
      <c r="C2474" s="16" t="s">
        <v>9274</v>
      </c>
      <c r="D2474" s="16" t="s">
        <v>9275</v>
      </c>
      <c r="E2474" s="16" t="s">
        <v>9276</v>
      </c>
      <c r="F2474" s="16">
        <v>10.130000000000001</v>
      </c>
      <c r="G2474" s="16" t="s">
        <v>1018</v>
      </c>
      <c r="H2474" s="16" t="s">
        <v>528</v>
      </c>
      <c r="I2474" s="16" t="s">
        <v>778</v>
      </c>
      <c r="J2474" s="16" t="s">
        <v>1063</v>
      </c>
      <c r="K2474" s="16" t="s">
        <v>1064</v>
      </c>
    </row>
    <row r="2475" spans="1:11" x14ac:dyDescent="0.2">
      <c r="A2475" s="13">
        <v>2474</v>
      </c>
      <c r="B2475" s="14">
        <v>5315425</v>
      </c>
      <c r="C2475" s="14" t="s">
        <v>9277</v>
      </c>
      <c r="D2475" s="14" t="s">
        <v>9278</v>
      </c>
      <c r="E2475" s="14" t="s">
        <v>9279</v>
      </c>
      <c r="F2475" s="14">
        <v>40.25</v>
      </c>
      <c r="G2475" s="14" t="s">
        <v>1018</v>
      </c>
      <c r="H2475" s="14" t="s">
        <v>528</v>
      </c>
      <c r="I2475" s="14" t="s">
        <v>785</v>
      </c>
      <c r="J2475" s="14" t="s">
        <v>7296</v>
      </c>
      <c r="K2475" s="14" t="s">
        <v>7297</v>
      </c>
    </row>
    <row r="2476" spans="1:11" x14ac:dyDescent="0.2">
      <c r="A2476" s="15">
        <v>2475</v>
      </c>
      <c r="B2476" s="16">
        <v>5476992</v>
      </c>
      <c r="C2476" s="16" t="s">
        <v>9280</v>
      </c>
      <c r="D2476" s="16" t="s">
        <v>9281</v>
      </c>
      <c r="E2476" s="16" t="s">
        <v>1712</v>
      </c>
      <c r="F2476" s="16">
        <v>86.69</v>
      </c>
      <c r="G2476" s="16" t="s">
        <v>1018</v>
      </c>
      <c r="H2476" s="16" t="s">
        <v>407</v>
      </c>
      <c r="I2476" s="16" t="s">
        <v>1601</v>
      </c>
      <c r="J2476" s="16" t="s">
        <v>7260</v>
      </c>
      <c r="K2476" s="16" t="s">
        <v>7261</v>
      </c>
    </row>
    <row r="2477" spans="1:11" x14ac:dyDescent="0.2">
      <c r="A2477" s="13">
        <v>2476</v>
      </c>
      <c r="B2477" s="14">
        <v>5120365</v>
      </c>
      <c r="C2477" s="14" t="s">
        <v>9282</v>
      </c>
      <c r="D2477" s="14" t="s">
        <v>9283</v>
      </c>
      <c r="E2477" s="14" t="s">
        <v>2033</v>
      </c>
      <c r="F2477" s="14">
        <v>10637.03</v>
      </c>
      <c r="G2477" s="14"/>
      <c r="H2477" s="14" t="s">
        <v>116</v>
      </c>
      <c r="I2477" s="14" t="s">
        <v>136</v>
      </c>
      <c r="J2477" s="14" t="s">
        <v>9284</v>
      </c>
      <c r="K2477" s="14" t="s">
        <v>4681</v>
      </c>
    </row>
    <row r="2478" spans="1:11" x14ac:dyDescent="0.2">
      <c r="A2478" s="15">
        <v>2477</v>
      </c>
      <c r="B2478" s="16">
        <v>2633086</v>
      </c>
      <c r="C2478" s="16" t="s">
        <v>9285</v>
      </c>
      <c r="D2478" s="16" t="s">
        <v>9286</v>
      </c>
      <c r="E2478" s="16" t="s">
        <v>9287</v>
      </c>
      <c r="F2478" s="16">
        <v>26.85</v>
      </c>
      <c r="G2478" s="16" t="s">
        <v>1018</v>
      </c>
      <c r="H2478" s="16" t="s">
        <v>162</v>
      </c>
      <c r="I2478" s="16" t="s">
        <v>173</v>
      </c>
      <c r="J2478" s="16" t="s">
        <v>9288</v>
      </c>
      <c r="K2478" s="16" t="s">
        <v>9289</v>
      </c>
    </row>
    <row r="2479" spans="1:11" x14ac:dyDescent="0.2">
      <c r="A2479" s="13">
        <v>2478</v>
      </c>
      <c r="B2479" s="14">
        <v>5210402</v>
      </c>
      <c r="C2479" s="14" t="s">
        <v>825</v>
      </c>
      <c r="D2479" s="14" t="s">
        <v>9290</v>
      </c>
      <c r="E2479" s="14" t="s">
        <v>969</v>
      </c>
      <c r="F2479" s="14">
        <v>112.09</v>
      </c>
      <c r="G2479" s="14"/>
      <c r="H2479" s="14" t="s">
        <v>382</v>
      </c>
      <c r="I2479" s="14" t="s">
        <v>741</v>
      </c>
      <c r="J2479" s="14" t="s">
        <v>1841</v>
      </c>
      <c r="K2479" s="14" t="s">
        <v>6411</v>
      </c>
    </row>
    <row r="2480" spans="1:11" x14ac:dyDescent="0.2">
      <c r="A2480" s="15">
        <v>2479</v>
      </c>
      <c r="B2480" s="16">
        <v>5210402</v>
      </c>
      <c r="C2480" s="16" t="s">
        <v>825</v>
      </c>
      <c r="D2480" s="16" t="s">
        <v>9291</v>
      </c>
      <c r="E2480" s="16" t="s">
        <v>9292</v>
      </c>
      <c r="F2480" s="16">
        <v>8828.85</v>
      </c>
      <c r="G2480" s="16"/>
      <c r="H2480" s="16" t="s">
        <v>116</v>
      </c>
      <c r="I2480" s="16" t="s">
        <v>2008</v>
      </c>
      <c r="J2480" s="16" t="s">
        <v>2560</v>
      </c>
      <c r="K2480" s="16" t="s">
        <v>2561</v>
      </c>
    </row>
    <row r="2481" spans="1:11" x14ac:dyDescent="0.2">
      <c r="A2481" s="13">
        <v>2480</v>
      </c>
      <c r="B2481" s="14">
        <v>5210402</v>
      </c>
      <c r="C2481" s="14" t="s">
        <v>825</v>
      </c>
      <c r="D2481" s="14" t="s">
        <v>9293</v>
      </c>
      <c r="E2481" s="14" t="s">
        <v>9294</v>
      </c>
      <c r="F2481" s="14">
        <v>677.48</v>
      </c>
      <c r="G2481" s="14"/>
      <c r="H2481" s="14" t="s">
        <v>116</v>
      </c>
      <c r="I2481" s="14" t="s">
        <v>662</v>
      </c>
      <c r="J2481" s="14" t="s">
        <v>3973</v>
      </c>
      <c r="K2481" s="14" t="s">
        <v>2490</v>
      </c>
    </row>
    <row r="2482" spans="1:11" x14ac:dyDescent="0.2">
      <c r="A2482" s="15">
        <v>2481</v>
      </c>
      <c r="B2482" s="16">
        <v>5210402</v>
      </c>
      <c r="C2482" s="16" t="s">
        <v>825</v>
      </c>
      <c r="D2482" s="16" t="s">
        <v>9295</v>
      </c>
      <c r="E2482" s="16" t="s">
        <v>1106</v>
      </c>
      <c r="F2482" s="16">
        <v>1677.75</v>
      </c>
      <c r="G2482" s="16"/>
      <c r="H2482" s="16" t="s">
        <v>116</v>
      </c>
      <c r="I2482" s="16" t="s">
        <v>2008</v>
      </c>
      <c r="J2482" s="16" t="s">
        <v>2560</v>
      </c>
      <c r="K2482" s="16" t="s">
        <v>2561</v>
      </c>
    </row>
    <row r="2483" spans="1:11" x14ac:dyDescent="0.2">
      <c r="A2483" s="13">
        <v>2482</v>
      </c>
      <c r="B2483" s="14">
        <v>5210402</v>
      </c>
      <c r="C2483" s="14" t="s">
        <v>825</v>
      </c>
      <c r="D2483" s="14" t="s">
        <v>9296</v>
      </c>
      <c r="E2483" s="14" t="s">
        <v>9297</v>
      </c>
      <c r="F2483" s="14">
        <v>27707.62</v>
      </c>
      <c r="G2483" s="14"/>
      <c r="H2483" s="14" t="s">
        <v>9172</v>
      </c>
      <c r="I2483" s="14" t="s">
        <v>9298</v>
      </c>
      <c r="J2483" s="14" t="s">
        <v>5770</v>
      </c>
      <c r="K2483" s="14" t="s">
        <v>9299</v>
      </c>
    </row>
    <row r="2484" spans="1:11" x14ac:dyDescent="0.2">
      <c r="A2484" s="15">
        <v>2483</v>
      </c>
      <c r="B2484" s="16">
        <v>5210402</v>
      </c>
      <c r="C2484" s="16" t="s">
        <v>825</v>
      </c>
      <c r="D2484" s="16" t="s">
        <v>9300</v>
      </c>
      <c r="E2484" s="16" t="s">
        <v>9301</v>
      </c>
      <c r="F2484" s="16">
        <v>34472.300000000003</v>
      </c>
      <c r="G2484" s="16"/>
      <c r="H2484" s="16" t="s">
        <v>560</v>
      </c>
      <c r="I2484" s="16" t="s">
        <v>51</v>
      </c>
      <c r="J2484" s="16" t="s">
        <v>2650</v>
      </c>
      <c r="K2484" s="16" t="s">
        <v>2651</v>
      </c>
    </row>
    <row r="2485" spans="1:11" x14ac:dyDescent="0.2">
      <c r="A2485" s="13">
        <v>2484</v>
      </c>
      <c r="B2485" s="14">
        <v>5210402</v>
      </c>
      <c r="C2485" s="14" t="s">
        <v>825</v>
      </c>
      <c r="D2485" s="14" t="s">
        <v>9302</v>
      </c>
      <c r="E2485" s="14" t="s">
        <v>9303</v>
      </c>
      <c r="F2485" s="14">
        <v>3682.72</v>
      </c>
      <c r="G2485" s="14"/>
      <c r="H2485" s="14" t="s">
        <v>511</v>
      </c>
      <c r="I2485" s="14" t="s">
        <v>750</v>
      </c>
      <c r="J2485" s="14" t="s">
        <v>1006</v>
      </c>
      <c r="K2485" s="14" t="s">
        <v>7674</v>
      </c>
    </row>
    <row r="2486" spans="1:11" x14ac:dyDescent="0.2">
      <c r="A2486" s="15">
        <v>2485</v>
      </c>
      <c r="B2486" s="16">
        <v>5210402</v>
      </c>
      <c r="C2486" s="16" t="s">
        <v>825</v>
      </c>
      <c r="D2486" s="16" t="s">
        <v>9304</v>
      </c>
      <c r="E2486" s="16" t="s">
        <v>2574</v>
      </c>
      <c r="F2486" s="16">
        <v>2749.85</v>
      </c>
      <c r="G2486" s="16"/>
      <c r="H2486" s="16" t="s">
        <v>511</v>
      </c>
      <c r="I2486" s="16" t="s">
        <v>749</v>
      </c>
      <c r="J2486" s="16" t="s">
        <v>1006</v>
      </c>
      <c r="K2486" s="16" t="s">
        <v>7674</v>
      </c>
    </row>
    <row r="2487" spans="1:11" x14ac:dyDescent="0.2">
      <c r="A2487" s="13">
        <v>2486</v>
      </c>
      <c r="B2487" s="14">
        <v>5210402</v>
      </c>
      <c r="C2487" s="14" t="s">
        <v>825</v>
      </c>
      <c r="D2487" s="14" t="s">
        <v>9305</v>
      </c>
      <c r="E2487" s="14" t="s">
        <v>9306</v>
      </c>
      <c r="F2487" s="14">
        <v>14064.22</v>
      </c>
      <c r="G2487" s="14"/>
      <c r="H2487" s="14" t="s">
        <v>511</v>
      </c>
      <c r="I2487" s="14" t="s">
        <v>626</v>
      </c>
      <c r="J2487" s="14" t="s">
        <v>6117</v>
      </c>
      <c r="K2487" s="14" t="s">
        <v>6118</v>
      </c>
    </row>
    <row r="2488" spans="1:11" x14ac:dyDescent="0.2">
      <c r="A2488" s="15">
        <v>2487</v>
      </c>
      <c r="B2488" s="16">
        <v>5210402</v>
      </c>
      <c r="C2488" s="16" t="s">
        <v>825</v>
      </c>
      <c r="D2488" s="16" t="s">
        <v>9307</v>
      </c>
      <c r="E2488" s="16" t="s">
        <v>4059</v>
      </c>
      <c r="F2488" s="16">
        <v>31260.81</v>
      </c>
      <c r="G2488" s="16"/>
      <c r="H2488" s="16" t="s">
        <v>622</v>
      </c>
      <c r="I2488" s="16" t="s">
        <v>9308</v>
      </c>
      <c r="J2488" s="16" t="s">
        <v>2650</v>
      </c>
      <c r="K2488" s="16" t="s">
        <v>2651</v>
      </c>
    </row>
    <row r="2489" spans="1:11" x14ac:dyDescent="0.2">
      <c r="A2489" s="13">
        <v>2488</v>
      </c>
      <c r="B2489" s="14">
        <v>5210402</v>
      </c>
      <c r="C2489" s="14" t="s">
        <v>825</v>
      </c>
      <c r="D2489" s="14" t="s">
        <v>9309</v>
      </c>
      <c r="E2489" s="14" t="s">
        <v>9310</v>
      </c>
      <c r="F2489" s="14">
        <v>16061.27</v>
      </c>
      <c r="G2489" s="14"/>
      <c r="H2489" s="14" t="s">
        <v>382</v>
      </c>
      <c r="I2489" s="14" t="s">
        <v>9311</v>
      </c>
      <c r="J2489" s="14" t="s">
        <v>3250</v>
      </c>
      <c r="K2489" s="14" t="s">
        <v>3251</v>
      </c>
    </row>
    <row r="2490" spans="1:11" x14ac:dyDescent="0.2">
      <c r="A2490" s="15">
        <v>2489</v>
      </c>
      <c r="B2490" s="16">
        <v>5210402</v>
      </c>
      <c r="C2490" s="16" t="s">
        <v>825</v>
      </c>
      <c r="D2490" s="16" t="s">
        <v>9312</v>
      </c>
      <c r="E2490" s="16" t="s">
        <v>2811</v>
      </c>
      <c r="F2490" s="16">
        <v>10550.97</v>
      </c>
      <c r="G2490" s="16"/>
      <c r="H2490" s="16" t="s">
        <v>362</v>
      </c>
      <c r="I2490" s="16" t="s">
        <v>727</v>
      </c>
      <c r="J2490" s="16" t="s">
        <v>3984</v>
      </c>
      <c r="K2490" s="16" t="s">
        <v>3985</v>
      </c>
    </row>
    <row r="2491" spans="1:11" x14ac:dyDescent="0.2">
      <c r="A2491" s="13">
        <v>2490</v>
      </c>
      <c r="B2491" s="14">
        <v>5210402</v>
      </c>
      <c r="C2491" s="14" t="s">
        <v>825</v>
      </c>
      <c r="D2491" s="14" t="s">
        <v>9313</v>
      </c>
      <c r="E2491" s="14" t="s">
        <v>9314</v>
      </c>
      <c r="F2491" s="14">
        <v>2081.96</v>
      </c>
      <c r="G2491" s="14"/>
      <c r="H2491" s="14" t="s">
        <v>565</v>
      </c>
      <c r="I2491" s="14" t="s">
        <v>3512</v>
      </c>
      <c r="J2491" s="14" t="s">
        <v>9315</v>
      </c>
      <c r="K2491" s="14" t="s">
        <v>9316</v>
      </c>
    </row>
    <row r="2492" spans="1:11" x14ac:dyDescent="0.2">
      <c r="A2492" s="15">
        <v>2491</v>
      </c>
      <c r="B2492" s="16">
        <v>2585367</v>
      </c>
      <c r="C2492" s="16" t="s">
        <v>9317</v>
      </c>
      <c r="D2492" s="16" t="s">
        <v>9318</v>
      </c>
      <c r="E2492" s="16" t="s">
        <v>3436</v>
      </c>
      <c r="F2492" s="16">
        <v>46.98</v>
      </c>
      <c r="G2492" s="16" t="s">
        <v>1101</v>
      </c>
      <c r="H2492" s="16" t="s">
        <v>162</v>
      </c>
      <c r="I2492" s="16" t="s">
        <v>3437</v>
      </c>
      <c r="J2492" s="16" t="s">
        <v>9319</v>
      </c>
      <c r="K2492" s="16" t="s">
        <v>9320</v>
      </c>
    </row>
    <row r="2493" spans="1:11" x14ac:dyDescent="0.2">
      <c r="A2493" s="13">
        <v>2492</v>
      </c>
      <c r="B2493" s="14">
        <v>5609372</v>
      </c>
      <c r="C2493" s="14" t="s">
        <v>9321</v>
      </c>
      <c r="D2493" s="14" t="s">
        <v>9322</v>
      </c>
      <c r="E2493" s="14" t="s">
        <v>9323</v>
      </c>
      <c r="F2493" s="14">
        <v>44</v>
      </c>
      <c r="G2493" s="14" t="s">
        <v>1018</v>
      </c>
      <c r="H2493" s="14" t="s">
        <v>528</v>
      </c>
      <c r="I2493" s="14" t="s">
        <v>785</v>
      </c>
      <c r="J2493" s="14" t="s">
        <v>2162</v>
      </c>
      <c r="K2493" s="14" t="s">
        <v>2163</v>
      </c>
    </row>
    <row r="2494" spans="1:11" x14ac:dyDescent="0.2">
      <c r="A2494" s="15">
        <v>2493</v>
      </c>
      <c r="B2494" s="16">
        <v>2683083</v>
      </c>
      <c r="C2494" s="16" t="s">
        <v>9324</v>
      </c>
      <c r="D2494" s="16" t="s">
        <v>9325</v>
      </c>
      <c r="E2494" s="16" t="s">
        <v>1795</v>
      </c>
      <c r="F2494" s="16">
        <v>73.739999999999995</v>
      </c>
      <c r="G2494" s="16" t="s">
        <v>1796</v>
      </c>
      <c r="H2494" s="16" t="s">
        <v>116</v>
      </c>
      <c r="I2494" s="16" t="s">
        <v>128</v>
      </c>
      <c r="J2494" s="16" t="s">
        <v>6846</v>
      </c>
      <c r="K2494" s="16" t="s">
        <v>6847</v>
      </c>
    </row>
    <row r="2495" spans="1:11" x14ac:dyDescent="0.2">
      <c r="A2495" s="13">
        <v>2494</v>
      </c>
      <c r="B2495" s="14">
        <v>5249007</v>
      </c>
      <c r="C2495" s="14" t="s">
        <v>9326</v>
      </c>
      <c r="D2495" s="14" t="s">
        <v>9327</v>
      </c>
      <c r="E2495" s="14" t="s">
        <v>9328</v>
      </c>
      <c r="F2495" s="14">
        <v>1161.21</v>
      </c>
      <c r="G2495" s="14"/>
      <c r="H2495" s="14" t="s">
        <v>116</v>
      </c>
      <c r="I2495" s="14" t="s">
        <v>145</v>
      </c>
      <c r="J2495" s="14" t="s">
        <v>1409</v>
      </c>
      <c r="K2495" s="14" t="s">
        <v>1410</v>
      </c>
    </row>
    <row r="2496" spans="1:11" x14ac:dyDescent="0.2">
      <c r="A2496" s="15">
        <v>2495</v>
      </c>
      <c r="B2496" s="16">
        <v>5249007</v>
      </c>
      <c r="C2496" s="16" t="s">
        <v>9326</v>
      </c>
      <c r="D2496" s="16" t="s">
        <v>9329</v>
      </c>
      <c r="E2496" s="16" t="s">
        <v>9328</v>
      </c>
      <c r="F2496" s="16">
        <v>117.11</v>
      </c>
      <c r="G2496" s="16" t="s">
        <v>1051</v>
      </c>
      <c r="H2496" s="16" t="s">
        <v>116</v>
      </c>
      <c r="I2496" s="16" t="s">
        <v>145</v>
      </c>
      <c r="J2496" s="16" t="s">
        <v>2697</v>
      </c>
      <c r="K2496" s="16" t="s">
        <v>9330</v>
      </c>
    </row>
    <row r="2497" spans="1:11" x14ac:dyDescent="0.2">
      <c r="A2497" s="13">
        <v>2496</v>
      </c>
      <c r="B2497" s="14">
        <v>5247462</v>
      </c>
      <c r="C2497" s="14" t="s">
        <v>828</v>
      </c>
      <c r="D2497" s="14" t="s">
        <v>9331</v>
      </c>
      <c r="E2497" s="14" t="s">
        <v>9332</v>
      </c>
      <c r="F2497" s="14">
        <v>8800.77</v>
      </c>
      <c r="G2497" s="14" t="s">
        <v>1943</v>
      </c>
      <c r="H2497" s="14" t="s">
        <v>116</v>
      </c>
      <c r="I2497" s="14" t="s">
        <v>2209</v>
      </c>
      <c r="J2497" s="14" t="s">
        <v>7044</v>
      </c>
      <c r="K2497" s="14" t="s">
        <v>7045</v>
      </c>
    </row>
    <row r="2498" spans="1:11" x14ac:dyDescent="0.2">
      <c r="A2498" s="15">
        <v>2497</v>
      </c>
      <c r="B2498" s="16">
        <v>2893193</v>
      </c>
      <c r="C2498" s="16" t="s">
        <v>9333</v>
      </c>
      <c r="D2498" s="16" t="s">
        <v>9334</v>
      </c>
      <c r="E2498" s="16" t="s">
        <v>9335</v>
      </c>
      <c r="F2498" s="16">
        <v>380.52</v>
      </c>
      <c r="G2498" s="16" t="s">
        <v>2075</v>
      </c>
      <c r="H2498" s="16" t="s">
        <v>565</v>
      </c>
      <c r="I2498" s="16" t="s">
        <v>578</v>
      </c>
      <c r="J2498" s="16" t="s">
        <v>9336</v>
      </c>
      <c r="K2498" s="16" t="s">
        <v>9337</v>
      </c>
    </row>
    <row r="2499" spans="1:11" x14ac:dyDescent="0.2">
      <c r="A2499" s="13">
        <v>2498</v>
      </c>
      <c r="B2499" s="14">
        <v>5215781</v>
      </c>
      <c r="C2499" s="14" t="s">
        <v>9338</v>
      </c>
      <c r="D2499" s="14" t="s">
        <v>9339</v>
      </c>
      <c r="E2499" s="14" t="s">
        <v>9340</v>
      </c>
      <c r="F2499" s="14">
        <v>56.95</v>
      </c>
      <c r="G2499" s="14" t="s">
        <v>970</v>
      </c>
      <c r="H2499" s="14" t="s">
        <v>110</v>
      </c>
      <c r="I2499" s="14" t="s">
        <v>1087</v>
      </c>
      <c r="J2499" s="14" t="s">
        <v>9341</v>
      </c>
      <c r="K2499" s="14" t="s">
        <v>9342</v>
      </c>
    </row>
    <row r="2500" spans="1:11" x14ac:dyDescent="0.2">
      <c r="A2500" s="15">
        <v>2499</v>
      </c>
      <c r="B2500" s="16">
        <v>5028353</v>
      </c>
      <c r="C2500" s="16" t="s">
        <v>9343</v>
      </c>
      <c r="D2500" s="16" t="s">
        <v>9344</v>
      </c>
      <c r="E2500" s="16" t="s">
        <v>9345</v>
      </c>
      <c r="F2500" s="16">
        <v>190.58</v>
      </c>
      <c r="G2500" s="16" t="s">
        <v>2762</v>
      </c>
      <c r="H2500" s="16" t="s">
        <v>362</v>
      </c>
      <c r="I2500" s="16" t="s">
        <v>362</v>
      </c>
      <c r="J2500" s="16" t="s">
        <v>9346</v>
      </c>
      <c r="K2500" s="16" t="s">
        <v>9347</v>
      </c>
    </row>
    <row r="2501" spans="1:11" x14ac:dyDescent="0.2">
      <c r="A2501" s="13">
        <v>2500</v>
      </c>
      <c r="B2501" s="14">
        <v>5427967</v>
      </c>
      <c r="C2501" s="14" t="s">
        <v>9348</v>
      </c>
      <c r="D2501" s="14" t="s">
        <v>9349</v>
      </c>
      <c r="E2501" s="14" t="s">
        <v>9350</v>
      </c>
      <c r="F2501" s="14">
        <v>406.46</v>
      </c>
      <c r="G2501" s="14"/>
      <c r="H2501" s="14" t="s">
        <v>116</v>
      </c>
      <c r="I2501" s="14" t="s">
        <v>142</v>
      </c>
      <c r="J2501" s="14" t="s">
        <v>5571</v>
      </c>
      <c r="K2501" s="14" t="s">
        <v>5572</v>
      </c>
    </row>
    <row r="2502" spans="1:11" x14ac:dyDescent="0.2">
      <c r="A2502" s="15">
        <v>2501</v>
      </c>
      <c r="B2502" s="16">
        <v>5068762</v>
      </c>
      <c r="C2502" s="16" t="s">
        <v>9351</v>
      </c>
      <c r="D2502" s="16" t="s">
        <v>9352</v>
      </c>
      <c r="E2502" s="16" t="s">
        <v>4295</v>
      </c>
      <c r="F2502" s="16">
        <v>766.24</v>
      </c>
      <c r="G2502" s="16" t="s">
        <v>2075</v>
      </c>
      <c r="H2502" s="16" t="s">
        <v>565</v>
      </c>
      <c r="I2502" s="16" t="s">
        <v>578</v>
      </c>
      <c r="J2502" s="16" t="s">
        <v>2195</v>
      </c>
      <c r="K2502" s="16" t="s">
        <v>2196</v>
      </c>
    </row>
    <row r="2503" spans="1:11" x14ac:dyDescent="0.2">
      <c r="A2503" s="13">
        <v>2502</v>
      </c>
      <c r="B2503" s="14">
        <v>5618339</v>
      </c>
      <c r="C2503" s="14" t="s">
        <v>9353</v>
      </c>
      <c r="D2503" s="14" t="s">
        <v>9354</v>
      </c>
      <c r="E2503" s="14" t="s">
        <v>9355</v>
      </c>
      <c r="F2503" s="14">
        <v>50022.21</v>
      </c>
      <c r="G2503" s="14"/>
      <c r="H2503" s="14" t="s">
        <v>264</v>
      </c>
      <c r="I2503" s="14" t="s">
        <v>708</v>
      </c>
      <c r="J2503" s="14" t="s">
        <v>1883</v>
      </c>
      <c r="K2503" s="14" t="s">
        <v>1884</v>
      </c>
    </row>
    <row r="2504" spans="1:11" x14ac:dyDescent="0.2">
      <c r="A2504" s="15">
        <v>2503</v>
      </c>
      <c r="B2504" s="16">
        <v>5247195</v>
      </c>
      <c r="C2504" s="16" t="s">
        <v>9356</v>
      </c>
      <c r="D2504" s="16" t="s">
        <v>9357</v>
      </c>
      <c r="E2504" s="16" t="s">
        <v>9358</v>
      </c>
      <c r="F2504" s="16">
        <v>7072.57</v>
      </c>
      <c r="G2504" s="16"/>
      <c r="H2504" s="16" t="s">
        <v>162</v>
      </c>
      <c r="I2504" s="16" t="s">
        <v>191</v>
      </c>
      <c r="J2504" s="16" t="s">
        <v>7957</v>
      </c>
      <c r="K2504" s="16" t="s">
        <v>9359</v>
      </c>
    </row>
    <row r="2505" spans="1:11" x14ac:dyDescent="0.2">
      <c r="A2505" s="13">
        <v>2504</v>
      </c>
      <c r="B2505" s="14">
        <v>2762706</v>
      </c>
      <c r="C2505" s="14" t="s">
        <v>9360</v>
      </c>
      <c r="D2505" s="14" t="s">
        <v>9361</v>
      </c>
      <c r="E2505" s="14" t="s">
        <v>9362</v>
      </c>
      <c r="F2505" s="14">
        <v>106.65</v>
      </c>
      <c r="G2505" s="14" t="s">
        <v>1051</v>
      </c>
      <c r="H2505" s="14" t="s">
        <v>215</v>
      </c>
      <c r="I2505" s="14" t="s">
        <v>685</v>
      </c>
      <c r="J2505" s="14" t="s">
        <v>3143</v>
      </c>
      <c r="K2505" s="14" t="s">
        <v>9363</v>
      </c>
    </row>
    <row r="2506" spans="1:11" x14ac:dyDescent="0.2">
      <c r="A2506" s="15">
        <v>2505</v>
      </c>
      <c r="B2506" s="16">
        <v>2893444</v>
      </c>
      <c r="C2506" s="16" t="s">
        <v>9364</v>
      </c>
      <c r="D2506" s="16" t="s">
        <v>9365</v>
      </c>
      <c r="E2506" s="16" t="s">
        <v>9366</v>
      </c>
      <c r="F2506" s="16">
        <v>435.55</v>
      </c>
      <c r="G2506" s="16" t="s">
        <v>987</v>
      </c>
      <c r="H2506" s="16" t="s">
        <v>264</v>
      </c>
      <c r="I2506" s="16" t="s">
        <v>284</v>
      </c>
      <c r="J2506" s="16" t="s">
        <v>1156</v>
      </c>
      <c r="K2506" s="16" t="s">
        <v>1157</v>
      </c>
    </row>
    <row r="2507" spans="1:11" x14ac:dyDescent="0.2">
      <c r="A2507" s="13">
        <v>2506</v>
      </c>
      <c r="B2507" s="14">
        <v>5211646</v>
      </c>
      <c r="C2507" s="14" t="s">
        <v>9367</v>
      </c>
      <c r="D2507" s="14" t="s">
        <v>9368</v>
      </c>
      <c r="E2507" s="14" t="s">
        <v>1318</v>
      </c>
      <c r="F2507" s="14">
        <v>64.040000000000006</v>
      </c>
      <c r="G2507" s="14" t="s">
        <v>2083</v>
      </c>
      <c r="H2507" s="14" t="s">
        <v>116</v>
      </c>
      <c r="I2507" s="14" t="s">
        <v>142</v>
      </c>
      <c r="J2507" s="14" t="s">
        <v>3114</v>
      </c>
      <c r="K2507" s="14" t="s">
        <v>9369</v>
      </c>
    </row>
    <row r="2508" spans="1:11" x14ac:dyDescent="0.2">
      <c r="A2508" s="15">
        <v>2507</v>
      </c>
      <c r="B2508" s="16">
        <v>5172314</v>
      </c>
      <c r="C2508" s="16" t="s">
        <v>9370</v>
      </c>
      <c r="D2508" s="16" t="s">
        <v>9371</v>
      </c>
      <c r="E2508" s="16" t="s">
        <v>9372</v>
      </c>
      <c r="F2508" s="16">
        <v>2306.33</v>
      </c>
      <c r="G2508" s="16"/>
      <c r="H2508" s="16" t="s">
        <v>382</v>
      </c>
      <c r="I2508" s="16" t="s">
        <v>2756</v>
      </c>
      <c r="J2508" s="16" t="s">
        <v>6173</v>
      </c>
      <c r="K2508" s="16" t="s">
        <v>6174</v>
      </c>
    </row>
    <row r="2509" spans="1:11" x14ac:dyDescent="0.2">
      <c r="A2509" s="13">
        <v>2508</v>
      </c>
      <c r="B2509" s="14">
        <v>5191882</v>
      </c>
      <c r="C2509" s="14" t="s">
        <v>9373</v>
      </c>
      <c r="D2509" s="14" t="s">
        <v>9374</v>
      </c>
      <c r="E2509" s="14" t="s">
        <v>9375</v>
      </c>
      <c r="F2509" s="14">
        <v>19750.400000000001</v>
      </c>
      <c r="G2509" s="14"/>
      <c r="H2509" s="14" t="s">
        <v>362</v>
      </c>
      <c r="I2509" s="14" t="s">
        <v>363</v>
      </c>
      <c r="J2509" s="14" t="s">
        <v>3958</v>
      </c>
      <c r="K2509" s="14" t="s">
        <v>3108</v>
      </c>
    </row>
    <row r="2510" spans="1:11" x14ac:dyDescent="0.2">
      <c r="A2510" s="15">
        <v>2509</v>
      </c>
      <c r="B2510" s="16">
        <v>5428904</v>
      </c>
      <c r="C2510" s="16" t="s">
        <v>9376</v>
      </c>
      <c r="D2510" s="16" t="s">
        <v>9377</v>
      </c>
      <c r="E2510" s="16" t="s">
        <v>9378</v>
      </c>
      <c r="F2510" s="16">
        <v>1623.95</v>
      </c>
      <c r="G2510" s="16"/>
      <c r="H2510" s="16" t="s">
        <v>511</v>
      </c>
      <c r="I2510" s="16" t="s">
        <v>1131</v>
      </c>
      <c r="J2510" s="16" t="s">
        <v>6984</v>
      </c>
      <c r="K2510" s="16" t="s">
        <v>9379</v>
      </c>
    </row>
    <row r="2511" spans="1:11" x14ac:dyDescent="0.2">
      <c r="A2511" s="13">
        <v>2510</v>
      </c>
      <c r="B2511" s="14">
        <v>5428904</v>
      </c>
      <c r="C2511" s="14" t="s">
        <v>9376</v>
      </c>
      <c r="D2511" s="14" t="s">
        <v>9380</v>
      </c>
      <c r="E2511" s="14" t="s">
        <v>9381</v>
      </c>
      <c r="F2511" s="14">
        <v>1441.27</v>
      </c>
      <c r="G2511" s="14"/>
      <c r="H2511" s="14" t="s">
        <v>511</v>
      </c>
      <c r="I2511" s="14" t="s">
        <v>1131</v>
      </c>
      <c r="J2511" s="14" t="s">
        <v>3936</v>
      </c>
      <c r="K2511" s="14" t="s">
        <v>2769</v>
      </c>
    </row>
    <row r="2512" spans="1:11" x14ac:dyDescent="0.2">
      <c r="A2512" s="15">
        <v>2511</v>
      </c>
      <c r="B2512" s="16">
        <v>5155827</v>
      </c>
      <c r="C2512" s="16" t="s">
        <v>878</v>
      </c>
      <c r="D2512" s="16" t="s">
        <v>9382</v>
      </c>
      <c r="E2512" s="16" t="s">
        <v>9383</v>
      </c>
      <c r="F2512" s="16">
        <v>994.64</v>
      </c>
      <c r="G2512" s="16"/>
      <c r="H2512" s="16" t="s">
        <v>407</v>
      </c>
      <c r="I2512" s="16" t="s">
        <v>2895</v>
      </c>
      <c r="J2512" s="16" t="s">
        <v>9384</v>
      </c>
      <c r="K2512" s="16" t="s">
        <v>9385</v>
      </c>
    </row>
    <row r="2513" spans="1:11" x14ac:dyDescent="0.2">
      <c r="A2513" s="13">
        <v>2512</v>
      </c>
      <c r="B2513" s="14">
        <v>5155827</v>
      </c>
      <c r="C2513" s="14" t="s">
        <v>878</v>
      </c>
      <c r="D2513" s="14" t="s">
        <v>9386</v>
      </c>
      <c r="E2513" s="14" t="s">
        <v>9387</v>
      </c>
      <c r="F2513" s="14">
        <v>392.4</v>
      </c>
      <c r="G2513" s="14" t="s">
        <v>987</v>
      </c>
      <c r="H2513" s="14" t="s">
        <v>407</v>
      </c>
      <c r="I2513" s="14" t="s">
        <v>746</v>
      </c>
      <c r="J2513" s="14" t="s">
        <v>3981</v>
      </c>
      <c r="K2513" s="14" t="s">
        <v>6093</v>
      </c>
    </row>
    <row r="2514" spans="1:11" x14ac:dyDescent="0.2">
      <c r="A2514" s="15">
        <v>2513</v>
      </c>
      <c r="B2514" s="16">
        <v>5117577</v>
      </c>
      <c r="C2514" s="16" t="s">
        <v>9388</v>
      </c>
      <c r="D2514" s="16" t="s">
        <v>9389</v>
      </c>
      <c r="E2514" s="16" t="s">
        <v>9390</v>
      </c>
      <c r="F2514" s="16">
        <v>1222.27</v>
      </c>
      <c r="G2514" s="16"/>
      <c r="H2514" s="16" t="s">
        <v>116</v>
      </c>
      <c r="I2514" s="16" t="s">
        <v>663</v>
      </c>
      <c r="J2514" s="16" t="s">
        <v>2343</v>
      </c>
      <c r="K2514" s="16" t="s">
        <v>2344</v>
      </c>
    </row>
    <row r="2515" spans="1:11" x14ac:dyDescent="0.2">
      <c r="A2515" s="13">
        <v>2514</v>
      </c>
      <c r="B2515" s="14">
        <v>5236711</v>
      </c>
      <c r="C2515" s="14" t="s">
        <v>9391</v>
      </c>
      <c r="D2515" s="14" t="s">
        <v>9392</v>
      </c>
      <c r="E2515" s="14" t="s">
        <v>9393</v>
      </c>
      <c r="F2515" s="14">
        <v>19228.259999999998</v>
      </c>
      <c r="G2515" s="14"/>
      <c r="H2515" s="14" t="s">
        <v>264</v>
      </c>
      <c r="I2515" s="14" t="s">
        <v>1505</v>
      </c>
      <c r="J2515" s="14" t="s">
        <v>8550</v>
      </c>
      <c r="K2515" s="14" t="s">
        <v>9131</v>
      </c>
    </row>
    <row r="2516" spans="1:11" x14ac:dyDescent="0.2">
      <c r="A2516" s="15">
        <v>2515</v>
      </c>
      <c r="B2516" s="16">
        <v>5141583</v>
      </c>
      <c r="C2516" s="16" t="s">
        <v>868</v>
      </c>
      <c r="D2516" s="16" t="s">
        <v>9394</v>
      </c>
      <c r="E2516" s="16" t="s">
        <v>9395</v>
      </c>
      <c r="F2516" s="16">
        <v>28.8</v>
      </c>
      <c r="G2516" s="16" t="s">
        <v>987</v>
      </c>
      <c r="H2516" s="16" t="s">
        <v>560</v>
      </c>
      <c r="I2516" s="16" t="s">
        <v>791</v>
      </c>
      <c r="J2516" s="16" t="s">
        <v>9396</v>
      </c>
      <c r="K2516" s="16" t="s">
        <v>9397</v>
      </c>
    </row>
    <row r="2517" spans="1:11" x14ac:dyDescent="0.2">
      <c r="A2517" s="13">
        <v>2516</v>
      </c>
      <c r="B2517" s="14">
        <v>5141583</v>
      </c>
      <c r="C2517" s="14" t="s">
        <v>868</v>
      </c>
      <c r="D2517" s="14" t="s">
        <v>9398</v>
      </c>
      <c r="E2517" s="14" t="s">
        <v>8418</v>
      </c>
      <c r="F2517" s="14">
        <v>38.200000000000003</v>
      </c>
      <c r="G2517" s="14" t="s">
        <v>987</v>
      </c>
      <c r="H2517" s="14" t="s">
        <v>560</v>
      </c>
      <c r="I2517" s="14" t="s">
        <v>795</v>
      </c>
      <c r="J2517" s="14" t="s">
        <v>9399</v>
      </c>
      <c r="K2517" s="14" t="s">
        <v>9400</v>
      </c>
    </row>
    <row r="2518" spans="1:11" x14ac:dyDescent="0.2">
      <c r="A2518" s="15">
        <v>2517</v>
      </c>
      <c r="B2518" s="16">
        <v>5141583</v>
      </c>
      <c r="C2518" s="16" t="s">
        <v>868</v>
      </c>
      <c r="D2518" s="16" t="s">
        <v>9401</v>
      </c>
      <c r="E2518" s="16" t="s">
        <v>9402</v>
      </c>
      <c r="F2518" s="16">
        <v>40.869999999999997</v>
      </c>
      <c r="G2518" s="16" t="s">
        <v>987</v>
      </c>
      <c r="H2518" s="16" t="s">
        <v>560</v>
      </c>
      <c r="I2518" s="16" t="s">
        <v>791</v>
      </c>
      <c r="J2518" s="16" t="s">
        <v>9403</v>
      </c>
      <c r="K2518" s="16" t="s">
        <v>9404</v>
      </c>
    </row>
    <row r="2519" spans="1:11" x14ac:dyDescent="0.2">
      <c r="A2519" s="13">
        <v>2518</v>
      </c>
      <c r="B2519" s="14">
        <v>5141583</v>
      </c>
      <c r="C2519" s="14" t="s">
        <v>868</v>
      </c>
      <c r="D2519" s="14" t="s">
        <v>9405</v>
      </c>
      <c r="E2519" s="14" t="s">
        <v>9406</v>
      </c>
      <c r="F2519" s="14">
        <v>53.97</v>
      </c>
      <c r="G2519" s="14" t="s">
        <v>987</v>
      </c>
      <c r="H2519" s="14" t="s">
        <v>560</v>
      </c>
      <c r="I2519" s="14" t="s">
        <v>791</v>
      </c>
      <c r="J2519" s="14" t="s">
        <v>4408</v>
      </c>
      <c r="K2519" s="14" t="s">
        <v>4409</v>
      </c>
    </row>
    <row r="2520" spans="1:11" x14ac:dyDescent="0.2">
      <c r="A2520" s="15">
        <v>2519</v>
      </c>
      <c r="B2520" s="16">
        <v>5141583</v>
      </c>
      <c r="C2520" s="16" t="s">
        <v>868</v>
      </c>
      <c r="D2520" s="16" t="s">
        <v>9407</v>
      </c>
      <c r="E2520" s="16" t="s">
        <v>1209</v>
      </c>
      <c r="F2520" s="16">
        <v>45.79</v>
      </c>
      <c r="G2520" s="16" t="s">
        <v>987</v>
      </c>
      <c r="H2520" s="16" t="s">
        <v>560</v>
      </c>
      <c r="I2520" s="16" t="s">
        <v>791</v>
      </c>
      <c r="J2520" s="16" t="s">
        <v>9408</v>
      </c>
      <c r="K2520" s="16" t="s">
        <v>9409</v>
      </c>
    </row>
    <row r="2521" spans="1:11" x14ac:dyDescent="0.2">
      <c r="A2521" s="13">
        <v>2520</v>
      </c>
      <c r="B2521" s="14">
        <v>5141583</v>
      </c>
      <c r="C2521" s="14" t="s">
        <v>868</v>
      </c>
      <c r="D2521" s="14" t="s">
        <v>9410</v>
      </c>
      <c r="E2521" s="14" t="s">
        <v>1846</v>
      </c>
      <c r="F2521" s="14">
        <v>2110.21</v>
      </c>
      <c r="G2521" s="14"/>
      <c r="H2521" s="14" t="s">
        <v>560</v>
      </c>
      <c r="I2521" s="14" t="s">
        <v>792</v>
      </c>
      <c r="J2521" s="14" t="s">
        <v>2110</v>
      </c>
      <c r="K2521" s="14" t="s">
        <v>2111</v>
      </c>
    </row>
    <row r="2522" spans="1:11" x14ac:dyDescent="0.2">
      <c r="A2522" s="15">
        <v>2521</v>
      </c>
      <c r="B2522" s="16">
        <v>5141583</v>
      </c>
      <c r="C2522" s="16" t="s">
        <v>868</v>
      </c>
      <c r="D2522" s="16" t="s">
        <v>9411</v>
      </c>
      <c r="E2522" s="16" t="s">
        <v>791</v>
      </c>
      <c r="F2522" s="16">
        <v>14112.53</v>
      </c>
      <c r="G2522" s="16"/>
      <c r="H2522" s="16" t="s">
        <v>560</v>
      </c>
      <c r="I2522" s="16" t="s">
        <v>791</v>
      </c>
      <c r="J2522" s="16" t="s">
        <v>1236</v>
      </c>
      <c r="K2522" s="16" t="s">
        <v>5394</v>
      </c>
    </row>
    <row r="2523" spans="1:11" x14ac:dyDescent="0.2">
      <c r="A2523" s="13">
        <v>2522</v>
      </c>
      <c r="B2523" s="14">
        <v>5141583</v>
      </c>
      <c r="C2523" s="14" t="s">
        <v>868</v>
      </c>
      <c r="D2523" s="14" t="s">
        <v>9412</v>
      </c>
      <c r="E2523" s="14" t="s">
        <v>9413</v>
      </c>
      <c r="F2523" s="14">
        <v>3517.8</v>
      </c>
      <c r="G2523" s="14"/>
      <c r="H2523" s="14" t="s">
        <v>560</v>
      </c>
      <c r="I2523" s="14" t="s">
        <v>4126</v>
      </c>
      <c r="J2523" s="14" t="s">
        <v>2757</v>
      </c>
      <c r="K2523" s="14" t="s">
        <v>6767</v>
      </c>
    </row>
    <row r="2524" spans="1:11" x14ac:dyDescent="0.2">
      <c r="A2524" s="15">
        <v>2523</v>
      </c>
      <c r="B2524" s="16">
        <v>5141583</v>
      </c>
      <c r="C2524" s="16" t="s">
        <v>868</v>
      </c>
      <c r="D2524" s="16" t="s">
        <v>9414</v>
      </c>
      <c r="E2524" s="16" t="s">
        <v>4913</v>
      </c>
      <c r="F2524" s="16">
        <v>48253.99</v>
      </c>
      <c r="G2524" s="16"/>
      <c r="H2524" s="16" t="s">
        <v>69</v>
      </c>
      <c r="I2524" s="16" t="s">
        <v>444</v>
      </c>
      <c r="J2524" s="16" t="s">
        <v>2110</v>
      </c>
      <c r="K2524" s="16" t="s">
        <v>2111</v>
      </c>
    </row>
    <row r="2525" spans="1:11" x14ac:dyDescent="0.2">
      <c r="A2525" s="13">
        <v>2524</v>
      </c>
      <c r="B2525" s="14">
        <v>5141583</v>
      </c>
      <c r="C2525" s="14" t="s">
        <v>868</v>
      </c>
      <c r="D2525" s="14" t="s">
        <v>9415</v>
      </c>
      <c r="E2525" s="14" t="s">
        <v>9416</v>
      </c>
      <c r="F2525" s="14">
        <v>203.48</v>
      </c>
      <c r="G2525" s="14" t="s">
        <v>987</v>
      </c>
      <c r="H2525" s="14" t="s">
        <v>560</v>
      </c>
      <c r="I2525" s="14" t="s">
        <v>791</v>
      </c>
      <c r="J2525" s="14" t="s">
        <v>9417</v>
      </c>
      <c r="K2525" s="14" t="s">
        <v>9418</v>
      </c>
    </row>
    <row r="2526" spans="1:11" x14ac:dyDescent="0.2">
      <c r="A2526" s="15">
        <v>2525</v>
      </c>
      <c r="B2526" s="16">
        <v>5141583</v>
      </c>
      <c r="C2526" s="16" t="s">
        <v>868</v>
      </c>
      <c r="D2526" s="16" t="s">
        <v>9419</v>
      </c>
      <c r="E2526" s="16" t="s">
        <v>9420</v>
      </c>
      <c r="F2526" s="16">
        <v>1752.65</v>
      </c>
      <c r="G2526" s="16" t="s">
        <v>987</v>
      </c>
      <c r="H2526" s="16" t="s">
        <v>560</v>
      </c>
      <c r="I2526" s="16" t="s">
        <v>791</v>
      </c>
      <c r="J2526" s="16" t="s">
        <v>9417</v>
      </c>
      <c r="K2526" s="16" t="s">
        <v>9418</v>
      </c>
    </row>
    <row r="2527" spans="1:11" x14ac:dyDescent="0.2">
      <c r="A2527" s="13">
        <v>2526</v>
      </c>
      <c r="B2527" s="14">
        <v>5141583</v>
      </c>
      <c r="C2527" s="14" t="s">
        <v>868</v>
      </c>
      <c r="D2527" s="14" t="s">
        <v>9421</v>
      </c>
      <c r="E2527" s="14" t="s">
        <v>216</v>
      </c>
      <c r="F2527" s="14">
        <v>485.78</v>
      </c>
      <c r="G2527" s="14" t="s">
        <v>987</v>
      </c>
      <c r="H2527" s="14" t="s">
        <v>560</v>
      </c>
      <c r="I2527" s="14" t="s">
        <v>791</v>
      </c>
      <c r="J2527" s="14" t="s">
        <v>9417</v>
      </c>
      <c r="K2527" s="14" t="s">
        <v>9418</v>
      </c>
    </row>
    <row r="2528" spans="1:11" x14ac:dyDescent="0.2">
      <c r="A2528" s="15">
        <v>2527</v>
      </c>
      <c r="B2528" s="16">
        <v>5141583</v>
      </c>
      <c r="C2528" s="16" t="s">
        <v>868</v>
      </c>
      <c r="D2528" s="16" t="s">
        <v>9422</v>
      </c>
      <c r="E2528" s="16" t="s">
        <v>216</v>
      </c>
      <c r="F2528" s="16">
        <v>39.28</v>
      </c>
      <c r="G2528" s="16" t="s">
        <v>987</v>
      </c>
      <c r="H2528" s="16" t="s">
        <v>560</v>
      </c>
      <c r="I2528" s="16" t="s">
        <v>791</v>
      </c>
      <c r="J2528" s="16" t="s">
        <v>9417</v>
      </c>
      <c r="K2528" s="16" t="s">
        <v>9418</v>
      </c>
    </row>
    <row r="2529" spans="1:11" x14ac:dyDescent="0.2">
      <c r="A2529" s="13">
        <v>2528</v>
      </c>
      <c r="B2529" s="14">
        <v>5141583</v>
      </c>
      <c r="C2529" s="14" t="s">
        <v>868</v>
      </c>
      <c r="D2529" s="14" t="s">
        <v>9423</v>
      </c>
      <c r="E2529" s="14" t="s">
        <v>9424</v>
      </c>
      <c r="F2529" s="14">
        <v>3246.46</v>
      </c>
      <c r="G2529" s="14"/>
      <c r="H2529" s="14" t="s">
        <v>69</v>
      </c>
      <c r="I2529" s="14" t="s">
        <v>5559</v>
      </c>
      <c r="J2529" s="14" t="s">
        <v>4296</v>
      </c>
      <c r="K2529" s="14" t="s">
        <v>4297</v>
      </c>
    </row>
    <row r="2530" spans="1:11" x14ac:dyDescent="0.2">
      <c r="A2530" s="15">
        <v>2529</v>
      </c>
      <c r="B2530" s="16">
        <v>5141583</v>
      </c>
      <c r="C2530" s="16" t="s">
        <v>868</v>
      </c>
      <c r="D2530" s="16" t="s">
        <v>9425</v>
      </c>
      <c r="E2530" s="16" t="s">
        <v>3051</v>
      </c>
      <c r="F2530" s="16">
        <v>41351.5</v>
      </c>
      <c r="G2530" s="16"/>
      <c r="H2530" s="16" t="s">
        <v>69</v>
      </c>
      <c r="I2530" s="16" t="s">
        <v>444</v>
      </c>
      <c r="J2530" s="16" t="s">
        <v>6117</v>
      </c>
      <c r="K2530" s="16" t="s">
        <v>6118</v>
      </c>
    </row>
    <row r="2531" spans="1:11" x14ac:dyDescent="0.2">
      <c r="A2531" s="13">
        <v>2530</v>
      </c>
      <c r="B2531" s="14">
        <v>5141583</v>
      </c>
      <c r="C2531" s="14" t="s">
        <v>868</v>
      </c>
      <c r="D2531" s="14" t="s">
        <v>9426</v>
      </c>
      <c r="E2531" s="14" t="s">
        <v>1209</v>
      </c>
      <c r="F2531" s="14">
        <v>39.25</v>
      </c>
      <c r="G2531" s="14" t="s">
        <v>987</v>
      </c>
      <c r="H2531" s="14" t="s">
        <v>560</v>
      </c>
      <c r="I2531" s="14" t="s">
        <v>791</v>
      </c>
      <c r="J2531" s="14" t="s">
        <v>5916</v>
      </c>
      <c r="K2531" s="14" t="s">
        <v>5917</v>
      </c>
    </row>
    <row r="2532" spans="1:11" x14ac:dyDescent="0.2">
      <c r="A2532" s="15">
        <v>2531</v>
      </c>
      <c r="B2532" s="16">
        <v>5141583</v>
      </c>
      <c r="C2532" s="16" t="s">
        <v>868</v>
      </c>
      <c r="D2532" s="16" t="s">
        <v>9427</v>
      </c>
      <c r="E2532" s="16" t="s">
        <v>4913</v>
      </c>
      <c r="F2532" s="16">
        <v>28585.29</v>
      </c>
      <c r="G2532" s="16"/>
      <c r="H2532" s="16" t="s">
        <v>69</v>
      </c>
      <c r="I2532" s="16" t="s">
        <v>444</v>
      </c>
      <c r="J2532" s="16" t="s">
        <v>2110</v>
      </c>
      <c r="K2532" s="16" t="s">
        <v>2111</v>
      </c>
    </row>
    <row r="2533" spans="1:11" x14ac:dyDescent="0.2">
      <c r="A2533" s="13">
        <v>2532</v>
      </c>
      <c r="B2533" s="14">
        <v>3856259</v>
      </c>
      <c r="C2533" s="14" t="s">
        <v>9428</v>
      </c>
      <c r="D2533" s="14" t="s">
        <v>9429</v>
      </c>
      <c r="E2533" s="14" t="s">
        <v>9430</v>
      </c>
      <c r="F2533" s="14">
        <v>159.11000000000001</v>
      </c>
      <c r="G2533" s="14"/>
      <c r="H2533" s="14" t="s">
        <v>21</v>
      </c>
      <c r="I2533" s="14" t="s">
        <v>216</v>
      </c>
      <c r="J2533" s="14" t="s">
        <v>9431</v>
      </c>
      <c r="K2533" s="14" t="s">
        <v>9432</v>
      </c>
    </row>
    <row r="2534" spans="1:11" x14ac:dyDescent="0.2">
      <c r="A2534" s="15">
        <v>2533</v>
      </c>
      <c r="B2534" s="16">
        <v>5565057</v>
      </c>
      <c r="C2534" s="16" t="s">
        <v>9433</v>
      </c>
      <c r="D2534" s="16" t="s">
        <v>9434</v>
      </c>
      <c r="E2534" s="16" t="s">
        <v>9435</v>
      </c>
      <c r="F2534" s="16">
        <v>4102.3</v>
      </c>
      <c r="G2534" s="16"/>
      <c r="H2534" s="16" t="s">
        <v>69</v>
      </c>
      <c r="I2534" s="16" t="s">
        <v>2150</v>
      </c>
      <c r="J2534" s="16" t="s">
        <v>4191</v>
      </c>
      <c r="K2534" s="16" t="s">
        <v>4192</v>
      </c>
    </row>
    <row r="2535" spans="1:11" x14ac:dyDescent="0.2">
      <c r="A2535" s="13">
        <v>2534</v>
      </c>
      <c r="B2535" s="14">
        <v>2827875</v>
      </c>
      <c r="C2535" s="14" t="s">
        <v>844</v>
      </c>
      <c r="D2535" s="14" t="s">
        <v>9436</v>
      </c>
      <c r="E2535" s="14" t="s">
        <v>1405</v>
      </c>
      <c r="F2535" s="14">
        <v>4509.4399999999996</v>
      </c>
      <c r="G2535" s="14" t="s">
        <v>6073</v>
      </c>
      <c r="H2535" s="14" t="s">
        <v>162</v>
      </c>
      <c r="I2535" s="14" t="s">
        <v>173</v>
      </c>
      <c r="J2535" s="14" t="s">
        <v>3231</v>
      </c>
      <c r="K2535" s="14" t="s">
        <v>3232</v>
      </c>
    </row>
    <row r="2536" spans="1:11" x14ac:dyDescent="0.2">
      <c r="A2536" s="15">
        <v>2535</v>
      </c>
      <c r="B2536" s="16">
        <v>5381584</v>
      </c>
      <c r="C2536" s="16" t="s">
        <v>9437</v>
      </c>
      <c r="D2536" s="16" t="s">
        <v>9438</v>
      </c>
      <c r="E2536" s="16" t="s">
        <v>1279</v>
      </c>
      <c r="F2536" s="16">
        <v>456.68</v>
      </c>
      <c r="G2536" s="16" t="s">
        <v>970</v>
      </c>
      <c r="H2536" s="16" t="s">
        <v>162</v>
      </c>
      <c r="I2536" s="16" t="s">
        <v>168</v>
      </c>
      <c r="J2536" s="16" t="s">
        <v>9439</v>
      </c>
      <c r="K2536" s="16" t="s">
        <v>9440</v>
      </c>
    </row>
    <row r="2537" spans="1:11" x14ac:dyDescent="0.2">
      <c r="A2537" s="13">
        <v>2536</v>
      </c>
      <c r="B2537" s="14">
        <v>5381584</v>
      </c>
      <c r="C2537" s="14" t="s">
        <v>9437</v>
      </c>
      <c r="D2537" s="14" t="s">
        <v>9441</v>
      </c>
      <c r="E2537" s="14" t="s">
        <v>9442</v>
      </c>
      <c r="F2537" s="14">
        <v>497.9</v>
      </c>
      <c r="G2537" s="14" t="s">
        <v>970</v>
      </c>
      <c r="H2537" s="14" t="s">
        <v>162</v>
      </c>
      <c r="I2537" s="14" t="s">
        <v>168</v>
      </c>
      <c r="J2537" s="14" t="s">
        <v>4084</v>
      </c>
      <c r="K2537" s="14" t="s">
        <v>4085</v>
      </c>
    </row>
    <row r="2538" spans="1:11" x14ac:dyDescent="0.2">
      <c r="A2538" s="15">
        <v>2537</v>
      </c>
      <c r="B2538" s="16">
        <v>5522935</v>
      </c>
      <c r="C2538" s="16" t="s">
        <v>9443</v>
      </c>
      <c r="D2538" s="16" t="s">
        <v>9444</v>
      </c>
      <c r="E2538" s="16" t="s">
        <v>9445</v>
      </c>
      <c r="F2538" s="16">
        <v>8302.4</v>
      </c>
      <c r="G2538" s="16"/>
      <c r="H2538" s="16" t="s">
        <v>116</v>
      </c>
      <c r="I2538" s="16" t="s">
        <v>9446</v>
      </c>
      <c r="J2538" s="16" t="s">
        <v>1071</v>
      </c>
      <c r="K2538" s="16" t="s">
        <v>2308</v>
      </c>
    </row>
    <row r="2539" spans="1:11" x14ac:dyDescent="0.2">
      <c r="A2539" s="13">
        <v>2538</v>
      </c>
      <c r="B2539" s="14">
        <v>5522935</v>
      </c>
      <c r="C2539" s="14" t="s">
        <v>9443</v>
      </c>
      <c r="D2539" s="14" t="s">
        <v>9447</v>
      </c>
      <c r="E2539" s="14" t="s">
        <v>9448</v>
      </c>
      <c r="F2539" s="14">
        <v>502.26</v>
      </c>
      <c r="G2539" s="14" t="s">
        <v>987</v>
      </c>
      <c r="H2539" s="14" t="s">
        <v>116</v>
      </c>
      <c r="I2539" s="14" t="s">
        <v>663</v>
      </c>
      <c r="J2539" s="14" t="s">
        <v>9450</v>
      </c>
      <c r="K2539" s="14" t="s">
        <v>9451</v>
      </c>
    </row>
    <row r="2540" spans="1:11" x14ac:dyDescent="0.2">
      <c r="A2540" s="15">
        <v>2539</v>
      </c>
      <c r="B2540" s="16">
        <v>5522935</v>
      </c>
      <c r="C2540" s="16" t="s">
        <v>9443</v>
      </c>
      <c r="D2540" s="16" t="s">
        <v>9449</v>
      </c>
      <c r="E2540" s="16" t="s">
        <v>9448</v>
      </c>
      <c r="F2540" s="16">
        <v>1969.47</v>
      </c>
      <c r="G2540" s="16"/>
      <c r="H2540" s="16" t="s">
        <v>116</v>
      </c>
      <c r="I2540" s="16" t="s">
        <v>663</v>
      </c>
      <c r="J2540" s="16" t="s">
        <v>1071</v>
      </c>
      <c r="K2540" s="16" t="s">
        <v>2308</v>
      </c>
    </row>
    <row r="2541" spans="1:11" x14ac:dyDescent="0.2">
      <c r="A2541" s="13">
        <v>2540</v>
      </c>
      <c r="B2541" s="14">
        <v>2267438</v>
      </c>
      <c r="C2541" s="14" t="s">
        <v>9452</v>
      </c>
      <c r="D2541" s="14" t="s">
        <v>9453</v>
      </c>
      <c r="E2541" s="14" t="s">
        <v>9454</v>
      </c>
      <c r="F2541" s="14">
        <v>962.06</v>
      </c>
      <c r="G2541" s="14"/>
      <c r="H2541" s="14" t="s">
        <v>407</v>
      </c>
      <c r="I2541" s="14" t="s">
        <v>420</v>
      </c>
      <c r="J2541" s="14" t="s">
        <v>3060</v>
      </c>
      <c r="K2541" s="14" t="s">
        <v>9455</v>
      </c>
    </row>
    <row r="2542" spans="1:11" x14ac:dyDescent="0.2">
      <c r="A2542" s="15">
        <v>2541</v>
      </c>
      <c r="B2542" s="16">
        <v>5347963</v>
      </c>
      <c r="C2542" s="16" t="s">
        <v>9456</v>
      </c>
      <c r="D2542" s="16" t="s">
        <v>9457</v>
      </c>
      <c r="E2542" s="16" t="s">
        <v>9458</v>
      </c>
      <c r="F2542" s="16">
        <v>101.74</v>
      </c>
      <c r="G2542" s="16"/>
      <c r="H2542" s="16" t="s">
        <v>528</v>
      </c>
      <c r="I2542" s="16" t="s">
        <v>785</v>
      </c>
      <c r="J2542" s="16" t="s">
        <v>8365</v>
      </c>
      <c r="K2542" s="16" t="s">
        <v>5454</v>
      </c>
    </row>
    <row r="2543" spans="1:11" x14ac:dyDescent="0.2">
      <c r="A2543" s="13">
        <v>2542</v>
      </c>
      <c r="B2543" s="14">
        <v>5073642</v>
      </c>
      <c r="C2543" s="14" t="s">
        <v>9459</v>
      </c>
      <c r="D2543" s="14" t="s">
        <v>9460</v>
      </c>
      <c r="E2543" s="14" t="s">
        <v>9461</v>
      </c>
      <c r="F2543" s="14">
        <v>412.84</v>
      </c>
      <c r="G2543" s="14" t="s">
        <v>970</v>
      </c>
      <c r="H2543" s="14" t="s">
        <v>382</v>
      </c>
      <c r="I2543" s="14" t="s">
        <v>741</v>
      </c>
      <c r="J2543" s="14" t="s">
        <v>9462</v>
      </c>
      <c r="K2543" s="14" t="s">
        <v>9463</v>
      </c>
    </row>
    <row r="2544" spans="1:11" x14ac:dyDescent="0.2">
      <c r="A2544" s="15">
        <v>2543</v>
      </c>
      <c r="B2544" s="16">
        <v>5073642</v>
      </c>
      <c r="C2544" s="16" t="s">
        <v>9459</v>
      </c>
      <c r="D2544" s="16" t="s">
        <v>9464</v>
      </c>
      <c r="E2544" s="16" t="s">
        <v>6138</v>
      </c>
      <c r="F2544" s="16">
        <v>524.61</v>
      </c>
      <c r="G2544" s="16"/>
      <c r="H2544" s="16" t="s">
        <v>116</v>
      </c>
      <c r="I2544" s="16" t="s">
        <v>667</v>
      </c>
      <c r="J2544" s="16" t="s">
        <v>3919</v>
      </c>
      <c r="K2544" s="16" t="s">
        <v>9465</v>
      </c>
    </row>
    <row r="2545" spans="1:11" x14ac:dyDescent="0.2">
      <c r="A2545" s="13">
        <v>2544</v>
      </c>
      <c r="B2545" s="14">
        <v>5073642</v>
      </c>
      <c r="C2545" s="14" t="s">
        <v>9459</v>
      </c>
      <c r="D2545" s="14" t="s">
        <v>9466</v>
      </c>
      <c r="E2545" s="14" t="s">
        <v>3348</v>
      </c>
      <c r="F2545" s="14">
        <v>1607.98</v>
      </c>
      <c r="G2545" s="14"/>
      <c r="H2545" s="14" t="s">
        <v>362</v>
      </c>
      <c r="I2545" s="14" t="s">
        <v>9467</v>
      </c>
      <c r="J2545" s="14" t="s">
        <v>4051</v>
      </c>
      <c r="K2545" s="14" t="s">
        <v>4052</v>
      </c>
    </row>
    <row r="2546" spans="1:11" x14ac:dyDescent="0.2">
      <c r="A2546" s="15">
        <v>2545</v>
      </c>
      <c r="B2546" s="16">
        <v>5050138</v>
      </c>
      <c r="C2546" s="16" t="s">
        <v>9468</v>
      </c>
      <c r="D2546" s="16" t="s">
        <v>9469</v>
      </c>
      <c r="E2546" s="16" t="s">
        <v>9470</v>
      </c>
      <c r="F2546" s="16">
        <v>2178.31</v>
      </c>
      <c r="G2546" s="16"/>
      <c r="H2546" s="16" t="s">
        <v>116</v>
      </c>
      <c r="I2546" s="16" t="s">
        <v>2209</v>
      </c>
      <c r="J2546" s="16" t="s">
        <v>5591</v>
      </c>
      <c r="K2546" s="16" t="s">
        <v>7754</v>
      </c>
    </row>
    <row r="2547" spans="1:11" x14ac:dyDescent="0.2">
      <c r="A2547" s="13">
        <v>2546</v>
      </c>
      <c r="B2547" s="14">
        <v>5050138</v>
      </c>
      <c r="C2547" s="14" t="s">
        <v>9468</v>
      </c>
      <c r="D2547" s="14" t="s">
        <v>9471</v>
      </c>
      <c r="E2547" s="14" t="s">
        <v>9472</v>
      </c>
      <c r="F2547" s="14">
        <v>97.24</v>
      </c>
      <c r="G2547" s="14" t="s">
        <v>987</v>
      </c>
      <c r="H2547" s="14" t="s">
        <v>116</v>
      </c>
      <c r="I2547" s="14" t="s">
        <v>2209</v>
      </c>
      <c r="J2547" s="14" t="s">
        <v>8365</v>
      </c>
      <c r="K2547" s="14" t="s">
        <v>8366</v>
      </c>
    </row>
    <row r="2548" spans="1:11" x14ac:dyDescent="0.2">
      <c r="A2548" s="15">
        <v>2547</v>
      </c>
      <c r="B2548" s="16">
        <v>5050138</v>
      </c>
      <c r="C2548" s="16" t="s">
        <v>9468</v>
      </c>
      <c r="D2548" s="16" t="s">
        <v>9473</v>
      </c>
      <c r="E2548" s="16" t="s">
        <v>9470</v>
      </c>
      <c r="F2548" s="16">
        <v>635.72</v>
      </c>
      <c r="G2548" s="16"/>
      <c r="H2548" s="16" t="s">
        <v>116</v>
      </c>
      <c r="I2548" s="16" t="s">
        <v>2209</v>
      </c>
      <c r="J2548" s="16" t="s">
        <v>5591</v>
      </c>
      <c r="K2548" s="16" t="s">
        <v>7754</v>
      </c>
    </row>
    <row r="2549" spans="1:11" x14ac:dyDescent="0.2">
      <c r="A2549" s="13">
        <v>2548</v>
      </c>
      <c r="B2549" s="14">
        <v>5082544</v>
      </c>
      <c r="C2549" s="14" t="s">
        <v>855</v>
      </c>
      <c r="D2549" s="14" t="s">
        <v>9474</v>
      </c>
      <c r="E2549" s="14" t="s">
        <v>600</v>
      </c>
      <c r="F2549" s="14">
        <v>377.81</v>
      </c>
      <c r="G2549" s="14"/>
      <c r="H2549" s="14" t="s">
        <v>565</v>
      </c>
      <c r="I2549" s="14" t="s">
        <v>1738</v>
      </c>
      <c r="J2549" s="14" t="s">
        <v>3012</v>
      </c>
      <c r="K2549" s="14" t="s">
        <v>3013</v>
      </c>
    </row>
    <row r="2550" spans="1:11" x14ac:dyDescent="0.2">
      <c r="A2550" s="15">
        <v>2549</v>
      </c>
      <c r="B2550" s="16">
        <v>5082544</v>
      </c>
      <c r="C2550" s="16" t="s">
        <v>855</v>
      </c>
      <c r="D2550" s="16" t="s">
        <v>9475</v>
      </c>
      <c r="E2550" s="16" t="s">
        <v>600</v>
      </c>
      <c r="F2550" s="16">
        <v>80.12</v>
      </c>
      <c r="G2550" s="16" t="s">
        <v>1051</v>
      </c>
      <c r="H2550" s="16" t="s">
        <v>565</v>
      </c>
      <c r="I2550" s="16" t="s">
        <v>1738</v>
      </c>
      <c r="J2550" s="16" t="s">
        <v>1977</v>
      </c>
      <c r="K2550" s="16" t="s">
        <v>9476</v>
      </c>
    </row>
    <row r="2551" spans="1:11" x14ac:dyDescent="0.2">
      <c r="A2551" s="13">
        <v>2550</v>
      </c>
      <c r="B2551" s="14">
        <v>5202906</v>
      </c>
      <c r="C2551" s="14" t="s">
        <v>9477</v>
      </c>
      <c r="D2551" s="14" t="s">
        <v>9478</v>
      </c>
      <c r="E2551" s="14" t="s">
        <v>9479</v>
      </c>
      <c r="F2551" s="14">
        <v>21312.71</v>
      </c>
      <c r="G2551" s="14"/>
      <c r="H2551" s="14" t="s">
        <v>511</v>
      </c>
      <c r="I2551" s="14" t="s">
        <v>6006</v>
      </c>
      <c r="J2551" s="14" t="s">
        <v>2250</v>
      </c>
      <c r="K2551" s="14" t="s">
        <v>4624</v>
      </c>
    </row>
    <row r="2552" spans="1:11" x14ac:dyDescent="0.2">
      <c r="A2552" s="15">
        <v>2551</v>
      </c>
      <c r="B2552" s="16">
        <v>5171881</v>
      </c>
      <c r="C2552" s="16" t="s">
        <v>891</v>
      </c>
      <c r="D2552" s="16" t="s">
        <v>9480</v>
      </c>
      <c r="E2552" s="16" t="s">
        <v>539</v>
      </c>
      <c r="F2552" s="16">
        <v>43.32</v>
      </c>
      <c r="G2552" s="16" t="s">
        <v>987</v>
      </c>
      <c r="H2552" s="16" t="s">
        <v>528</v>
      </c>
      <c r="I2552" s="16" t="s">
        <v>539</v>
      </c>
      <c r="J2552" s="16" t="s">
        <v>9481</v>
      </c>
      <c r="K2552" s="16" t="s">
        <v>9482</v>
      </c>
    </row>
    <row r="2553" spans="1:11" x14ac:dyDescent="0.2">
      <c r="A2553" s="13">
        <v>2552</v>
      </c>
      <c r="B2553" s="14">
        <v>5040949</v>
      </c>
      <c r="C2553" s="14" t="s">
        <v>9483</v>
      </c>
      <c r="D2553" s="14" t="s">
        <v>9484</v>
      </c>
      <c r="E2553" s="14" t="s">
        <v>9485</v>
      </c>
      <c r="F2553" s="14">
        <v>2147.23</v>
      </c>
      <c r="G2553" s="14"/>
      <c r="H2553" s="14" t="s">
        <v>136</v>
      </c>
      <c r="I2553" s="14" t="s">
        <v>8123</v>
      </c>
      <c r="J2553" s="14" t="s">
        <v>2863</v>
      </c>
      <c r="K2553" s="14" t="s">
        <v>2864</v>
      </c>
    </row>
    <row r="2554" spans="1:11" x14ac:dyDescent="0.2">
      <c r="A2554" s="15">
        <v>2553</v>
      </c>
      <c r="B2554" s="16">
        <v>5065844</v>
      </c>
      <c r="C2554" s="16" t="s">
        <v>9486</v>
      </c>
      <c r="D2554" s="16" t="s">
        <v>9487</v>
      </c>
      <c r="E2554" s="16" t="s">
        <v>1468</v>
      </c>
      <c r="F2554" s="16">
        <v>42.42</v>
      </c>
      <c r="G2554" s="16" t="s">
        <v>1018</v>
      </c>
      <c r="H2554" s="16" t="s">
        <v>1703</v>
      </c>
      <c r="I2554" s="16" t="s">
        <v>1704</v>
      </c>
      <c r="J2554" s="16" t="s">
        <v>1221</v>
      </c>
      <c r="K2554" s="16" t="s">
        <v>1222</v>
      </c>
    </row>
    <row r="2555" spans="1:11" x14ac:dyDescent="0.2">
      <c r="A2555" s="13">
        <v>2554</v>
      </c>
      <c r="B2555" s="14">
        <v>5103916</v>
      </c>
      <c r="C2555" s="14" t="s">
        <v>9488</v>
      </c>
      <c r="D2555" s="14" t="s">
        <v>9489</v>
      </c>
      <c r="E2555" s="14" t="s">
        <v>9490</v>
      </c>
      <c r="F2555" s="14">
        <v>1737.16</v>
      </c>
      <c r="G2555" s="14"/>
      <c r="H2555" s="14" t="s">
        <v>162</v>
      </c>
      <c r="I2555" s="14" t="s">
        <v>6555</v>
      </c>
      <c r="J2555" s="14" t="s">
        <v>4191</v>
      </c>
      <c r="K2555" s="14" t="s">
        <v>4192</v>
      </c>
    </row>
    <row r="2556" spans="1:11" x14ac:dyDescent="0.2">
      <c r="A2556" s="15">
        <v>2555</v>
      </c>
      <c r="B2556" s="16">
        <v>5103916</v>
      </c>
      <c r="C2556" s="16" t="s">
        <v>9488</v>
      </c>
      <c r="D2556" s="16" t="s">
        <v>9491</v>
      </c>
      <c r="E2556" s="16" t="s">
        <v>8016</v>
      </c>
      <c r="F2556" s="16">
        <v>3997.23</v>
      </c>
      <c r="G2556" s="16"/>
      <c r="H2556" s="16" t="s">
        <v>69</v>
      </c>
      <c r="I2556" s="16" t="s">
        <v>2967</v>
      </c>
      <c r="J2556" s="16" t="s">
        <v>4191</v>
      </c>
      <c r="K2556" s="16" t="s">
        <v>4192</v>
      </c>
    </row>
    <row r="2557" spans="1:11" x14ac:dyDescent="0.2">
      <c r="A2557" s="13">
        <v>2556</v>
      </c>
      <c r="B2557" s="14">
        <v>5103916</v>
      </c>
      <c r="C2557" s="14" t="s">
        <v>9488</v>
      </c>
      <c r="D2557" s="14" t="s">
        <v>9492</v>
      </c>
      <c r="E2557" s="14" t="s">
        <v>9493</v>
      </c>
      <c r="F2557" s="14">
        <v>146.62</v>
      </c>
      <c r="G2557" s="14"/>
      <c r="H2557" s="14" t="s">
        <v>382</v>
      </c>
      <c r="I2557" s="14" t="s">
        <v>260</v>
      </c>
      <c r="J2557" s="14" t="s">
        <v>2720</v>
      </c>
      <c r="K2557" s="14" t="s">
        <v>2721</v>
      </c>
    </row>
    <row r="2558" spans="1:11" x14ac:dyDescent="0.2">
      <c r="A2558" s="15">
        <v>2557</v>
      </c>
      <c r="B2558" s="16">
        <v>5421624</v>
      </c>
      <c r="C2558" s="16" t="s">
        <v>9494</v>
      </c>
      <c r="D2558" s="16" t="s">
        <v>9495</v>
      </c>
      <c r="E2558" s="16" t="s">
        <v>9496</v>
      </c>
      <c r="F2558" s="16">
        <v>12044.97</v>
      </c>
      <c r="G2558" s="16"/>
      <c r="H2558" s="16" t="s">
        <v>215</v>
      </c>
      <c r="I2558" s="16" t="s">
        <v>9497</v>
      </c>
      <c r="J2558" s="16" t="s">
        <v>7244</v>
      </c>
      <c r="K2558" s="16" t="s">
        <v>7245</v>
      </c>
    </row>
    <row r="2559" spans="1:11" x14ac:dyDescent="0.2">
      <c r="A2559" s="13">
        <v>2558</v>
      </c>
      <c r="B2559" s="14">
        <v>5421624</v>
      </c>
      <c r="C2559" s="14" t="s">
        <v>9494</v>
      </c>
      <c r="D2559" s="14" t="s">
        <v>9498</v>
      </c>
      <c r="E2559" s="14" t="s">
        <v>1161</v>
      </c>
      <c r="F2559" s="14">
        <v>12468.04</v>
      </c>
      <c r="G2559" s="14"/>
      <c r="H2559" s="14" t="s">
        <v>215</v>
      </c>
      <c r="I2559" s="14" t="s">
        <v>9497</v>
      </c>
      <c r="J2559" s="14" t="s">
        <v>7244</v>
      </c>
      <c r="K2559" s="14" t="s">
        <v>7245</v>
      </c>
    </row>
    <row r="2560" spans="1:11" x14ac:dyDescent="0.2">
      <c r="A2560" s="15">
        <v>2559</v>
      </c>
      <c r="B2560" s="16">
        <v>5421624</v>
      </c>
      <c r="C2560" s="16" t="s">
        <v>9494</v>
      </c>
      <c r="D2560" s="16" t="s">
        <v>9499</v>
      </c>
      <c r="E2560" s="16" t="s">
        <v>9500</v>
      </c>
      <c r="F2560" s="16">
        <v>303.92</v>
      </c>
      <c r="G2560" s="16" t="s">
        <v>9501</v>
      </c>
      <c r="H2560" s="16" t="s">
        <v>215</v>
      </c>
      <c r="I2560" s="16" t="s">
        <v>234</v>
      </c>
      <c r="J2560" s="16" t="s">
        <v>9502</v>
      </c>
      <c r="K2560" s="16" t="s">
        <v>9503</v>
      </c>
    </row>
    <row r="2561" spans="1:11" x14ac:dyDescent="0.2">
      <c r="A2561" s="13">
        <v>2560</v>
      </c>
      <c r="B2561" s="14">
        <v>5363136</v>
      </c>
      <c r="C2561" s="14" t="s">
        <v>888</v>
      </c>
      <c r="D2561" s="14" t="s">
        <v>9504</v>
      </c>
      <c r="E2561" s="14" t="s">
        <v>9505</v>
      </c>
      <c r="F2561" s="14">
        <v>818.23</v>
      </c>
      <c r="G2561" s="14"/>
      <c r="H2561" s="14" t="s">
        <v>21</v>
      </c>
      <c r="I2561" s="14" t="s">
        <v>49</v>
      </c>
      <c r="J2561" s="14" t="s">
        <v>3300</v>
      </c>
      <c r="K2561" s="14" t="s">
        <v>3301</v>
      </c>
    </row>
    <row r="2562" spans="1:11" x14ac:dyDescent="0.2">
      <c r="A2562" s="15">
        <v>2561</v>
      </c>
      <c r="B2562" s="16">
        <v>5363136</v>
      </c>
      <c r="C2562" s="16" t="s">
        <v>888</v>
      </c>
      <c r="D2562" s="16" t="s">
        <v>9506</v>
      </c>
      <c r="E2562" s="16" t="s">
        <v>9505</v>
      </c>
      <c r="F2562" s="16">
        <v>243.55</v>
      </c>
      <c r="G2562" s="16" t="s">
        <v>970</v>
      </c>
      <c r="H2562" s="16" t="s">
        <v>21</v>
      </c>
      <c r="I2562" s="16" t="s">
        <v>49</v>
      </c>
      <c r="J2562" s="16" t="s">
        <v>5308</v>
      </c>
      <c r="K2562" s="16" t="s">
        <v>5309</v>
      </c>
    </row>
    <row r="2563" spans="1:11" x14ac:dyDescent="0.2">
      <c r="A2563" s="13">
        <v>2562</v>
      </c>
      <c r="B2563" s="14">
        <v>5363136</v>
      </c>
      <c r="C2563" s="14" t="s">
        <v>888</v>
      </c>
      <c r="D2563" s="14" t="s">
        <v>9507</v>
      </c>
      <c r="E2563" s="14" t="s">
        <v>9505</v>
      </c>
      <c r="F2563" s="14">
        <v>698.78</v>
      </c>
      <c r="G2563" s="14"/>
      <c r="H2563" s="14" t="s">
        <v>21</v>
      </c>
      <c r="I2563" s="14" t="s">
        <v>49</v>
      </c>
      <c r="J2563" s="14" t="s">
        <v>3300</v>
      </c>
      <c r="K2563" s="14" t="s">
        <v>3301</v>
      </c>
    </row>
    <row r="2564" spans="1:11" x14ac:dyDescent="0.2">
      <c r="A2564" s="15">
        <v>2563</v>
      </c>
      <c r="B2564" s="16">
        <v>2807904</v>
      </c>
      <c r="C2564" s="16" t="s">
        <v>9508</v>
      </c>
      <c r="D2564" s="16" t="s">
        <v>9509</v>
      </c>
      <c r="E2564" s="16" t="s">
        <v>9510</v>
      </c>
      <c r="F2564" s="16">
        <v>4268.29</v>
      </c>
      <c r="G2564" s="16"/>
      <c r="H2564" s="16" t="s">
        <v>407</v>
      </c>
      <c r="I2564" s="16" t="s">
        <v>9511</v>
      </c>
      <c r="J2564" s="16" t="s">
        <v>3398</v>
      </c>
      <c r="K2564" s="16" t="s">
        <v>3399</v>
      </c>
    </row>
    <row r="2565" spans="1:11" x14ac:dyDescent="0.2">
      <c r="A2565" s="13">
        <v>2564</v>
      </c>
      <c r="B2565" s="14">
        <v>2680548</v>
      </c>
      <c r="C2565" s="14" t="s">
        <v>9512</v>
      </c>
      <c r="D2565" s="14" t="s">
        <v>9513</v>
      </c>
      <c r="E2565" s="14" t="s">
        <v>4716</v>
      </c>
      <c r="F2565" s="14">
        <v>389.87</v>
      </c>
      <c r="G2565" s="14"/>
      <c r="H2565" s="14" t="s">
        <v>69</v>
      </c>
      <c r="I2565" s="14" t="s">
        <v>644</v>
      </c>
      <c r="J2565" s="14" t="s">
        <v>1944</v>
      </c>
      <c r="K2565" s="14" t="s">
        <v>9514</v>
      </c>
    </row>
    <row r="2566" spans="1:11" x14ac:dyDescent="0.2">
      <c r="A2566" s="15">
        <v>2565</v>
      </c>
      <c r="B2566" s="16">
        <v>5642876</v>
      </c>
      <c r="C2566" s="16" t="s">
        <v>9515</v>
      </c>
      <c r="D2566" s="16" t="s">
        <v>9516</v>
      </c>
      <c r="E2566" s="16" t="s">
        <v>9517</v>
      </c>
      <c r="F2566" s="16">
        <v>87.45</v>
      </c>
      <c r="G2566" s="16" t="s">
        <v>1051</v>
      </c>
      <c r="H2566" s="16" t="s">
        <v>215</v>
      </c>
      <c r="I2566" s="16" t="s">
        <v>216</v>
      </c>
      <c r="J2566" s="16" t="s">
        <v>2624</v>
      </c>
      <c r="K2566" s="16" t="s">
        <v>9518</v>
      </c>
    </row>
    <row r="2567" spans="1:11" x14ac:dyDescent="0.2">
      <c r="A2567" s="13">
        <v>2566</v>
      </c>
      <c r="B2567" s="14">
        <v>5010896</v>
      </c>
      <c r="C2567" s="14" t="s">
        <v>9519</v>
      </c>
      <c r="D2567" s="14" t="s">
        <v>9520</v>
      </c>
      <c r="E2567" s="14" t="s">
        <v>9521</v>
      </c>
      <c r="F2567" s="14">
        <v>1684.89</v>
      </c>
      <c r="G2567" s="14" t="s">
        <v>970</v>
      </c>
      <c r="H2567" s="14" t="s">
        <v>21</v>
      </c>
      <c r="I2567" s="14" t="s">
        <v>49</v>
      </c>
      <c r="J2567" s="14" t="s">
        <v>6869</v>
      </c>
      <c r="K2567" s="14" t="s">
        <v>8014</v>
      </c>
    </row>
    <row r="2568" spans="1:11" x14ac:dyDescent="0.2">
      <c r="A2568" s="15">
        <v>2567</v>
      </c>
      <c r="B2568" s="16">
        <v>4249305</v>
      </c>
      <c r="C2568" s="16" t="s">
        <v>9522</v>
      </c>
      <c r="D2568" s="16" t="s">
        <v>9523</v>
      </c>
      <c r="E2568" s="16" t="s">
        <v>9524</v>
      </c>
      <c r="F2568" s="16">
        <v>31.71</v>
      </c>
      <c r="G2568" s="16" t="s">
        <v>970</v>
      </c>
      <c r="H2568" s="16" t="s">
        <v>110</v>
      </c>
      <c r="I2568" s="16" t="s">
        <v>1087</v>
      </c>
      <c r="J2568" s="16" t="s">
        <v>5338</v>
      </c>
      <c r="K2568" s="16" t="s">
        <v>5339</v>
      </c>
    </row>
    <row r="2569" spans="1:11" x14ac:dyDescent="0.2">
      <c r="A2569" s="13">
        <v>2568</v>
      </c>
      <c r="B2569" s="14">
        <v>5170982</v>
      </c>
      <c r="C2569" s="14" t="s">
        <v>9525</v>
      </c>
      <c r="D2569" s="14" t="s">
        <v>9526</v>
      </c>
      <c r="E2569" s="14" t="s">
        <v>5234</v>
      </c>
      <c r="F2569" s="14">
        <v>8751.9599999999991</v>
      </c>
      <c r="G2569" s="14"/>
      <c r="H2569" s="14" t="s">
        <v>382</v>
      </c>
      <c r="I2569" s="14" t="s">
        <v>2756</v>
      </c>
      <c r="J2569" s="14" t="s">
        <v>3205</v>
      </c>
      <c r="K2569" s="14" t="s">
        <v>8216</v>
      </c>
    </row>
    <row r="2570" spans="1:11" x14ac:dyDescent="0.2">
      <c r="A2570" s="15">
        <v>2569</v>
      </c>
      <c r="B2570" s="16">
        <v>5402166</v>
      </c>
      <c r="C2570" s="16" t="s">
        <v>9527</v>
      </c>
      <c r="D2570" s="16" t="s">
        <v>9528</v>
      </c>
      <c r="E2570" s="16" t="s">
        <v>9529</v>
      </c>
      <c r="F2570" s="16">
        <v>78.62</v>
      </c>
      <c r="G2570" s="16"/>
      <c r="H2570" s="16" t="s">
        <v>382</v>
      </c>
      <c r="I2570" s="16" t="s">
        <v>741</v>
      </c>
      <c r="J2570" s="16" t="s">
        <v>2928</v>
      </c>
      <c r="K2570" s="16" t="s">
        <v>2929</v>
      </c>
    </row>
    <row r="2571" spans="1:11" x14ac:dyDescent="0.2">
      <c r="A2571" s="13">
        <v>2570</v>
      </c>
      <c r="B2571" s="14">
        <v>5402166</v>
      </c>
      <c r="C2571" s="14" t="s">
        <v>9527</v>
      </c>
      <c r="D2571" s="14" t="s">
        <v>9530</v>
      </c>
      <c r="E2571" s="14" t="s">
        <v>8569</v>
      </c>
      <c r="F2571" s="14">
        <v>70</v>
      </c>
      <c r="G2571" s="14"/>
      <c r="H2571" s="14" t="s">
        <v>110</v>
      </c>
      <c r="I2571" s="14" t="s">
        <v>1087</v>
      </c>
      <c r="J2571" s="14" t="s">
        <v>3041</v>
      </c>
      <c r="K2571" s="14" t="s">
        <v>3042</v>
      </c>
    </row>
    <row r="2572" spans="1:11" x14ac:dyDescent="0.2">
      <c r="A2572" s="15">
        <v>2571</v>
      </c>
      <c r="B2572" s="16">
        <v>5402166</v>
      </c>
      <c r="C2572" s="16" t="s">
        <v>9527</v>
      </c>
      <c r="D2572" s="16" t="s">
        <v>9531</v>
      </c>
      <c r="E2572" s="16" t="s">
        <v>3599</v>
      </c>
      <c r="F2572" s="16">
        <v>959.05</v>
      </c>
      <c r="G2572" s="16"/>
      <c r="H2572" s="16" t="s">
        <v>116</v>
      </c>
      <c r="I2572" s="16" t="s">
        <v>142</v>
      </c>
      <c r="J2572" s="16" t="s">
        <v>5174</v>
      </c>
      <c r="K2572" s="16" t="s">
        <v>5175</v>
      </c>
    </row>
    <row r="2573" spans="1:11" x14ac:dyDescent="0.2">
      <c r="A2573" s="13">
        <v>2572</v>
      </c>
      <c r="B2573" s="14">
        <v>5402166</v>
      </c>
      <c r="C2573" s="14" t="s">
        <v>9527</v>
      </c>
      <c r="D2573" s="14" t="s">
        <v>9532</v>
      </c>
      <c r="E2573" s="14" t="s">
        <v>9533</v>
      </c>
      <c r="F2573" s="14">
        <v>25.03</v>
      </c>
      <c r="G2573" s="14"/>
      <c r="H2573" s="14" t="s">
        <v>382</v>
      </c>
      <c r="I2573" s="14" t="s">
        <v>741</v>
      </c>
      <c r="J2573" s="14" t="s">
        <v>2928</v>
      </c>
      <c r="K2573" s="14" t="s">
        <v>2929</v>
      </c>
    </row>
    <row r="2574" spans="1:11" x14ac:dyDescent="0.2">
      <c r="A2574" s="15">
        <v>2573</v>
      </c>
      <c r="B2574" s="16">
        <v>5402166</v>
      </c>
      <c r="C2574" s="16" t="s">
        <v>9527</v>
      </c>
      <c r="D2574" s="16" t="s">
        <v>9534</v>
      </c>
      <c r="E2574" s="16" t="s">
        <v>9535</v>
      </c>
      <c r="F2574" s="16">
        <v>307.48</v>
      </c>
      <c r="G2574" s="16"/>
      <c r="H2574" s="16" t="s">
        <v>382</v>
      </c>
      <c r="I2574" s="16" t="s">
        <v>741</v>
      </c>
      <c r="J2574" s="16" t="s">
        <v>2928</v>
      </c>
      <c r="K2574" s="16" t="s">
        <v>2929</v>
      </c>
    </row>
    <row r="2575" spans="1:11" x14ac:dyDescent="0.2">
      <c r="A2575" s="13">
        <v>2574</v>
      </c>
      <c r="B2575" s="14">
        <v>5402166</v>
      </c>
      <c r="C2575" s="14" t="s">
        <v>9527</v>
      </c>
      <c r="D2575" s="14" t="s">
        <v>9536</v>
      </c>
      <c r="E2575" s="14" t="s">
        <v>7190</v>
      </c>
      <c r="F2575" s="14">
        <v>31.74</v>
      </c>
      <c r="G2575" s="14"/>
      <c r="H2575" s="14" t="s">
        <v>110</v>
      </c>
      <c r="I2575" s="14" t="s">
        <v>1087</v>
      </c>
      <c r="J2575" s="14" t="s">
        <v>2438</v>
      </c>
      <c r="K2575" s="14" t="s">
        <v>3711</v>
      </c>
    </row>
    <row r="2576" spans="1:11" x14ac:dyDescent="0.2">
      <c r="A2576" s="15">
        <v>2575</v>
      </c>
      <c r="B2576" s="16">
        <v>5402166</v>
      </c>
      <c r="C2576" s="16" t="s">
        <v>9527</v>
      </c>
      <c r="D2576" s="16" t="s">
        <v>9537</v>
      </c>
      <c r="E2576" s="16" t="s">
        <v>9538</v>
      </c>
      <c r="F2576" s="16">
        <v>90.74</v>
      </c>
      <c r="G2576" s="16" t="s">
        <v>970</v>
      </c>
      <c r="H2576" s="16" t="s">
        <v>382</v>
      </c>
      <c r="I2576" s="16" t="s">
        <v>396</v>
      </c>
      <c r="J2576" s="16" t="s">
        <v>3250</v>
      </c>
      <c r="K2576" s="16" t="s">
        <v>8329</v>
      </c>
    </row>
    <row r="2577" spans="1:11" x14ac:dyDescent="0.2">
      <c r="A2577" s="13">
        <v>2576</v>
      </c>
      <c r="B2577" s="14">
        <v>5402166</v>
      </c>
      <c r="C2577" s="14" t="s">
        <v>9527</v>
      </c>
      <c r="D2577" s="14" t="s">
        <v>9539</v>
      </c>
      <c r="E2577" s="14" t="s">
        <v>9540</v>
      </c>
      <c r="F2577" s="14">
        <v>2069.42</v>
      </c>
      <c r="G2577" s="14"/>
      <c r="H2577" s="14" t="s">
        <v>264</v>
      </c>
      <c r="I2577" s="14" t="s">
        <v>335</v>
      </c>
      <c r="J2577" s="14" t="s">
        <v>5267</v>
      </c>
      <c r="K2577" s="14" t="s">
        <v>5268</v>
      </c>
    </row>
    <row r="2578" spans="1:11" x14ac:dyDescent="0.2">
      <c r="A2578" s="15">
        <v>2577</v>
      </c>
      <c r="B2578" s="16">
        <v>2603365</v>
      </c>
      <c r="C2578" s="16" t="s">
        <v>9541</v>
      </c>
      <c r="D2578" s="16" t="s">
        <v>9542</v>
      </c>
      <c r="E2578" s="16" t="s">
        <v>9543</v>
      </c>
      <c r="F2578" s="16">
        <v>229.94</v>
      </c>
      <c r="G2578" s="16" t="s">
        <v>1051</v>
      </c>
      <c r="H2578" s="16" t="s">
        <v>697</v>
      </c>
      <c r="I2578" s="16" t="s">
        <v>645</v>
      </c>
      <c r="J2578" s="16" t="s">
        <v>3975</v>
      </c>
      <c r="K2578" s="16" t="s">
        <v>9544</v>
      </c>
    </row>
    <row r="2579" spans="1:11" x14ac:dyDescent="0.2">
      <c r="A2579" s="13">
        <v>2578</v>
      </c>
      <c r="B2579" s="14">
        <v>5426634</v>
      </c>
      <c r="C2579" s="14" t="s">
        <v>9545</v>
      </c>
      <c r="D2579" s="14" t="s">
        <v>9546</v>
      </c>
      <c r="E2579" s="14" t="s">
        <v>3348</v>
      </c>
      <c r="F2579" s="14">
        <v>3766.68</v>
      </c>
      <c r="G2579" s="14"/>
      <c r="H2579" s="14" t="s">
        <v>264</v>
      </c>
      <c r="I2579" s="14" t="s">
        <v>275</v>
      </c>
      <c r="J2579" s="14" t="s">
        <v>9547</v>
      </c>
      <c r="K2579" s="14" t="s">
        <v>9548</v>
      </c>
    </row>
    <row r="2580" spans="1:11" x14ac:dyDescent="0.2">
      <c r="A2580" s="15">
        <v>2579</v>
      </c>
      <c r="B2580" s="16">
        <v>5084024</v>
      </c>
      <c r="C2580" s="16" t="s">
        <v>9549</v>
      </c>
      <c r="D2580" s="16" t="s">
        <v>9550</v>
      </c>
      <c r="E2580" s="16" t="s">
        <v>9551</v>
      </c>
      <c r="F2580" s="16">
        <v>2284.64</v>
      </c>
      <c r="G2580" s="16"/>
      <c r="H2580" s="16" t="s">
        <v>116</v>
      </c>
      <c r="I2580" s="16" t="s">
        <v>142</v>
      </c>
      <c r="J2580" s="16" t="s">
        <v>2102</v>
      </c>
      <c r="K2580" s="16" t="s">
        <v>2103</v>
      </c>
    </row>
    <row r="2581" spans="1:11" x14ac:dyDescent="0.2">
      <c r="A2581" s="13">
        <v>2580</v>
      </c>
      <c r="B2581" s="14">
        <v>5084024</v>
      </c>
      <c r="C2581" s="14" t="s">
        <v>9549</v>
      </c>
      <c r="D2581" s="14" t="s">
        <v>9552</v>
      </c>
      <c r="E2581" s="14" t="s">
        <v>5609</v>
      </c>
      <c r="F2581" s="14">
        <v>1225.3800000000001</v>
      </c>
      <c r="G2581" s="14"/>
      <c r="H2581" s="14" t="s">
        <v>116</v>
      </c>
      <c r="I2581" s="14" t="s">
        <v>142</v>
      </c>
      <c r="J2581" s="14" t="s">
        <v>4263</v>
      </c>
      <c r="K2581" s="14" t="s">
        <v>4264</v>
      </c>
    </row>
    <row r="2582" spans="1:11" x14ac:dyDescent="0.2">
      <c r="A2582" s="15">
        <v>2581</v>
      </c>
      <c r="B2582" s="16">
        <v>5005221</v>
      </c>
      <c r="C2582" s="16" t="s">
        <v>9553</v>
      </c>
      <c r="D2582" s="16" t="s">
        <v>9554</v>
      </c>
      <c r="E2582" s="16" t="s">
        <v>2313</v>
      </c>
      <c r="F2582" s="16">
        <v>52.23</v>
      </c>
      <c r="G2582" s="16" t="s">
        <v>1051</v>
      </c>
      <c r="H2582" s="16" t="s">
        <v>407</v>
      </c>
      <c r="I2582" s="16" t="s">
        <v>1762</v>
      </c>
      <c r="J2582" s="16" t="s">
        <v>9555</v>
      </c>
      <c r="K2582" s="16" t="s">
        <v>9556</v>
      </c>
    </row>
    <row r="2583" spans="1:11" x14ac:dyDescent="0.2">
      <c r="A2583" s="13">
        <v>2582</v>
      </c>
      <c r="B2583" s="14">
        <v>5157641</v>
      </c>
      <c r="C2583" s="14" t="s">
        <v>9557</v>
      </c>
      <c r="D2583" s="14" t="s">
        <v>9558</v>
      </c>
      <c r="E2583" s="14" t="s">
        <v>9559</v>
      </c>
      <c r="F2583" s="14">
        <v>11629.75</v>
      </c>
      <c r="G2583" s="14"/>
      <c r="H2583" s="14" t="s">
        <v>215</v>
      </c>
      <c r="I2583" s="14" t="s">
        <v>234</v>
      </c>
      <c r="J2583" s="14" t="s">
        <v>6522</v>
      </c>
      <c r="K2583" s="14" t="s">
        <v>6523</v>
      </c>
    </row>
    <row r="2584" spans="1:11" x14ac:dyDescent="0.2">
      <c r="A2584" s="15">
        <v>2583</v>
      </c>
      <c r="B2584" s="16">
        <v>5441021</v>
      </c>
      <c r="C2584" s="16" t="s">
        <v>9560</v>
      </c>
      <c r="D2584" s="16" t="s">
        <v>9561</v>
      </c>
      <c r="E2584" s="16" t="s">
        <v>9562</v>
      </c>
      <c r="F2584" s="16">
        <v>32.76</v>
      </c>
      <c r="G2584" s="16" t="s">
        <v>1018</v>
      </c>
      <c r="H2584" s="16" t="s">
        <v>528</v>
      </c>
      <c r="I2584" s="16" t="s">
        <v>539</v>
      </c>
      <c r="J2584" s="16" t="s">
        <v>9563</v>
      </c>
      <c r="K2584" s="16" t="s">
        <v>9564</v>
      </c>
    </row>
    <row r="2585" spans="1:11" x14ac:dyDescent="0.2">
      <c r="A2585" s="13">
        <v>2584</v>
      </c>
      <c r="B2585" s="14">
        <v>5106591</v>
      </c>
      <c r="C2585" s="14" t="s">
        <v>9565</v>
      </c>
      <c r="D2585" s="14" t="s">
        <v>9566</v>
      </c>
      <c r="E2585" s="14" t="s">
        <v>9567</v>
      </c>
      <c r="F2585" s="14">
        <v>516.51</v>
      </c>
      <c r="G2585" s="14"/>
      <c r="H2585" s="14" t="s">
        <v>69</v>
      </c>
      <c r="I2585" s="14" t="s">
        <v>9568</v>
      </c>
      <c r="J2585" s="14" t="s">
        <v>2521</v>
      </c>
      <c r="K2585" s="14" t="s">
        <v>2522</v>
      </c>
    </row>
    <row r="2586" spans="1:11" x14ac:dyDescent="0.2">
      <c r="A2586" s="15">
        <v>2585</v>
      </c>
      <c r="B2586" s="16">
        <v>5250978</v>
      </c>
      <c r="C2586" s="16" t="s">
        <v>9569</v>
      </c>
      <c r="D2586" s="16" t="s">
        <v>9570</v>
      </c>
      <c r="E2586" s="16" t="s">
        <v>9571</v>
      </c>
      <c r="F2586" s="16">
        <v>7072.03</v>
      </c>
      <c r="G2586" s="16"/>
      <c r="H2586" s="16" t="s">
        <v>264</v>
      </c>
      <c r="I2586" s="16" t="s">
        <v>272</v>
      </c>
      <c r="J2586" s="16" t="s">
        <v>2720</v>
      </c>
      <c r="K2586" s="16" t="s">
        <v>2721</v>
      </c>
    </row>
    <row r="2587" spans="1:11" x14ac:dyDescent="0.2">
      <c r="A2587" s="13">
        <v>2586</v>
      </c>
      <c r="B2587" s="14">
        <v>5276861</v>
      </c>
      <c r="C2587" s="14" t="s">
        <v>9572</v>
      </c>
      <c r="D2587" s="14" t="s">
        <v>9573</v>
      </c>
      <c r="E2587" s="14" t="s">
        <v>9574</v>
      </c>
      <c r="F2587" s="14">
        <v>9673.61</v>
      </c>
      <c r="G2587" s="14"/>
      <c r="H2587" s="14" t="s">
        <v>116</v>
      </c>
      <c r="I2587" s="14" t="s">
        <v>663</v>
      </c>
      <c r="J2587" s="14" t="s">
        <v>1645</v>
      </c>
      <c r="K2587" s="14" t="s">
        <v>1646</v>
      </c>
    </row>
    <row r="2588" spans="1:11" x14ac:dyDescent="0.2">
      <c r="A2588" s="15">
        <v>2587</v>
      </c>
      <c r="B2588" s="16">
        <v>5234522</v>
      </c>
      <c r="C2588" s="16" t="s">
        <v>9575</v>
      </c>
      <c r="D2588" s="16" t="s">
        <v>9576</v>
      </c>
      <c r="E2588" s="16" t="s">
        <v>9577</v>
      </c>
      <c r="F2588" s="16">
        <v>323.41000000000003</v>
      </c>
      <c r="G2588" s="16" t="s">
        <v>1051</v>
      </c>
      <c r="H2588" s="16" t="s">
        <v>116</v>
      </c>
      <c r="I2588" s="16" t="s">
        <v>145</v>
      </c>
      <c r="J2588" s="16" t="s">
        <v>9578</v>
      </c>
      <c r="K2588" s="16" t="s">
        <v>9579</v>
      </c>
    </row>
    <row r="2589" spans="1:11" x14ac:dyDescent="0.2">
      <c r="A2589" s="13">
        <v>2588</v>
      </c>
      <c r="B2589" s="14">
        <v>2887746</v>
      </c>
      <c r="C2589" s="14" t="s">
        <v>914</v>
      </c>
      <c r="D2589" s="14" t="s">
        <v>9580</v>
      </c>
      <c r="E2589" s="14" t="s">
        <v>9581</v>
      </c>
      <c r="F2589" s="14">
        <v>2960.23</v>
      </c>
      <c r="G2589" s="14" t="s">
        <v>987</v>
      </c>
      <c r="H2589" s="14" t="s">
        <v>264</v>
      </c>
      <c r="I2589" s="14" t="s">
        <v>1505</v>
      </c>
      <c r="J2589" s="14" t="s">
        <v>3507</v>
      </c>
      <c r="K2589" s="14" t="s">
        <v>3508</v>
      </c>
    </row>
    <row r="2590" spans="1:11" x14ac:dyDescent="0.2">
      <c r="A2590" s="15">
        <v>2589</v>
      </c>
      <c r="B2590" s="16">
        <v>5258014</v>
      </c>
      <c r="C2590" s="16" t="s">
        <v>9582</v>
      </c>
      <c r="D2590" s="16" t="s">
        <v>9583</v>
      </c>
      <c r="E2590" s="16" t="s">
        <v>9584</v>
      </c>
      <c r="F2590" s="16">
        <v>1935.67</v>
      </c>
      <c r="G2590" s="16"/>
      <c r="H2590" s="16" t="s">
        <v>264</v>
      </c>
      <c r="I2590" s="16" t="s">
        <v>268</v>
      </c>
      <c r="J2590" s="16" t="s">
        <v>5029</v>
      </c>
      <c r="K2590" s="16" t="s">
        <v>5030</v>
      </c>
    </row>
    <row r="2591" spans="1:11" x14ac:dyDescent="0.2">
      <c r="A2591" s="13">
        <v>2590</v>
      </c>
      <c r="B2591" s="14">
        <v>5113113</v>
      </c>
      <c r="C2591" s="14" t="s">
        <v>9585</v>
      </c>
      <c r="D2591" s="14" t="s">
        <v>9586</v>
      </c>
      <c r="E2591" s="14" t="s">
        <v>9587</v>
      </c>
      <c r="F2591" s="14">
        <v>9530.5</v>
      </c>
      <c r="G2591" s="14"/>
      <c r="H2591" s="14" t="s">
        <v>116</v>
      </c>
      <c r="I2591" s="14" t="s">
        <v>136</v>
      </c>
      <c r="J2591" s="14" t="s">
        <v>2999</v>
      </c>
      <c r="K2591" s="14" t="s">
        <v>3000</v>
      </c>
    </row>
    <row r="2592" spans="1:11" x14ac:dyDescent="0.2">
      <c r="A2592" s="15">
        <v>2591</v>
      </c>
      <c r="B2592" s="16">
        <v>5113113</v>
      </c>
      <c r="C2592" s="16" t="s">
        <v>9585</v>
      </c>
      <c r="D2592" s="16" t="s">
        <v>9588</v>
      </c>
      <c r="E2592" s="16" t="s">
        <v>9589</v>
      </c>
      <c r="F2592" s="16">
        <v>1396.43</v>
      </c>
      <c r="G2592" s="16"/>
      <c r="H2592" s="16" t="s">
        <v>116</v>
      </c>
      <c r="I2592" s="16" t="s">
        <v>128</v>
      </c>
      <c r="J2592" s="16" t="s">
        <v>2999</v>
      </c>
      <c r="K2592" s="16" t="s">
        <v>3000</v>
      </c>
    </row>
    <row r="2593" spans="1:11" x14ac:dyDescent="0.2">
      <c r="A2593" s="13">
        <v>2592</v>
      </c>
      <c r="B2593" s="14">
        <v>5206006</v>
      </c>
      <c r="C2593" s="14" t="s">
        <v>561</v>
      </c>
      <c r="D2593" s="14" t="s">
        <v>9590</v>
      </c>
      <c r="E2593" s="14" t="s">
        <v>9591</v>
      </c>
      <c r="F2593" s="14">
        <v>394.76</v>
      </c>
      <c r="G2593" s="14" t="s">
        <v>7815</v>
      </c>
      <c r="H2593" s="14" t="s">
        <v>511</v>
      </c>
      <c r="I2593" s="14" t="s">
        <v>1870</v>
      </c>
      <c r="J2593" s="14" t="s">
        <v>6267</v>
      </c>
      <c r="K2593" s="14" t="s">
        <v>6268</v>
      </c>
    </row>
    <row r="2594" spans="1:11" x14ac:dyDescent="0.2">
      <c r="A2594" s="15">
        <v>2593</v>
      </c>
      <c r="B2594" s="16">
        <v>2073013</v>
      </c>
      <c r="C2594" s="16" t="s">
        <v>9592</v>
      </c>
      <c r="D2594" s="16" t="s">
        <v>9593</v>
      </c>
      <c r="E2594" s="16" t="s">
        <v>9594</v>
      </c>
      <c r="F2594" s="16">
        <v>236.81</v>
      </c>
      <c r="G2594" s="16" t="s">
        <v>1018</v>
      </c>
      <c r="H2594" s="16" t="s">
        <v>528</v>
      </c>
      <c r="I2594" s="16" t="s">
        <v>539</v>
      </c>
      <c r="J2594" s="16" t="s">
        <v>6122</v>
      </c>
      <c r="K2594" s="16" t="s">
        <v>9595</v>
      </c>
    </row>
    <row r="2595" spans="1:11" x14ac:dyDescent="0.2">
      <c r="A2595" s="13">
        <v>2594</v>
      </c>
      <c r="B2595" s="14">
        <v>5138175</v>
      </c>
      <c r="C2595" s="14" t="s">
        <v>9596</v>
      </c>
      <c r="D2595" s="14" t="s">
        <v>9597</v>
      </c>
      <c r="E2595" s="14" t="s">
        <v>9598</v>
      </c>
      <c r="F2595" s="14">
        <v>7057.67</v>
      </c>
      <c r="G2595" s="14"/>
      <c r="H2595" s="14" t="s">
        <v>215</v>
      </c>
      <c r="I2595" s="14" t="s">
        <v>257</v>
      </c>
      <c r="J2595" s="14" t="s">
        <v>4263</v>
      </c>
      <c r="K2595" s="14" t="s">
        <v>4264</v>
      </c>
    </row>
    <row r="2596" spans="1:11" x14ac:dyDescent="0.2">
      <c r="A2596" s="15">
        <v>2595</v>
      </c>
      <c r="B2596" s="16">
        <v>5138175</v>
      </c>
      <c r="C2596" s="16" t="s">
        <v>9596</v>
      </c>
      <c r="D2596" s="16" t="s">
        <v>9599</v>
      </c>
      <c r="E2596" s="16" t="s">
        <v>9598</v>
      </c>
      <c r="F2596" s="16">
        <v>195.14</v>
      </c>
      <c r="G2596" s="16" t="s">
        <v>1018</v>
      </c>
      <c r="H2596" s="16" t="s">
        <v>215</v>
      </c>
      <c r="I2596" s="16" t="s">
        <v>257</v>
      </c>
      <c r="J2596" s="16" t="s">
        <v>1955</v>
      </c>
      <c r="K2596" s="16" t="s">
        <v>1956</v>
      </c>
    </row>
    <row r="2597" spans="1:11" x14ac:dyDescent="0.2">
      <c r="A2597" s="13">
        <v>2596</v>
      </c>
      <c r="B2597" s="14">
        <v>2602504</v>
      </c>
      <c r="C2597" s="14" t="s">
        <v>9600</v>
      </c>
      <c r="D2597" s="14" t="s">
        <v>9601</v>
      </c>
      <c r="E2597" s="14" t="s">
        <v>9602</v>
      </c>
      <c r="F2597" s="14">
        <v>36.49</v>
      </c>
      <c r="G2597" s="14" t="s">
        <v>970</v>
      </c>
      <c r="H2597" s="14" t="s">
        <v>382</v>
      </c>
      <c r="I2597" s="14" t="s">
        <v>741</v>
      </c>
      <c r="J2597" s="14" t="s">
        <v>4107</v>
      </c>
      <c r="K2597" s="14" t="s">
        <v>4108</v>
      </c>
    </row>
    <row r="2598" spans="1:11" x14ac:dyDescent="0.2">
      <c r="A2598" s="15">
        <v>2597</v>
      </c>
      <c r="B2598" s="16">
        <v>5076307</v>
      </c>
      <c r="C2598" s="16" t="s">
        <v>9603</v>
      </c>
      <c r="D2598" s="16" t="s">
        <v>9604</v>
      </c>
      <c r="E2598" s="16" t="s">
        <v>2313</v>
      </c>
      <c r="F2598" s="16">
        <v>53.56</v>
      </c>
      <c r="G2598" s="16" t="s">
        <v>1051</v>
      </c>
      <c r="H2598" s="16" t="s">
        <v>215</v>
      </c>
      <c r="I2598" s="16" t="s">
        <v>234</v>
      </c>
      <c r="J2598" s="16" t="s">
        <v>9605</v>
      </c>
      <c r="K2598" s="16" t="s">
        <v>9606</v>
      </c>
    </row>
    <row r="2599" spans="1:11" x14ac:dyDescent="0.2">
      <c r="A2599" s="13">
        <v>2598</v>
      </c>
      <c r="B2599" s="14">
        <v>5328772</v>
      </c>
      <c r="C2599" s="14" t="s">
        <v>9607</v>
      </c>
      <c r="D2599" s="14" t="s">
        <v>9608</v>
      </c>
      <c r="E2599" s="14" t="s">
        <v>9609</v>
      </c>
      <c r="F2599" s="14">
        <v>11801.37</v>
      </c>
      <c r="G2599" s="14"/>
      <c r="H2599" s="14" t="s">
        <v>407</v>
      </c>
      <c r="I2599" s="14" t="s">
        <v>9610</v>
      </c>
      <c r="J2599" s="14" t="s">
        <v>5125</v>
      </c>
      <c r="K2599" s="14" t="s">
        <v>5126</v>
      </c>
    </row>
    <row r="2600" spans="1:11" x14ac:dyDescent="0.2">
      <c r="A2600" s="15">
        <v>2599</v>
      </c>
      <c r="B2600" s="16">
        <v>5450861</v>
      </c>
      <c r="C2600" s="16" t="s">
        <v>9611</v>
      </c>
      <c r="D2600" s="16" t="s">
        <v>9612</v>
      </c>
      <c r="E2600" s="16" t="s">
        <v>31</v>
      </c>
      <c r="F2600" s="16">
        <v>5427.54</v>
      </c>
      <c r="G2600" s="16"/>
      <c r="H2600" s="16" t="s">
        <v>215</v>
      </c>
      <c r="I2600" s="16" t="s">
        <v>3306</v>
      </c>
      <c r="J2600" s="16" t="s">
        <v>3376</v>
      </c>
      <c r="K2600" s="16" t="s">
        <v>3377</v>
      </c>
    </row>
    <row r="2601" spans="1:11" x14ac:dyDescent="0.2">
      <c r="A2601" s="13">
        <v>2600</v>
      </c>
      <c r="B2601" s="14">
        <v>2579669</v>
      </c>
      <c r="C2601" s="14" t="s">
        <v>9613</v>
      </c>
      <c r="D2601" s="14" t="s">
        <v>9614</v>
      </c>
      <c r="E2601" s="14" t="s">
        <v>2854</v>
      </c>
      <c r="F2601" s="14">
        <v>150.51</v>
      </c>
      <c r="G2601" s="14"/>
      <c r="H2601" s="14" t="s">
        <v>162</v>
      </c>
      <c r="I2601" s="14" t="s">
        <v>191</v>
      </c>
      <c r="J2601" s="14" t="s">
        <v>9615</v>
      </c>
      <c r="K2601" s="14" t="s">
        <v>9616</v>
      </c>
    </row>
    <row r="2602" spans="1:11" x14ac:dyDescent="0.2">
      <c r="A2602" s="15">
        <v>2601</v>
      </c>
      <c r="B2602" s="16">
        <v>5609879</v>
      </c>
      <c r="C2602" s="16" t="s">
        <v>9617</v>
      </c>
      <c r="D2602" s="16" t="s">
        <v>9618</v>
      </c>
      <c r="E2602" s="16" t="s">
        <v>4875</v>
      </c>
      <c r="F2602" s="16">
        <v>2134.2600000000002</v>
      </c>
      <c r="G2602" s="16"/>
      <c r="H2602" s="16" t="s">
        <v>362</v>
      </c>
      <c r="I2602" s="16" t="s">
        <v>362</v>
      </c>
      <c r="J2602" s="16" t="s">
        <v>6292</v>
      </c>
      <c r="K2602" s="16" t="s">
        <v>6293</v>
      </c>
    </row>
    <row r="2603" spans="1:11" x14ac:dyDescent="0.2">
      <c r="A2603" s="13">
        <v>2602</v>
      </c>
      <c r="B2603" s="14">
        <v>5609879</v>
      </c>
      <c r="C2603" s="14" t="s">
        <v>9617</v>
      </c>
      <c r="D2603" s="14" t="s">
        <v>9619</v>
      </c>
      <c r="E2603" s="14" t="s">
        <v>750</v>
      </c>
      <c r="F2603" s="14">
        <v>1334.28</v>
      </c>
      <c r="G2603" s="14"/>
      <c r="H2603" s="14" t="s">
        <v>511</v>
      </c>
      <c r="I2603" s="14" t="s">
        <v>750</v>
      </c>
      <c r="J2603" s="14" t="s">
        <v>3535</v>
      </c>
      <c r="K2603" s="14" t="s">
        <v>3536</v>
      </c>
    </row>
    <row r="2604" spans="1:11" x14ac:dyDescent="0.2">
      <c r="A2604" s="15">
        <v>2603</v>
      </c>
      <c r="B2604" s="16">
        <v>5639034</v>
      </c>
      <c r="C2604" s="16" t="s">
        <v>9620</v>
      </c>
      <c r="D2604" s="16" t="s">
        <v>9621</v>
      </c>
      <c r="E2604" s="16" t="s">
        <v>9622</v>
      </c>
      <c r="F2604" s="16">
        <v>27.72</v>
      </c>
      <c r="G2604" s="16" t="s">
        <v>1051</v>
      </c>
      <c r="H2604" s="16" t="s">
        <v>116</v>
      </c>
      <c r="I2604" s="16" t="s">
        <v>145</v>
      </c>
      <c r="J2604" s="16" t="s">
        <v>9623</v>
      </c>
      <c r="K2604" s="16" t="s">
        <v>9624</v>
      </c>
    </row>
    <row r="2605" spans="1:11" x14ac:dyDescent="0.2">
      <c r="A2605" s="13">
        <v>2604</v>
      </c>
      <c r="B2605" s="14">
        <v>5160375</v>
      </c>
      <c r="C2605" s="14" t="s">
        <v>9625</v>
      </c>
      <c r="D2605" s="14" t="s">
        <v>9626</v>
      </c>
      <c r="E2605" s="14" t="s">
        <v>663</v>
      </c>
      <c r="F2605" s="14">
        <v>343.93</v>
      </c>
      <c r="G2605" s="14"/>
      <c r="H2605" s="14" t="s">
        <v>407</v>
      </c>
      <c r="I2605" s="14" t="s">
        <v>9627</v>
      </c>
      <c r="J2605" s="14" t="s">
        <v>2314</v>
      </c>
      <c r="K2605" s="14" t="s">
        <v>2859</v>
      </c>
    </row>
    <row r="2606" spans="1:11" x14ac:dyDescent="0.2">
      <c r="A2606" s="15">
        <v>2605</v>
      </c>
      <c r="B2606" s="16">
        <v>5210259</v>
      </c>
      <c r="C2606" s="16" t="s">
        <v>9628</v>
      </c>
      <c r="D2606" s="16" t="s">
        <v>9629</v>
      </c>
      <c r="E2606" s="16" t="s">
        <v>9630</v>
      </c>
      <c r="F2606" s="16">
        <v>11805.31</v>
      </c>
      <c r="G2606" s="16"/>
      <c r="H2606" s="16" t="s">
        <v>362</v>
      </c>
      <c r="I2606" s="16" t="s">
        <v>727</v>
      </c>
      <c r="J2606" s="16" t="s">
        <v>9631</v>
      </c>
      <c r="K2606" s="16" t="s">
        <v>9632</v>
      </c>
    </row>
    <row r="2607" spans="1:11" x14ac:dyDescent="0.2">
      <c r="A2607" s="13">
        <v>2606</v>
      </c>
      <c r="B2607" s="14">
        <v>5006201</v>
      </c>
      <c r="C2607" s="14" t="s">
        <v>9633</v>
      </c>
      <c r="D2607" s="14" t="s">
        <v>9634</v>
      </c>
      <c r="E2607" s="14" t="s">
        <v>9635</v>
      </c>
      <c r="F2607" s="14">
        <v>314.13</v>
      </c>
      <c r="G2607" s="14"/>
      <c r="H2607" s="14" t="s">
        <v>382</v>
      </c>
      <c r="I2607" s="14" t="s">
        <v>2756</v>
      </c>
      <c r="J2607" s="14" t="s">
        <v>9636</v>
      </c>
      <c r="K2607" s="14" t="s">
        <v>9637</v>
      </c>
    </row>
    <row r="2608" spans="1:11" x14ac:dyDescent="0.2">
      <c r="A2608" s="15">
        <v>2607</v>
      </c>
      <c r="B2608" s="16">
        <v>5006201</v>
      </c>
      <c r="C2608" s="16" t="s">
        <v>9633</v>
      </c>
      <c r="D2608" s="16" t="s">
        <v>9638</v>
      </c>
      <c r="E2608" s="16" t="s">
        <v>9639</v>
      </c>
      <c r="F2608" s="16">
        <v>65.31</v>
      </c>
      <c r="G2608" s="16"/>
      <c r="H2608" s="16" t="s">
        <v>382</v>
      </c>
      <c r="I2608" s="16" t="s">
        <v>2756</v>
      </c>
      <c r="J2608" s="16" t="s">
        <v>9636</v>
      </c>
      <c r="K2608" s="16" t="s">
        <v>9637</v>
      </c>
    </row>
    <row r="2609" spans="1:11" x14ac:dyDescent="0.2">
      <c r="A2609" s="13">
        <v>2608</v>
      </c>
      <c r="B2609" s="14">
        <v>5006201</v>
      </c>
      <c r="C2609" s="14" t="s">
        <v>9633</v>
      </c>
      <c r="D2609" s="14" t="s">
        <v>9640</v>
      </c>
      <c r="E2609" s="14" t="s">
        <v>9641</v>
      </c>
      <c r="F2609" s="14">
        <v>1991.17</v>
      </c>
      <c r="G2609" s="14"/>
      <c r="H2609" s="14" t="s">
        <v>382</v>
      </c>
      <c r="I2609" s="14" t="s">
        <v>2756</v>
      </c>
      <c r="J2609" s="14" t="s">
        <v>9636</v>
      </c>
      <c r="K2609" s="14" t="s">
        <v>9637</v>
      </c>
    </row>
    <row r="2610" spans="1:11" x14ac:dyDescent="0.2">
      <c r="A2610" s="15">
        <v>2609</v>
      </c>
      <c r="B2610" s="16">
        <v>5006201</v>
      </c>
      <c r="C2610" s="16" t="s">
        <v>9633</v>
      </c>
      <c r="D2610" s="16" t="s">
        <v>9642</v>
      </c>
      <c r="E2610" s="16" t="s">
        <v>5080</v>
      </c>
      <c r="F2610" s="16">
        <v>294.47000000000003</v>
      </c>
      <c r="G2610" s="16" t="s">
        <v>970</v>
      </c>
      <c r="H2610" s="16" t="s">
        <v>382</v>
      </c>
      <c r="I2610" s="16" t="s">
        <v>2756</v>
      </c>
      <c r="J2610" s="16" t="s">
        <v>2460</v>
      </c>
      <c r="K2610" s="16" t="s">
        <v>2461</v>
      </c>
    </row>
    <row r="2611" spans="1:11" x14ac:dyDescent="0.2">
      <c r="A2611" s="13">
        <v>2610</v>
      </c>
      <c r="B2611" s="14">
        <v>5006201</v>
      </c>
      <c r="C2611" s="14" t="s">
        <v>9633</v>
      </c>
      <c r="D2611" s="14" t="s">
        <v>9643</v>
      </c>
      <c r="E2611" s="14" t="s">
        <v>9644</v>
      </c>
      <c r="F2611" s="14">
        <v>12121.81</v>
      </c>
      <c r="G2611" s="14"/>
      <c r="H2611" s="14" t="s">
        <v>382</v>
      </c>
      <c r="I2611" s="14" t="s">
        <v>741</v>
      </c>
      <c r="J2611" s="14" t="s">
        <v>9636</v>
      </c>
      <c r="K2611" s="14" t="s">
        <v>9645</v>
      </c>
    </row>
    <row r="2612" spans="1:11" x14ac:dyDescent="0.2">
      <c r="A2612" s="15">
        <v>2611</v>
      </c>
      <c r="B2612" s="16">
        <v>5006201</v>
      </c>
      <c r="C2612" s="16" t="s">
        <v>9633</v>
      </c>
      <c r="D2612" s="16" t="s">
        <v>9646</v>
      </c>
      <c r="E2612" s="16" t="s">
        <v>9647</v>
      </c>
      <c r="F2612" s="16">
        <v>4741.9799999999996</v>
      </c>
      <c r="G2612" s="16"/>
      <c r="H2612" s="16" t="s">
        <v>382</v>
      </c>
      <c r="I2612" s="16" t="s">
        <v>9311</v>
      </c>
      <c r="J2612" s="16" t="s">
        <v>2820</v>
      </c>
      <c r="K2612" s="16" t="s">
        <v>2821</v>
      </c>
    </row>
    <row r="2613" spans="1:11" x14ac:dyDescent="0.2">
      <c r="A2613" s="13">
        <v>2612</v>
      </c>
      <c r="B2613" s="14">
        <v>5006201</v>
      </c>
      <c r="C2613" s="14" t="s">
        <v>9633</v>
      </c>
      <c r="D2613" s="14" t="s">
        <v>9648</v>
      </c>
      <c r="E2613" s="14" t="s">
        <v>5237</v>
      </c>
      <c r="F2613" s="14">
        <v>10866.34</v>
      </c>
      <c r="G2613" s="14"/>
      <c r="H2613" s="14" t="s">
        <v>565</v>
      </c>
      <c r="I2613" s="14" t="s">
        <v>5375</v>
      </c>
      <c r="J2613" s="14" t="s">
        <v>9649</v>
      </c>
      <c r="K2613" s="14" t="s">
        <v>4671</v>
      </c>
    </row>
    <row r="2614" spans="1:11" x14ac:dyDescent="0.2">
      <c r="A2614" s="15">
        <v>2613</v>
      </c>
      <c r="B2614" s="16">
        <v>5006201</v>
      </c>
      <c r="C2614" s="16" t="s">
        <v>9633</v>
      </c>
      <c r="D2614" s="16" t="s">
        <v>9650</v>
      </c>
      <c r="E2614" s="16" t="s">
        <v>1618</v>
      </c>
      <c r="F2614" s="16">
        <v>21427.93</v>
      </c>
      <c r="G2614" s="16"/>
      <c r="H2614" s="16" t="s">
        <v>565</v>
      </c>
      <c r="I2614" s="16" t="s">
        <v>3098</v>
      </c>
      <c r="J2614" s="16" t="s">
        <v>9651</v>
      </c>
      <c r="K2614" s="16" t="s">
        <v>4671</v>
      </c>
    </row>
    <row r="2615" spans="1:11" x14ac:dyDescent="0.2">
      <c r="A2615" s="13">
        <v>2614</v>
      </c>
      <c r="B2615" s="14">
        <v>5006201</v>
      </c>
      <c r="C2615" s="14" t="s">
        <v>9633</v>
      </c>
      <c r="D2615" s="14" t="s">
        <v>9652</v>
      </c>
      <c r="E2615" s="14" t="s">
        <v>9653</v>
      </c>
      <c r="F2615" s="14">
        <v>584.29999999999995</v>
      </c>
      <c r="G2615" s="14"/>
      <c r="H2615" s="14" t="s">
        <v>511</v>
      </c>
      <c r="I2615" s="14" t="s">
        <v>1131</v>
      </c>
      <c r="J2615" s="14" t="s">
        <v>2110</v>
      </c>
      <c r="K2615" s="14" t="s">
        <v>9654</v>
      </c>
    </row>
    <row r="2616" spans="1:11" x14ac:dyDescent="0.2">
      <c r="A2616" s="15">
        <v>2615</v>
      </c>
      <c r="B2616" s="16">
        <v>5006201</v>
      </c>
      <c r="C2616" s="16" t="s">
        <v>9633</v>
      </c>
      <c r="D2616" s="16" t="s">
        <v>9655</v>
      </c>
      <c r="E2616" s="16" t="s">
        <v>9656</v>
      </c>
      <c r="F2616" s="16">
        <v>3084.46</v>
      </c>
      <c r="G2616" s="16"/>
      <c r="H2616" s="16" t="s">
        <v>560</v>
      </c>
      <c r="I2616" s="16" t="s">
        <v>9657</v>
      </c>
      <c r="J2616" s="16" t="s">
        <v>1855</v>
      </c>
      <c r="K2616" s="16" t="s">
        <v>9658</v>
      </c>
    </row>
    <row r="2617" spans="1:11" x14ac:dyDescent="0.2">
      <c r="A2617" s="13">
        <v>2616</v>
      </c>
      <c r="B2617" s="14">
        <v>5006201</v>
      </c>
      <c r="C2617" s="14" t="s">
        <v>9633</v>
      </c>
      <c r="D2617" s="14" t="s">
        <v>9659</v>
      </c>
      <c r="E2617" s="14" t="s">
        <v>9660</v>
      </c>
      <c r="F2617" s="14">
        <v>11141.26</v>
      </c>
      <c r="G2617" s="14"/>
      <c r="H2617" s="14" t="s">
        <v>560</v>
      </c>
      <c r="I2617" s="14" t="s">
        <v>560</v>
      </c>
      <c r="J2617" s="14" t="s">
        <v>1855</v>
      </c>
      <c r="K2617" s="14" t="s">
        <v>9658</v>
      </c>
    </row>
    <row r="2618" spans="1:11" x14ac:dyDescent="0.2">
      <c r="A2618" s="15">
        <v>2617</v>
      </c>
      <c r="B2618" s="16">
        <v>5298679</v>
      </c>
      <c r="C2618" s="16" t="s">
        <v>9661</v>
      </c>
      <c r="D2618" s="16" t="s">
        <v>9662</v>
      </c>
      <c r="E2618" s="16" t="s">
        <v>9663</v>
      </c>
      <c r="F2618" s="16">
        <v>8281.36</v>
      </c>
      <c r="G2618" s="16"/>
      <c r="H2618" s="16" t="s">
        <v>116</v>
      </c>
      <c r="I2618" s="16" t="s">
        <v>6258</v>
      </c>
      <c r="J2618" s="16" t="s">
        <v>8284</v>
      </c>
      <c r="K2618" s="16" t="s">
        <v>9664</v>
      </c>
    </row>
    <row r="2619" spans="1:11" x14ac:dyDescent="0.2">
      <c r="A2619" s="13">
        <v>2618</v>
      </c>
      <c r="B2619" s="14">
        <v>5298679</v>
      </c>
      <c r="C2619" s="14" t="s">
        <v>9661</v>
      </c>
      <c r="D2619" s="14" t="s">
        <v>9665</v>
      </c>
      <c r="E2619" s="14" t="s">
        <v>9663</v>
      </c>
      <c r="F2619" s="14">
        <v>4024.77</v>
      </c>
      <c r="G2619" s="14" t="s">
        <v>970</v>
      </c>
      <c r="H2619" s="14" t="s">
        <v>116</v>
      </c>
      <c r="I2619" s="14" t="s">
        <v>2209</v>
      </c>
      <c r="J2619" s="14" t="s">
        <v>9666</v>
      </c>
      <c r="K2619" s="14" t="s">
        <v>9667</v>
      </c>
    </row>
    <row r="2620" spans="1:11" x14ac:dyDescent="0.2">
      <c r="A2620" s="15">
        <v>2619</v>
      </c>
      <c r="B2620" s="16">
        <v>5146852</v>
      </c>
      <c r="C2620" s="16" t="s">
        <v>9668</v>
      </c>
      <c r="D2620" s="16" t="s">
        <v>9669</v>
      </c>
      <c r="E2620" s="16" t="s">
        <v>9670</v>
      </c>
      <c r="F2620" s="16">
        <v>164.78</v>
      </c>
      <c r="G2620" s="16" t="s">
        <v>9671</v>
      </c>
      <c r="H2620" s="16" t="s">
        <v>21</v>
      </c>
      <c r="I2620" s="16" t="s">
        <v>49</v>
      </c>
      <c r="J2620" s="16" t="s">
        <v>9672</v>
      </c>
      <c r="K2620" s="16" t="s">
        <v>9673</v>
      </c>
    </row>
    <row r="2621" spans="1:11" x14ac:dyDescent="0.2">
      <c r="A2621" s="13">
        <v>2620</v>
      </c>
      <c r="B2621" s="14">
        <v>5353246</v>
      </c>
      <c r="C2621" s="14" t="s">
        <v>9674</v>
      </c>
      <c r="D2621" s="14" t="s">
        <v>9675</v>
      </c>
      <c r="E2621" s="14" t="s">
        <v>9676</v>
      </c>
      <c r="F2621" s="14">
        <v>309.35000000000002</v>
      </c>
      <c r="G2621" s="14"/>
      <c r="H2621" s="14" t="s">
        <v>21</v>
      </c>
      <c r="I2621" s="14" t="s">
        <v>31</v>
      </c>
      <c r="J2621" s="14" t="s">
        <v>9678</v>
      </c>
      <c r="K2621" s="14" t="s">
        <v>9679</v>
      </c>
    </row>
    <row r="2622" spans="1:11" x14ac:dyDescent="0.2">
      <c r="A2622" s="15">
        <v>2621</v>
      </c>
      <c r="B2622" s="16">
        <v>5353246</v>
      </c>
      <c r="C2622" s="16" t="s">
        <v>9674</v>
      </c>
      <c r="D2622" s="16" t="s">
        <v>9680</v>
      </c>
      <c r="E2622" s="16" t="s">
        <v>1405</v>
      </c>
      <c r="F2622" s="16">
        <v>1658.14</v>
      </c>
      <c r="G2622" s="16"/>
      <c r="H2622" s="16" t="s">
        <v>21</v>
      </c>
      <c r="I2622" s="16" t="s">
        <v>31</v>
      </c>
      <c r="J2622" s="16" t="s">
        <v>9678</v>
      </c>
      <c r="K2622" s="16" t="s">
        <v>9679</v>
      </c>
    </row>
    <row r="2623" spans="1:11" x14ac:dyDescent="0.2">
      <c r="A2623" s="13">
        <v>2622</v>
      </c>
      <c r="B2623" s="14">
        <v>5353246</v>
      </c>
      <c r="C2623" s="14" t="s">
        <v>9674</v>
      </c>
      <c r="D2623" s="14" t="s">
        <v>9681</v>
      </c>
      <c r="E2623" s="14" t="s">
        <v>9682</v>
      </c>
      <c r="F2623" s="14">
        <v>1573.13</v>
      </c>
      <c r="G2623" s="14"/>
      <c r="H2623" s="14" t="s">
        <v>21</v>
      </c>
      <c r="I2623" s="14" t="s">
        <v>31</v>
      </c>
      <c r="J2623" s="14" t="s">
        <v>9683</v>
      </c>
      <c r="K2623" s="14" t="s">
        <v>7798</v>
      </c>
    </row>
    <row r="2624" spans="1:11" x14ac:dyDescent="0.2">
      <c r="A2624" s="15">
        <v>2623</v>
      </c>
      <c r="B2624" s="16">
        <v>5353246</v>
      </c>
      <c r="C2624" s="16" t="s">
        <v>9674</v>
      </c>
      <c r="D2624" s="16" t="s">
        <v>9684</v>
      </c>
      <c r="E2624" s="16" t="s">
        <v>9685</v>
      </c>
      <c r="F2624" s="16">
        <v>494.93</v>
      </c>
      <c r="G2624" s="16"/>
      <c r="H2624" s="16" t="s">
        <v>21</v>
      </c>
      <c r="I2624" s="16" t="s">
        <v>31</v>
      </c>
      <c r="J2624" s="16" t="s">
        <v>9110</v>
      </c>
      <c r="K2624" s="16" t="s">
        <v>9686</v>
      </c>
    </row>
    <row r="2625" spans="1:11" x14ac:dyDescent="0.2">
      <c r="A2625" s="13">
        <v>2624</v>
      </c>
      <c r="B2625" s="14">
        <v>5353246</v>
      </c>
      <c r="C2625" s="14" t="s">
        <v>9674</v>
      </c>
      <c r="D2625" s="14" t="s">
        <v>9677</v>
      </c>
      <c r="E2625" s="14" t="s">
        <v>9687</v>
      </c>
      <c r="F2625" s="14">
        <v>989.9</v>
      </c>
      <c r="G2625" s="14"/>
      <c r="H2625" s="14" t="s">
        <v>21</v>
      </c>
      <c r="I2625" s="14" t="s">
        <v>31</v>
      </c>
      <c r="J2625" s="14" t="s">
        <v>9678</v>
      </c>
      <c r="K2625" s="14" t="s">
        <v>9679</v>
      </c>
    </row>
    <row r="2626" spans="1:11" x14ac:dyDescent="0.2">
      <c r="A2626" s="15">
        <v>2625</v>
      </c>
      <c r="B2626" s="16">
        <v>2030187</v>
      </c>
      <c r="C2626" s="16" t="s">
        <v>9688</v>
      </c>
      <c r="D2626" s="16" t="s">
        <v>9689</v>
      </c>
      <c r="E2626" s="16" t="s">
        <v>9690</v>
      </c>
      <c r="F2626" s="16">
        <v>156.96</v>
      </c>
      <c r="G2626" s="16"/>
      <c r="H2626" s="16" t="s">
        <v>110</v>
      </c>
      <c r="I2626" s="16" t="s">
        <v>1087</v>
      </c>
      <c r="J2626" s="16" t="s">
        <v>9691</v>
      </c>
      <c r="K2626" s="16" t="s">
        <v>9692</v>
      </c>
    </row>
    <row r="2627" spans="1:11" x14ac:dyDescent="0.2">
      <c r="A2627" s="13">
        <v>2626</v>
      </c>
      <c r="B2627" s="14">
        <v>5250684</v>
      </c>
      <c r="C2627" s="14" t="s">
        <v>9693</v>
      </c>
      <c r="D2627" s="14" t="s">
        <v>9694</v>
      </c>
      <c r="E2627" s="14" t="s">
        <v>3046</v>
      </c>
      <c r="F2627" s="14">
        <v>11081.48</v>
      </c>
      <c r="G2627" s="14"/>
      <c r="H2627" s="14" t="s">
        <v>560</v>
      </c>
      <c r="I2627" s="14" t="s">
        <v>2135</v>
      </c>
      <c r="J2627" s="14" t="s">
        <v>7174</v>
      </c>
      <c r="K2627" s="14" t="s">
        <v>7175</v>
      </c>
    </row>
    <row r="2628" spans="1:11" x14ac:dyDescent="0.2">
      <c r="A2628" s="15">
        <v>2627</v>
      </c>
      <c r="B2628" s="16">
        <v>2063158</v>
      </c>
      <c r="C2628" s="16" t="s">
        <v>9695</v>
      </c>
      <c r="D2628" s="16" t="s">
        <v>9696</v>
      </c>
      <c r="E2628" s="16" t="s">
        <v>3196</v>
      </c>
      <c r="F2628" s="16">
        <v>11.05</v>
      </c>
      <c r="G2628" s="16"/>
      <c r="H2628" s="16" t="s">
        <v>407</v>
      </c>
      <c r="I2628" s="16" t="s">
        <v>746</v>
      </c>
      <c r="J2628" s="16" t="s">
        <v>1661</v>
      </c>
      <c r="K2628" s="16" t="s">
        <v>7607</v>
      </c>
    </row>
    <row r="2629" spans="1:11" x14ac:dyDescent="0.2">
      <c r="A2629" s="13">
        <v>2628</v>
      </c>
      <c r="B2629" s="14">
        <v>2063158</v>
      </c>
      <c r="C2629" s="14" t="s">
        <v>9695</v>
      </c>
      <c r="D2629" s="14" t="s">
        <v>9697</v>
      </c>
      <c r="E2629" s="14" t="s">
        <v>9698</v>
      </c>
      <c r="F2629" s="14">
        <v>34.799999999999997</v>
      </c>
      <c r="G2629" s="14"/>
      <c r="H2629" s="14" t="s">
        <v>110</v>
      </c>
      <c r="I2629" s="14" t="s">
        <v>1087</v>
      </c>
      <c r="J2629" s="14" t="s">
        <v>2909</v>
      </c>
      <c r="K2629" s="14" t="s">
        <v>9699</v>
      </c>
    </row>
    <row r="2630" spans="1:11" x14ac:dyDescent="0.2">
      <c r="A2630" s="15">
        <v>2629</v>
      </c>
      <c r="B2630" s="16">
        <v>2063158</v>
      </c>
      <c r="C2630" s="16" t="s">
        <v>9695</v>
      </c>
      <c r="D2630" s="16" t="s">
        <v>9700</v>
      </c>
      <c r="E2630" s="16" t="s">
        <v>9701</v>
      </c>
      <c r="F2630" s="16">
        <v>22.11</v>
      </c>
      <c r="G2630" s="16" t="s">
        <v>1018</v>
      </c>
      <c r="H2630" s="16" t="s">
        <v>407</v>
      </c>
      <c r="I2630" s="16" t="s">
        <v>746</v>
      </c>
      <c r="J2630" s="16" t="s">
        <v>9702</v>
      </c>
      <c r="K2630" s="16" t="s">
        <v>9703</v>
      </c>
    </row>
    <row r="2631" spans="1:11" x14ac:dyDescent="0.2">
      <c r="A2631" s="13">
        <v>2630</v>
      </c>
      <c r="B2631" s="14">
        <v>5576741</v>
      </c>
      <c r="C2631" s="14" t="s">
        <v>9704</v>
      </c>
      <c r="D2631" s="14" t="s">
        <v>9705</v>
      </c>
      <c r="E2631" s="14" t="s">
        <v>8741</v>
      </c>
      <c r="F2631" s="14">
        <v>728.48</v>
      </c>
      <c r="G2631" s="14"/>
      <c r="H2631" s="14" t="s">
        <v>382</v>
      </c>
      <c r="I2631" s="14" t="s">
        <v>2756</v>
      </c>
      <c r="J2631" s="14" t="s">
        <v>3507</v>
      </c>
      <c r="K2631" s="14" t="s">
        <v>7616</v>
      </c>
    </row>
    <row r="2632" spans="1:11" x14ac:dyDescent="0.2">
      <c r="A2632" s="15">
        <v>2631</v>
      </c>
      <c r="B2632" s="16">
        <v>5576741</v>
      </c>
      <c r="C2632" s="16" t="s">
        <v>9704</v>
      </c>
      <c r="D2632" s="16" t="s">
        <v>9706</v>
      </c>
      <c r="E2632" s="16" t="s">
        <v>5183</v>
      </c>
      <c r="F2632" s="16">
        <v>763.26</v>
      </c>
      <c r="G2632" s="16"/>
      <c r="H2632" s="16" t="s">
        <v>382</v>
      </c>
      <c r="I2632" s="16" t="s">
        <v>384</v>
      </c>
      <c r="J2632" s="16" t="s">
        <v>5641</v>
      </c>
      <c r="K2632" s="16" t="s">
        <v>5642</v>
      </c>
    </row>
    <row r="2633" spans="1:11" x14ac:dyDescent="0.2">
      <c r="A2633" s="13">
        <v>2632</v>
      </c>
      <c r="B2633" s="14">
        <v>5576741</v>
      </c>
      <c r="C2633" s="14" t="s">
        <v>9704</v>
      </c>
      <c r="D2633" s="14" t="s">
        <v>9707</v>
      </c>
      <c r="E2633" s="14" t="s">
        <v>384</v>
      </c>
      <c r="F2633" s="14">
        <v>2607.67</v>
      </c>
      <c r="G2633" s="14"/>
      <c r="H2633" s="14" t="s">
        <v>382</v>
      </c>
      <c r="I2633" s="14" t="s">
        <v>396</v>
      </c>
      <c r="J2633" s="14" t="s">
        <v>1925</v>
      </c>
      <c r="K2633" s="14" t="s">
        <v>4116</v>
      </c>
    </row>
    <row r="2634" spans="1:11" x14ac:dyDescent="0.2">
      <c r="A2634" s="15">
        <v>2633</v>
      </c>
      <c r="B2634" s="16">
        <v>5370728</v>
      </c>
      <c r="C2634" s="16" t="s">
        <v>9708</v>
      </c>
      <c r="D2634" s="16" t="s">
        <v>9709</v>
      </c>
      <c r="E2634" s="16" t="s">
        <v>9710</v>
      </c>
      <c r="F2634" s="16">
        <v>1294.99</v>
      </c>
      <c r="G2634" s="16"/>
      <c r="H2634" s="16" t="s">
        <v>15</v>
      </c>
      <c r="I2634" s="16" t="s">
        <v>9711</v>
      </c>
      <c r="J2634" s="16" t="s">
        <v>3359</v>
      </c>
      <c r="K2634" s="16" t="s">
        <v>3346</v>
      </c>
    </row>
    <row r="2635" spans="1:11" x14ac:dyDescent="0.2">
      <c r="A2635" s="13">
        <v>2634</v>
      </c>
      <c r="B2635" s="14">
        <v>2861852</v>
      </c>
      <c r="C2635" s="14" t="s">
        <v>9712</v>
      </c>
      <c r="D2635" s="14" t="s">
        <v>9713</v>
      </c>
      <c r="E2635" s="14" t="s">
        <v>9714</v>
      </c>
      <c r="F2635" s="14">
        <v>3524.59</v>
      </c>
      <c r="G2635" s="14"/>
      <c r="H2635" s="14" t="s">
        <v>116</v>
      </c>
      <c r="I2635" s="14" t="s">
        <v>444</v>
      </c>
      <c r="J2635" s="14" t="s">
        <v>9715</v>
      </c>
      <c r="K2635" s="14" t="s">
        <v>6414</v>
      </c>
    </row>
    <row r="2636" spans="1:11" x14ac:dyDescent="0.2">
      <c r="A2636" s="15">
        <v>2635</v>
      </c>
      <c r="B2636" s="16">
        <v>5315603</v>
      </c>
      <c r="C2636" s="16" t="s">
        <v>911</v>
      </c>
      <c r="D2636" s="16" t="s">
        <v>9716</v>
      </c>
      <c r="E2636" s="16" t="s">
        <v>8597</v>
      </c>
      <c r="F2636" s="16">
        <v>35.51</v>
      </c>
      <c r="G2636" s="16"/>
      <c r="H2636" s="16" t="s">
        <v>162</v>
      </c>
      <c r="I2636" s="16" t="s">
        <v>191</v>
      </c>
      <c r="J2636" s="16" t="s">
        <v>7742</v>
      </c>
      <c r="K2636" s="16" t="s">
        <v>8539</v>
      </c>
    </row>
    <row r="2637" spans="1:11" x14ac:dyDescent="0.2">
      <c r="A2637" s="13">
        <v>2636</v>
      </c>
      <c r="B2637" s="14">
        <v>5315603</v>
      </c>
      <c r="C2637" s="14" t="s">
        <v>911</v>
      </c>
      <c r="D2637" s="14" t="s">
        <v>9717</v>
      </c>
      <c r="E2637" s="14" t="s">
        <v>9718</v>
      </c>
      <c r="F2637" s="14">
        <v>22841.61</v>
      </c>
      <c r="G2637" s="14"/>
      <c r="H2637" s="14" t="s">
        <v>162</v>
      </c>
      <c r="I2637" s="14" t="s">
        <v>191</v>
      </c>
      <c r="J2637" s="14" t="s">
        <v>1038</v>
      </c>
      <c r="K2637" s="14" t="s">
        <v>9719</v>
      </c>
    </row>
    <row r="2638" spans="1:11" x14ac:dyDescent="0.2">
      <c r="A2638" s="15">
        <v>2637</v>
      </c>
      <c r="B2638" s="16">
        <v>5315603</v>
      </c>
      <c r="C2638" s="16" t="s">
        <v>911</v>
      </c>
      <c r="D2638" s="16" t="s">
        <v>9720</v>
      </c>
      <c r="E2638" s="16" t="s">
        <v>8597</v>
      </c>
      <c r="F2638" s="16">
        <v>412.46</v>
      </c>
      <c r="G2638" s="16" t="s">
        <v>1943</v>
      </c>
      <c r="H2638" s="16" t="s">
        <v>162</v>
      </c>
      <c r="I2638" s="16" t="s">
        <v>191</v>
      </c>
      <c r="J2638" s="16" t="s">
        <v>9721</v>
      </c>
      <c r="K2638" s="16" t="s">
        <v>9722</v>
      </c>
    </row>
    <row r="2639" spans="1:11" x14ac:dyDescent="0.2">
      <c r="A2639" s="13">
        <v>2638</v>
      </c>
      <c r="B2639" s="14">
        <v>2812886</v>
      </c>
      <c r="C2639" s="14" t="s">
        <v>9723</v>
      </c>
      <c r="D2639" s="14" t="s">
        <v>9724</v>
      </c>
      <c r="E2639" s="14" t="s">
        <v>9725</v>
      </c>
      <c r="F2639" s="14">
        <v>25.87</v>
      </c>
      <c r="G2639" s="14" t="s">
        <v>1018</v>
      </c>
      <c r="H2639" s="14" t="s">
        <v>110</v>
      </c>
      <c r="I2639" s="14" t="s">
        <v>1087</v>
      </c>
      <c r="J2639" s="14" t="s">
        <v>9726</v>
      </c>
      <c r="K2639" s="14" t="s">
        <v>9727</v>
      </c>
    </row>
    <row r="2640" spans="1:11" x14ac:dyDescent="0.2">
      <c r="A2640" s="15">
        <v>2639</v>
      </c>
      <c r="B2640" s="16">
        <v>2812886</v>
      </c>
      <c r="C2640" s="16" t="s">
        <v>9723</v>
      </c>
      <c r="D2640" s="16" t="s">
        <v>9728</v>
      </c>
      <c r="E2640" s="16" t="s">
        <v>9729</v>
      </c>
      <c r="F2640" s="16">
        <v>3.24</v>
      </c>
      <c r="G2640" s="16" t="s">
        <v>1018</v>
      </c>
      <c r="H2640" s="16" t="s">
        <v>110</v>
      </c>
      <c r="I2640" s="16" t="s">
        <v>1087</v>
      </c>
      <c r="J2640" s="16" t="s">
        <v>3695</v>
      </c>
      <c r="K2640" s="16" t="s">
        <v>3696</v>
      </c>
    </row>
    <row r="2641" spans="1:11" x14ac:dyDescent="0.2">
      <c r="A2641" s="13">
        <v>2640</v>
      </c>
      <c r="B2641" s="14">
        <v>5106923</v>
      </c>
      <c r="C2641" s="14" t="s">
        <v>9730</v>
      </c>
      <c r="D2641" s="14" t="s">
        <v>9731</v>
      </c>
      <c r="E2641" s="14" t="s">
        <v>9732</v>
      </c>
      <c r="F2641" s="14">
        <v>680.31</v>
      </c>
      <c r="G2641" s="14" t="s">
        <v>970</v>
      </c>
      <c r="H2641" s="14" t="s">
        <v>407</v>
      </c>
      <c r="I2641" s="14" t="s">
        <v>2464</v>
      </c>
      <c r="J2641" s="14" t="s">
        <v>8146</v>
      </c>
      <c r="K2641" s="14" t="s">
        <v>8147</v>
      </c>
    </row>
    <row r="2642" spans="1:11" x14ac:dyDescent="0.2">
      <c r="A2642" s="15">
        <v>2641</v>
      </c>
      <c r="B2642" s="16">
        <v>2595818</v>
      </c>
      <c r="C2642" s="16" t="s">
        <v>9733</v>
      </c>
      <c r="D2642" s="16" t="s">
        <v>9734</v>
      </c>
      <c r="E2642" s="16" t="s">
        <v>9735</v>
      </c>
      <c r="F2642" s="16">
        <v>25.62</v>
      </c>
      <c r="G2642" s="16" t="s">
        <v>1018</v>
      </c>
      <c r="H2642" s="16" t="s">
        <v>528</v>
      </c>
      <c r="I2642" s="16" t="s">
        <v>785</v>
      </c>
      <c r="J2642" s="16" t="s">
        <v>2413</v>
      </c>
      <c r="K2642" s="16" t="s">
        <v>7214</v>
      </c>
    </row>
    <row r="2643" spans="1:11" x14ac:dyDescent="0.2">
      <c r="A2643" s="13">
        <v>2642</v>
      </c>
      <c r="B2643" s="14">
        <v>2884259</v>
      </c>
      <c r="C2643" s="14" t="s">
        <v>9736</v>
      </c>
      <c r="D2643" s="14" t="s">
        <v>9737</v>
      </c>
      <c r="E2643" s="14" t="s">
        <v>9738</v>
      </c>
      <c r="F2643" s="14">
        <v>20.29</v>
      </c>
      <c r="G2643" s="14" t="s">
        <v>1051</v>
      </c>
      <c r="H2643" s="14" t="s">
        <v>116</v>
      </c>
      <c r="I2643" s="14" t="s">
        <v>667</v>
      </c>
      <c r="J2643" s="14" t="s">
        <v>9739</v>
      </c>
      <c r="K2643" s="14" t="s">
        <v>9740</v>
      </c>
    </row>
    <row r="2644" spans="1:11" x14ac:dyDescent="0.2">
      <c r="A2644" s="15">
        <v>2643</v>
      </c>
      <c r="B2644" s="16">
        <v>5528089</v>
      </c>
      <c r="C2644" s="16" t="s">
        <v>9741</v>
      </c>
      <c r="D2644" s="16" t="s">
        <v>9742</v>
      </c>
      <c r="E2644" s="16" t="s">
        <v>9743</v>
      </c>
      <c r="F2644" s="16">
        <v>6039.15</v>
      </c>
      <c r="G2644" s="16"/>
      <c r="H2644" s="16" t="s">
        <v>116</v>
      </c>
      <c r="I2644" s="16" t="s">
        <v>147</v>
      </c>
      <c r="J2644" s="16" t="s">
        <v>2693</v>
      </c>
      <c r="K2644" s="16" t="s">
        <v>3323</v>
      </c>
    </row>
    <row r="2645" spans="1:11" x14ac:dyDescent="0.2">
      <c r="A2645" s="13">
        <v>2644</v>
      </c>
      <c r="B2645" s="14">
        <v>5144108</v>
      </c>
      <c r="C2645" s="14" t="s">
        <v>9744</v>
      </c>
      <c r="D2645" s="14" t="s">
        <v>9745</v>
      </c>
      <c r="E2645" s="14" t="s">
        <v>9746</v>
      </c>
      <c r="F2645" s="14">
        <v>3063.22</v>
      </c>
      <c r="G2645" s="14"/>
      <c r="H2645" s="14" t="s">
        <v>560</v>
      </c>
      <c r="I2645" s="14" t="s">
        <v>51</v>
      </c>
      <c r="J2645" s="14" t="s">
        <v>3912</v>
      </c>
      <c r="K2645" s="14" t="s">
        <v>3913</v>
      </c>
    </row>
    <row r="2646" spans="1:11" x14ac:dyDescent="0.2">
      <c r="A2646" s="15">
        <v>2645</v>
      </c>
      <c r="B2646" s="16">
        <v>2732726</v>
      </c>
      <c r="C2646" s="16" t="s">
        <v>9747</v>
      </c>
      <c r="D2646" s="16" t="s">
        <v>9748</v>
      </c>
      <c r="E2646" s="16" t="s">
        <v>3617</v>
      </c>
      <c r="F2646" s="16">
        <v>661.18</v>
      </c>
      <c r="G2646" s="16"/>
      <c r="H2646" s="16" t="s">
        <v>407</v>
      </c>
      <c r="I2646" s="16" t="s">
        <v>746</v>
      </c>
      <c r="J2646" s="16" t="s">
        <v>3095</v>
      </c>
      <c r="K2646" s="16" t="s">
        <v>6156</v>
      </c>
    </row>
    <row r="2647" spans="1:11" x14ac:dyDescent="0.2">
      <c r="A2647" s="13">
        <v>2646</v>
      </c>
      <c r="B2647" s="14">
        <v>2830701</v>
      </c>
      <c r="C2647" s="14" t="s">
        <v>9749</v>
      </c>
      <c r="D2647" s="14" t="s">
        <v>9750</v>
      </c>
      <c r="E2647" s="14" t="s">
        <v>9751</v>
      </c>
      <c r="F2647" s="14">
        <v>33.49</v>
      </c>
      <c r="G2647" s="14" t="s">
        <v>9752</v>
      </c>
      <c r="H2647" s="14" t="s">
        <v>215</v>
      </c>
      <c r="I2647" s="14" t="s">
        <v>227</v>
      </c>
      <c r="J2647" s="14" t="s">
        <v>9753</v>
      </c>
      <c r="K2647" s="14" t="s">
        <v>9754</v>
      </c>
    </row>
    <row r="2648" spans="1:11" x14ac:dyDescent="0.2">
      <c r="A2648" s="15">
        <v>2647</v>
      </c>
      <c r="B2648" s="16">
        <v>5278503</v>
      </c>
      <c r="C2648" s="16" t="s">
        <v>9755</v>
      </c>
      <c r="D2648" s="16" t="s">
        <v>9756</v>
      </c>
      <c r="E2648" s="16" t="s">
        <v>9757</v>
      </c>
      <c r="F2648" s="16">
        <v>29.58</v>
      </c>
      <c r="G2648" s="16" t="s">
        <v>1018</v>
      </c>
      <c r="H2648" s="16" t="s">
        <v>528</v>
      </c>
      <c r="I2648" s="16" t="s">
        <v>785</v>
      </c>
      <c r="J2648" s="16" t="s">
        <v>5770</v>
      </c>
      <c r="K2648" s="16" t="s">
        <v>5771</v>
      </c>
    </row>
    <row r="2649" spans="1:11" x14ac:dyDescent="0.2">
      <c r="A2649" s="13">
        <v>2648</v>
      </c>
      <c r="B2649" s="14">
        <v>2763834</v>
      </c>
      <c r="C2649" s="14" t="s">
        <v>9758</v>
      </c>
      <c r="D2649" s="14" t="s">
        <v>9759</v>
      </c>
      <c r="E2649" s="14" t="s">
        <v>9760</v>
      </c>
      <c r="F2649" s="14">
        <v>97.77</v>
      </c>
      <c r="G2649" s="14" t="s">
        <v>970</v>
      </c>
      <c r="H2649" s="14" t="s">
        <v>511</v>
      </c>
      <c r="I2649" s="14" t="s">
        <v>512</v>
      </c>
      <c r="J2649" s="14" t="s">
        <v>9761</v>
      </c>
      <c r="K2649" s="14" t="s">
        <v>9762</v>
      </c>
    </row>
    <row r="2650" spans="1:11" x14ac:dyDescent="0.2">
      <c r="A2650" s="15">
        <v>2649</v>
      </c>
      <c r="B2650" s="16">
        <v>2859785</v>
      </c>
      <c r="C2650" s="16" t="s">
        <v>9763</v>
      </c>
      <c r="D2650" s="16" t="s">
        <v>9764</v>
      </c>
      <c r="E2650" s="16" t="s">
        <v>9765</v>
      </c>
      <c r="F2650" s="16">
        <v>404.22</v>
      </c>
      <c r="G2650" s="16"/>
      <c r="H2650" s="16" t="s">
        <v>407</v>
      </c>
      <c r="I2650" s="16" t="s">
        <v>746</v>
      </c>
      <c r="J2650" s="16" t="s">
        <v>1944</v>
      </c>
      <c r="K2650" s="16" t="s">
        <v>9514</v>
      </c>
    </row>
    <row r="2651" spans="1:11" x14ac:dyDescent="0.2">
      <c r="A2651" s="13">
        <v>2650</v>
      </c>
      <c r="B2651" s="14">
        <v>2859785</v>
      </c>
      <c r="C2651" s="14" t="s">
        <v>9763</v>
      </c>
      <c r="D2651" s="14" t="s">
        <v>9766</v>
      </c>
      <c r="E2651" s="14" t="s">
        <v>9765</v>
      </c>
      <c r="F2651" s="14">
        <v>147.74</v>
      </c>
      <c r="G2651" s="14" t="s">
        <v>970</v>
      </c>
      <c r="H2651" s="14" t="s">
        <v>407</v>
      </c>
      <c r="I2651" s="14" t="s">
        <v>746</v>
      </c>
      <c r="J2651" s="14" t="s">
        <v>6417</v>
      </c>
      <c r="K2651" s="14" t="s">
        <v>6418</v>
      </c>
    </row>
    <row r="2652" spans="1:11" x14ac:dyDescent="0.2">
      <c r="A2652" s="15">
        <v>2651</v>
      </c>
      <c r="B2652" s="16">
        <v>5163552</v>
      </c>
      <c r="C2652" s="16" t="s">
        <v>9767</v>
      </c>
      <c r="D2652" s="16" t="s">
        <v>9768</v>
      </c>
      <c r="E2652" s="16" t="s">
        <v>1712</v>
      </c>
      <c r="F2652" s="16">
        <v>91.78</v>
      </c>
      <c r="G2652" s="16" t="s">
        <v>1018</v>
      </c>
      <c r="H2652" s="16" t="s">
        <v>407</v>
      </c>
      <c r="I2652" s="16" t="s">
        <v>1601</v>
      </c>
      <c r="J2652" s="16" t="s">
        <v>7260</v>
      </c>
      <c r="K2652" s="16" t="s">
        <v>7261</v>
      </c>
    </row>
    <row r="2653" spans="1:11" x14ac:dyDescent="0.2">
      <c r="A2653" s="13">
        <v>2652</v>
      </c>
      <c r="B2653" s="14">
        <v>5094887</v>
      </c>
      <c r="C2653" s="14" t="s">
        <v>9769</v>
      </c>
      <c r="D2653" s="14" t="s">
        <v>9770</v>
      </c>
      <c r="E2653" s="14" t="s">
        <v>9771</v>
      </c>
      <c r="F2653" s="14">
        <v>5796.93</v>
      </c>
      <c r="G2653" s="14"/>
      <c r="H2653" s="14" t="s">
        <v>136</v>
      </c>
      <c r="I2653" s="14" t="s">
        <v>8369</v>
      </c>
      <c r="J2653" s="14" t="s">
        <v>3710</v>
      </c>
      <c r="K2653" s="14" t="s">
        <v>3711</v>
      </c>
    </row>
    <row r="2654" spans="1:11" x14ac:dyDescent="0.2">
      <c r="A2654" s="15">
        <v>2653</v>
      </c>
      <c r="B2654" s="16">
        <v>5094887</v>
      </c>
      <c r="C2654" s="16" t="s">
        <v>9769</v>
      </c>
      <c r="D2654" s="16" t="s">
        <v>9772</v>
      </c>
      <c r="E2654" s="16" t="s">
        <v>9773</v>
      </c>
      <c r="F2654" s="16">
        <v>1172.71</v>
      </c>
      <c r="G2654" s="16"/>
      <c r="H2654" s="16" t="s">
        <v>116</v>
      </c>
      <c r="I2654" s="16" t="s">
        <v>142</v>
      </c>
      <c r="J2654" s="16" t="s">
        <v>9774</v>
      </c>
      <c r="K2654" s="16" t="s">
        <v>9775</v>
      </c>
    </row>
    <row r="2655" spans="1:11" x14ac:dyDescent="0.2">
      <c r="A2655" s="13">
        <v>2654</v>
      </c>
      <c r="B2655" s="14">
        <v>5197325</v>
      </c>
      <c r="C2655" s="14" t="s">
        <v>9776</v>
      </c>
      <c r="D2655" s="14" t="s">
        <v>9777</v>
      </c>
      <c r="E2655" s="14" t="s">
        <v>4340</v>
      </c>
      <c r="F2655" s="14">
        <v>79.8</v>
      </c>
      <c r="G2655" s="14" t="s">
        <v>2083</v>
      </c>
      <c r="H2655" s="14" t="s">
        <v>215</v>
      </c>
      <c r="I2655" s="14" t="s">
        <v>3306</v>
      </c>
      <c r="J2655" s="14" t="s">
        <v>5155</v>
      </c>
      <c r="K2655" s="14" t="s">
        <v>5156</v>
      </c>
    </row>
    <row r="2656" spans="1:11" x14ac:dyDescent="0.2">
      <c r="A2656" s="15">
        <v>2655</v>
      </c>
      <c r="B2656" s="16">
        <v>2030624</v>
      </c>
      <c r="C2656" s="16" t="s">
        <v>9778</v>
      </c>
      <c r="D2656" s="16" t="s">
        <v>9779</v>
      </c>
      <c r="E2656" s="16" t="s">
        <v>9780</v>
      </c>
      <c r="F2656" s="16">
        <v>2.0099999999999998</v>
      </c>
      <c r="G2656" s="16" t="s">
        <v>1018</v>
      </c>
      <c r="H2656" s="16" t="s">
        <v>260</v>
      </c>
      <c r="I2656" s="16" t="s">
        <v>31</v>
      </c>
      <c r="J2656" s="16" t="s">
        <v>9781</v>
      </c>
      <c r="K2656" s="16" t="s">
        <v>9782</v>
      </c>
    </row>
    <row r="2657" spans="1:11" x14ac:dyDescent="0.2">
      <c r="A2657" s="13">
        <v>2656</v>
      </c>
      <c r="B2657" s="14">
        <v>2003732</v>
      </c>
      <c r="C2657" s="14" t="s">
        <v>9783</v>
      </c>
      <c r="D2657" s="14" t="s">
        <v>9784</v>
      </c>
      <c r="E2657" s="14" t="s">
        <v>9785</v>
      </c>
      <c r="F2657" s="14">
        <v>65.150000000000006</v>
      </c>
      <c r="G2657" s="14" t="s">
        <v>970</v>
      </c>
      <c r="H2657" s="14" t="s">
        <v>622</v>
      </c>
      <c r="I2657" s="14" t="s">
        <v>51</v>
      </c>
      <c r="J2657" s="14" t="s">
        <v>9786</v>
      </c>
      <c r="K2657" s="14" t="s">
        <v>9787</v>
      </c>
    </row>
    <row r="2658" spans="1:11" x14ac:dyDescent="0.2">
      <c r="A2658" s="15">
        <v>2657</v>
      </c>
      <c r="B2658" s="16">
        <v>2003732</v>
      </c>
      <c r="C2658" s="16" t="s">
        <v>9783</v>
      </c>
      <c r="D2658" s="16" t="s">
        <v>9788</v>
      </c>
      <c r="E2658" s="16" t="s">
        <v>9789</v>
      </c>
      <c r="F2658" s="16">
        <v>644.87</v>
      </c>
      <c r="G2658" s="16"/>
      <c r="H2658" s="16" t="s">
        <v>622</v>
      </c>
      <c r="I2658" s="16" t="s">
        <v>51</v>
      </c>
      <c r="J2658" s="16" t="s">
        <v>9555</v>
      </c>
      <c r="K2658" s="16" t="s">
        <v>9790</v>
      </c>
    </row>
    <row r="2659" spans="1:11" x14ac:dyDescent="0.2">
      <c r="A2659" s="13">
        <v>2658</v>
      </c>
      <c r="B2659" s="14">
        <v>2003732</v>
      </c>
      <c r="C2659" s="14" t="s">
        <v>9783</v>
      </c>
      <c r="D2659" s="14" t="s">
        <v>9791</v>
      </c>
      <c r="E2659" s="14" t="s">
        <v>9792</v>
      </c>
      <c r="F2659" s="14">
        <v>281.38</v>
      </c>
      <c r="G2659" s="14"/>
      <c r="H2659" s="14" t="s">
        <v>622</v>
      </c>
      <c r="I2659" s="14" t="s">
        <v>51</v>
      </c>
      <c r="J2659" s="14" t="s">
        <v>9555</v>
      </c>
      <c r="K2659" s="14" t="s">
        <v>9790</v>
      </c>
    </row>
    <row r="2660" spans="1:11" x14ac:dyDescent="0.2">
      <c r="A2660" s="15">
        <v>2659</v>
      </c>
      <c r="B2660" s="16">
        <v>2003732</v>
      </c>
      <c r="C2660" s="16" t="s">
        <v>9783</v>
      </c>
      <c r="D2660" s="16" t="s">
        <v>9793</v>
      </c>
      <c r="E2660" s="16" t="s">
        <v>9792</v>
      </c>
      <c r="F2660" s="16">
        <v>334.13</v>
      </c>
      <c r="G2660" s="16" t="s">
        <v>970</v>
      </c>
      <c r="H2660" s="16" t="s">
        <v>622</v>
      </c>
      <c r="I2660" s="16" t="s">
        <v>51</v>
      </c>
      <c r="J2660" s="16" t="s">
        <v>6925</v>
      </c>
      <c r="K2660" s="16" t="s">
        <v>9794</v>
      </c>
    </row>
    <row r="2661" spans="1:11" x14ac:dyDescent="0.2">
      <c r="A2661" s="13">
        <v>2660</v>
      </c>
      <c r="B2661" s="14">
        <v>5203643</v>
      </c>
      <c r="C2661" s="14" t="s">
        <v>9795</v>
      </c>
      <c r="D2661" s="14" t="s">
        <v>9796</v>
      </c>
      <c r="E2661" s="14" t="s">
        <v>9797</v>
      </c>
      <c r="F2661" s="14">
        <v>4193.46</v>
      </c>
      <c r="G2661" s="14"/>
      <c r="H2661" s="14" t="s">
        <v>565</v>
      </c>
      <c r="I2661" s="14" t="s">
        <v>9798</v>
      </c>
      <c r="J2661" s="14" t="s">
        <v>5029</v>
      </c>
      <c r="K2661" s="14" t="s">
        <v>5030</v>
      </c>
    </row>
    <row r="2662" spans="1:11" x14ac:dyDescent="0.2">
      <c r="A2662" s="15">
        <v>2661</v>
      </c>
      <c r="B2662" s="16">
        <v>5204496</v>
      </c>
      <c r="C2662" s="16" t="s">
        <v>9799</v>
      </c>
      <c r="D2662" s="16" t="s">
        <v>9800</v>
      </c>
      <c r="E2662" s="16" t="s">
        <v>9801</v>
      </c>
      <c r="F2662" s="16">
        <v>1202.6099999999999</v>
      </c>
      <c r="G2662" s="16"/>
      <c r="H2662" s="16" t="s">
        <v>264</v>
      </c>
      <c r="I2662" s="16" t="s">
        <v>335</v>
      </c>
      <c r="J2662" s="16" t="s">
        <v>9315</v>
      </c>
      <c r="K2662" s="16" t="s">
        <v>9316</v>
      </c>
    </row>
    <row r="2663" spans="1:11" x14ac:dyDescent="0.2">
      <c r="A2663" s="13">
        <v>2662</v>
      </c>
      <c r="B2663" s="14">
        <v>5204496</v>
      </c>
      <c r="C2663" s="14" t="s">
        <v>9799</v>
      </c>
      <c r="D2663" s="14" t="s">
        <v>9802</v>
      </c>
      <c r="E2663" s="14" t="s">
        <v>9803</v>
      </c>
      <c r="F2663" s="14">
        <v>2635.13</v>
      </c>
      <c r="G2663" s="14"/>
      <c r="H2663" s="14" t="s">
        <v>264</v>
      </c>
      <c r="I2663" s="14" t="s">
        <v>335</v>
      </c>
      <c r="J2663" s="14" t="s">
        <v>3483</v>
      </c>
      <c r="K2663" s="14" t="s">
        <v>3484</v>
      </c>
    </row>
    <row r="2664" spans="1:11" x14ac:dyDescent="0.2">
      <c r="A2664" s="15">
        <v>2663</v>
      </c>
      <c r="B2664" s="16">
        <v>2765888</v>
      </c>
      <c r="C2664" s="16" t="s">
        <v>865</v>
      </c>
      <c r="D2664" s="16" t="s">
        <v>9804</v>
      </c>
      <c r="E2664" s="16" t="s">
        <v>1543</v>
      </c>
      <c r="F2664" s="16">
        <v>1789.37</v>
      </c>
      <c r="G2664" s="16" t="s">
        <v>5540</v>
      </c>
      <c r="H2664" s="16" t="s">
        <v>1544</v>
      </c>
      <c r="I2664" s="16" t="s">
        <v>1545</v>
      </c>
      <c r="J2664" s="16" t="s">
        <v>6487</v>
      </c>
      <c r="K2664" s="16" t="s">
        <v>9805</v>
      </c>
    </row>
    <row r="2665" spans="1:11" x14ac:dyDescent="0.2">
      <c r="A2665" s="13">
        <v>2664</v>
      </c>
      <c r="B2665" s="14">
        <v>5121442</v>
      </c>
      <c r="C2665" s="14" t="s">
        <v>9806</v>
      </c>
      <c r="D2665" s="14" t="s">
        <v>9807</v>
      </c>
      <c r="E2665" s="14" t="s">
        <v>9808</v>
      </c>
      <c r="F2665" s="14">
        <v>36.369999999999997</v>
      </c>
      <c r="G2665" s="14" t="s">
        <v>1018</v>
      </c>
      <c r="H2665" s="14" t="s">
        <v>528</v>
      </c>
      <c r="I2665" s="14" t="s">
        <v>778</v>
      </c>
      <c r="J2665" s="14" t="s">
        <v>1409</v>
      </c>
      <c r="K2665" s="14" t="s">
        <v>9183</v>
      </c>
    </row>
    <row r="2666" spans="1:11" x14ac:dyDescent="0.2">
      <c r="A2666" s="15">
        <v>2665</v>
      </c>
      <c r="B2666" s="16">
        <v>5060419</v>
      </c>
      <c r="C2666" s="16" t="s">
        <v>9809</v>
      </c>
      <c r="D2666" s="16" t="s">
        <v>9810</v>
      </c>
      <c r="E2666" s="16" t="s">
        <v>9811</v>
      </c>
      <c r="F2666" s="16">
        <v>10876</v>
      </c>
      <c r="G2666" s="16"/>
      <c r="H2666" s="16" t="s">
        <v>162</v>
      </c>
      <c r="I2666" s="16" t="s">
        <v>173</v>
      </c>
      <c r="J2666" s="16" t="s">
        <v>4493</v>
      </c>
      <c r="K2666" s="16" t="s">
        <v>4494</v>
      </c>
    </row>
    <row r="2667" spans="1:11" x14ac:dyDescent="0.2">
      <c r="A2667" s="13">
        <v>2666</v>
      </c>
      <c r="B2667" s="14">
        <v>2598256</v>
      </c>
      <c r="C2667" s="14" t="s">
        <v>9812</v>
      </c>
      <c r="D2667" s="14" t="s">
        <v>9813</v>
      </c>
      <c r="E2667" s="14" t="s">
        <v>2493</v>
      </c>
      <c r="F2667" s="14">
        <v>10.42</v>
      </c>
      <c r="G2667" s="14" t="s">
        <v>1018</v>
      </c>
      <c r="H2667" s="14" t="s">
        <v>528</v>
      </c>
      <c r="I2667" s="14" t="s">
        <v>539</v>
      </c>
      <c r="J2667" s="14" t="s">
        <v>9814</v>
      </c>
      <c r="K2667" s="14" t="s">
        <v>9815</v>
      </c>
    </row>
    <row r="2668" spans="1:11" x14ac:dyDescent="0.2">
      <c r="A2668" s="15">
        <v>2667</v>
      </c>
      <c r="B2668" s="16">
        <v>2598256</v>
      </c>
      <c r="C2668" s="16" t="s">
        <v>9812</v>
      </c>
      <c r="D2668" s="16" t="s">
        <v>9816</v>
      </c>
      <c r="E2668" s="16" t="s">
        <v>9817</v>
      </c>
      <c r="F2668" s="16">
        <v>24.31</v>
      </c>
      <c r="G2668" s="16" t="s">
        <v>1018</v>
      </c>
      <c r="H2668" s="16" t="s">
        <v>528</v>
      </c>
      <c r="I2668" s="16" t="s">
        <v>539</v>
      </c>
      <c r="J2668" s="16" t="s">
        <v>5295</v>
      </c>
      <c r="K2668" s="16" t="s">
        <v>6746</v>
      </c>
    </row>
    <row r="2669" spans="1:11" x14ac:dyDescent="0.2">
      <c r="A2669" s="13">
        <v>2668</v>
      </c>
      <c r="B2669" s="14">
        <v>2862387</v>
      </c>
      <c r="C2669" s="14" t="s">
        <v>9818</v>
      </c>
      <c r="D2669" s="14" t="s">
        <v>9819</v>
      </c>
      <c r="E2669" s="14" t="s">
        <v>388</v>
      </c>
      <c r="F2669" s="14">
        <v>1373.19</v>
      </c>
      <c r="G2669" s="14"/>
      <c r="H2669" s="14" t="s">
        <v>565</v>
      </c>
      <c r="I2669" s="14" t="s">
        <v>803</v>
      </c>
      <c r="J2669" s="14" t="s">
        <v>9820</v>
      </c>
      <c r="K2669" s="14" t="s">
        <v>6414</v>
      </c>
    </row>
    <row r="2670" spans="1:11" x14ac:dyDescent="0.2">
      <c r="A2670" s="15">
        <v>2669</v>
      </c>
      <c r="B2670" s="16">
        <v>5098564</v>
      </c>
      <c r="C2670" s="16" t="s">
        <v>9821</v>
      </c>
      <c r="D2670" s="16" t="s">
        <v>9822</v>
      </c>
      <c r="E2670" s="16" t="s">
        <v>363</v>
      </c>
      <c r="F2670" s="16">
        <v>34404.74</v>
      </c>
      <c r="G2670" s="16"/>
      <c r="H2670" s="16" t="s">
        <v>362</v>
      </c>
      <c r="I2670" s="16" t="s">
        <v>363</v>
      </c>
      <c r="J2670" s="16" t="s">
        <v>1827</v>
      </c>
      <c r="K2670" s="16" t="s">
        <v>5818</v>
      </c>
    </row>
    <row r="2671" spans="1:11" x14ac:dyDescent="0.2">
      <c r="A2671" s="13">
        <v>2670</v>
      </c>
      <c r="B2671" s="14">
        <v>2786184</v>
      </c>
      <c r="C2671" s="14" t="s">
        <v>9823</v>
      </c>
      <c r="D2671" s="14" t="s">
        <v>9824</v>
      </c>
      <c r="E2671" s="14" t="s">
        <v>9825</v>
      </c>
      <c r="F2671" s="14">
        <v>13</v>
      </c>
      <c r="G2671" s="14" t="s">
        <v>1018</v>
      </c>
      <c r="H2671" s="14" t="s">
        <v>528</v>
      </c>
      <c r="I2671" s="14" t="s">
        <v>778</v>
      </c>
      <c r="J2671" s="14" t="s">
        <v>4511</v>
      </c>
      <c r="K2671" s="14" t="s">
        <v>4512</v>
      </c>
    </row>
    <row r="2672" spans="1:11" x14ac:dyDescent="0.2">
      <c r="A2672" s="15">
        <v>2671</v>
      </c>
      <c r="B2672" s="16">
        <v>5302889</v>
      </c>
      <c r="C2672" s="16" t="s">
        <v>9826</v>
      </c>
      <c r="D2672" s="16" t="s">
        <v>9827</v>
      </c>
      <c r="E2672" s="16" t="s">
        <v>384</v>
      </c>
      <c r="F2672" s="16">
        <v>8092.44</v>
      </c>
      <c r="G2672" s="16"/>
      <c r="H2672" s="16" t="s">
        <v>69</v>
      </c>
      <c r="I2672" s="16" t="s">
        <v>6507</v>
      </c>
      <c r="J2672" s="16" t="s">
        <v>2783</v>
      </c>
      <c r="K2672" s="16" t="s">
        <v>2784</v>
      </c>
    </row>
    <row r="2673" spans="1:11" x14ac:dyDescent="0.2">
      <c r="A2673" s="13">
        <v>2672</v>
      </c>
      <c r="B2673" s="14">
        <v>2006057</v>
      </c>
      <c r="C2673" s="14" t="s">
        <v>9828</v>
      </c>
      <c r="D2673" s="14" t="s">
        <v>9829</v>
      </c>
      <c r="E2673" s="14" t="s">
        <v>677</v>
      </c>
      <c r="F2673" s="14">
        <v>51.78</v>
      </c>
      <c r="G2673" s="14"/>
      <c r="H2673" s="14" t="s">
        <v>407</v>
      </c>
      <c r="I2673" s="14" t="s">
        <v>420</v>
      </c>
      <c r="J2673" s="14" t="s">
        <v>4002</v>
      </c>
      <c r="K2673" s="14" t="s">
        <v>4003</v>
      </c>
    </row>
    <row r="2674" spans="1:11" x14ac:dyDescent="0.2">
      <c r="A2674" s="15">
        <v>2673</v>
      </c>
      <c r="B2674" s="16">
        <v>5006813</v>
      </c>
      <c r="C2674" s="16" t="s">
        <v>9830</v>
      </c>
      <c r="D2674" s="16" t="s">
        <v>9831</v>
      </c>
      <c r="E2674" s="16" t="s">
        <v>1318</v>
      </c>
      <c r="F2674" s="16">
        <v>2630.38</v>
      </c>
      <c r="G2674" s="16"/>
      <c r="H2674" s="16" t="s">
        <v>21</v>
      </c>
      <c r="I2674" s="16" t="s">
        <v>9832</v>
      </c>
      <c r="J2674" s="16" t="s">
        <v>6237</v>
      </c>
      <c r="K2674" s="16" t="s">
        <v>6238</v>
      </c>
    </row>
    <row r="2675" spans="1:11" x14ac:dyDescent="0.2">
      <c r="A2675" s="13">
        <v>2674</v>
      </c>
      <c r="B2675" s="14">
        <v>2786893</v>
      </c>
      <c r="C2675" s="14" t="s">
        <v>9833</v>
      </c>
      <c r="D2675" s="14" t="s">
        <v>9834</v>
      </c>
      <c r="E2675" s="14" t="s">
        <v>539</v>
      </c>
      <c r="F2675" s="14">
        <v>30.74</v>
      </c>
      <c r="G2675" s="14" t="s">
        <v>987</v>
      </c>
      <c r="H2675" s="14" t="s">
        <v>528</v>
      </c>
      <c r="I2675" s="14" t="s">
        <v>539</v>
      </c>
      <c r="J2675" s="14" t="s">
        <v>2482</v>
      </c>
      <c r="K2675" s="14" t="s">
        <v>2483</v>
      </c>
    </row>
    <row r="2676" spans="1:11" x14ac:dyDescent="0.2">
      <c r="A2676" s="15">
        <v>2675</v>
      </c>
      <c r="B2676" s="16">
        <v>5391768</v>
      </c>
      <c r="C2676" s="16" t="s">
        <v>9835</v>
      </c>
      <c r="D2676" s="16" t="s">
        <v>9836</v>
      </c>
      <c r="E2676" s="16" t="s">
        <v>9837</v>
      </c>
      <c r="F2676" s="16">
        <v>11117.44</v>
      </c>
      <c r="G2676" s="16"/>
      <c r="H2676" s="16" t="s">
        <v>407</v>
      </c>
      <c r="I2676" s="16" t="s">
        <v>1640</v>
      </c>
      <c r="J2676" s="16" t="s">
        <v>2955</v>
      </c>
      <c r="K2676" s="16" t="s">
        <v>2956</v>
      </c>
    </row>
    <row r="2677" spans="1:11" x14ac:dyDescent="0.2">
      <c r="A2677" s="13">
        <v>2676</v>
      </c>
      <c r="B2677" s="14">
        <v>5266513</v>
      </c>
      <c r="C2677" s="14" t="s">
        <v>9838</v>
      </c>
      <c r="D2677" s="14" t="s">
        <v>9839</v>
      </c>
      <c r="E2677" s="14" t="s">
        <v>9840</v>
      </c>
      <c r="F2677" s="14">
        <v>2673.99</v>
      </c>
      <c r="G2677" s="14"/>
      <c r="H2677" s="14" t="s">
        <v>382</v>
      </c>
      <c r="I2677" s="14" t="s">
        <v>2756</v>
      </c>
      <c r="J2677" s="14" t="s">
        <v>4099</v>
      </c>
      <c r="K2677" s="14" t="s">
        <v>4100</v>
      </c>
    </row>
    <row r="2678" spans="1:11" x14ac:dyDescent="0.2">
      <c r="A2678" s="15">
        <v>2677</v>
      </c>
      <c r="B2678" s="16">
        <v>5231256</v>
      </c>
      <c r="C2678" s="16" t="s">
        <v>9841</v>
      </c>
      <c r="D2678" s="16" t="s">
        <v>9842</v>
      </c>
      <c r="E2678" s="16" t="s">
        <v>9843</v>
      </c>
      <c r="F2678" s="16">
        <v>1692.91</v>
      </c>
      <c r="G2678" s="16"/>
      <c r="H2678" s="16" t="s">
        <v>69</v>
      </c>
      <c r="I2678" s="16" t="s">
        <v>2967</v>
      </c>
      <c r="J2678" s="16" t="s">
        <v>3636</v>
      </c>
      <c r="K2678" s="16" t="s">
        <v>4144</v>
      </c>
    </row>
    <row r="2679" spans="1:11" x14ac:dyDescent="0.2">
      <c r="A2679" s="13">
        <v>2678</v>
      </c>
      <c r="B2679" s="14">
        <v>5386659</v>
      </c>
      <c r="C2679" s="14" t="s">
        <v>9844</v>
      </c>
      <c r="D2679" s="14" t="s">
        <v>9845</v>
      </c>
      <c r="E2679" s="14" t="s">
        <v>9846</v>
      </c>
      <c r="F2679" s="14">
        <v>2109.0100000000002</v>
      </c>
      <c r="G2679" s="14"/>
      <c r="H2679" s="14" t="s">
        <v>407</v>
      </c>
      <c r="I2679" s="14" t="s">
        <v>2225</v>
      </c>
      <c r="J2679" s="14" t="s">
        <v>2832</v>
      </c>
      <c r="K2679" s="14" t="s">
        <v>2833</v>
      </c>
    </row>
    <row r="2680" spans="1:11" x14ac:dyDescent="0.2">
      <c r="A2680" s="15">
        <v>2679</v>
      </c>
      <c r="B2680" s="16">
        <v>5192269</v>
      </c>
      <c r="C2680" s="16" t="s">
        <v>9847</v>
      </c>
      <c r="D2680" s="16" t="s">
        <v>9848</v>
      </c>
      <c r="E2680" s="16" t="s">
        <v>9849</v>
      </c>
      <c r="F2680" s="16">
        <v>9299.7900000000009</v>
      </c>
      <c r="G2680" s="16"/>
      <c r="H2680" s="16" t="s">
        <v>116</v>
      </c>
      <c r="I2680" s="16" t="s">
        <v>142</v>
      </c>
      <c r="J2680" s="16" t="s">
        <v>5202</v>
      </c>
      <c r="K2680" s="16" t="s">
        <v>1285</v>
      </c>
    </row>
    <row r="2681" spans="1:11" x14ac:dyDescent="0.2">
      <c r="A2681" s="13">
        <v>2680</v>
      </c>
      <c r="B2681" s="14">
        <v>2839121</v>
      </c>
      <c r="C2681" s="14" t="s">
        <v>9850</v>
      </c>
      <c r="D2681" s="14" t="s">
        <v>9851</v>
      </c>
      <c r="E2681" s="14" t="s">
        <v>2374</v>
      </c>
      <c r="F2681" s="14">
        <v>29.84</v>
      </c>
      <c r="G2681" s="14" t="s">
        <v>1051</v>
      </c>
      <c r="H2681" s="14" t="s">
        <v>116</v>
      </c>
      <c r="I2681" s="14" t="s">
        <v>142</v>
      </c>
      <c r="J2681" s="14" t="s">
        <v>9852</v>
      </c>
      <c r="K2681" s="14" t="s">
        <v>7717</v>
      </c>
    </row>
    <row r="2682" spans="1:11" x14ac:dyDescent="0.2">
      <c r="A2682" s="15">
        <v>2681</v>
      </c>
      <c r="B2682" s="16">
        <v>5345626</v>
      </c>
      <c r="C2682" s="16" t="s">
        <v>9853</v>
      </c>
      <c r="D2682" s="16" t="s">
        <v>9854</v>
      </c>
      <c r="E2682" s="16" t="s">
        <v>9855</v>
      </c>
      <c r="F2682" s="16">
        <v>8696.32</v>
      </c>
      <c r="G2682" s="16"/>
      <c r="H2682" s="16" t="s">
        <v>116</v>
      </c>
      <c r="I2682" s="16" t="s">
        <v>147</v>
      </c>
      <c r="J2682" s="16" t="s">
        <v>3859</v>
      </c>
      <c r="K2682" s="16" t="s">
        <v>3860</v>
      </c>
    </row>
    <row r="2683" spans="1:11" x14ac:dyDescent="0.2">
      <c r="A2683" s="13">
        <v>2682</v>
      </c>
      <c r="B2683" s="14">
        <v>5345626</v>
      </c>
      <c r="C2683" s="14" t="s">
        <v>9853</v>
      </c>
      <c r="D2683" s="14" t="s">
        <v>9856</v>
      </c>
      <c r="E2683" s="14" t="s">
        <v>6738</v>
      </c>
      <c r="F2683" s="14">
        <v>8015.57</v>
      </c>
      <c r="G2683" s="14"/>
      <c r="H2683" s="14" t="s">
        <v>116</v>
      </c>
      <c r="I2683" s="14" t="s">
        <v>147</v>
      </c>
      <c r="J2683" s="14" t="s">
        <v>3859</v>
      </c>
      <c r="K2683" s="14" t="s">
        <v>3860</v>
      </c>
    </row>
    <row r="2684" spans="1:11" x14ac:dyDescent="0.2">
      <c r="A2684" s="15">
        <v>2683</v>
      </c>
      <c r="B2684" s="16">
        <v>5517931</v>
      </c>
      <c r="C2684" s="16" t="s">
        <v>9857</v>
      </c>
      <c r="D2684" s="16" t="s">
        <v>9858</v>
      </c>
      <c r="E2684" s="16" t="s">
        <v>9859</v>
      </c>
      <c r="F2684" s="16">
        <v>38.07</v>
      </c>
      <c r="G2684" s="16" t="s">
        <v>2083</v>
      </c>
      <c r="H2684" s="16" t="s">
        <v>511</v>
      </c>
      <c r="I2684" s="16" t="s">
        <v>9860</v>
      </c>
      <c r="J2684" s="16" t="s">
        <v>5663</v>
      </c>
      <c r="K2684" s="16" t="s">
        <v>5664</v>
      </c>
    </row>
    <row r="2685" spans="1:11" x14ac:dyDescent="0.2">
      <c r="A2685" s="13">
        <v>2684</v>
      </c>
      <c r="B2685" s="14">
        <v>2679868</v>
      </c>
      <c r="C2685" s="14" t="s">
        <v>9861</v>
      </c>
      <c r="D2685" s="14" t="s">
        <v>9862</v>
      </c>
      <c r="E2685" s="14" t="s">
        <v>9863</v>
      </c>
      <c r="F2685" s="14">
        <v>1623.8</v>
      </c>
      <c r="G2685" s="14" t="s">
        <v>987</v>
      </c>
      <c r="H2685" s="14" t="s">
        <v>69</v>
      </c>
      <c r="I2685" s="14" t="s">
        <v>5559</v>
      </c>
      <c r="J2685" s="14" t="s">
        <v>9864</v>
      </c>
      <c r="K2685" s="14" t="s">
        <v>9865</v>
      </c>
    </row>
    <row r="2686" spans="1:11" x14ac:dyDescent="0.2">
      <c r="A2686" s="15">
        <v>2685</v>
      </c>
      <c r="B2686" s="16">
        <v>5343542</v>
      </c>
      <c r="C2686" s="16" t="s">
        <v>9866</v>
      </c>
      <c r="D2686" s="16" t="s">
        <v>9867</v>
      </c>
      <c r="E2686" s="16" t="s">
        <v>5183</v>
      </c>
      <c r="F2686" s="16">
        <v>22307.11</v>
      </c>
      <c r="G2686" s="16"/>
      <c r="H2686" s="16" t="s">
        <v>116</v>
      </c>
      <c r="I2686" s="16" t="s">
        <v>663</v>
      </c>
      <c r="J2686" s="16" t="s">
        <v>3326</v>
      </c>
      <c r="K2686" s="16" t="s">
        <v>3327</v>
      </c>
    </row>
    <row r="2687" spans="1:11" x14ac:dyDescent="0.2">
      <c r="A2687" s="13">
        <v>2686</v>
      </c>
      <c r="B2687" s="14">
        <v>2613239</v>
      </c>
      <c r="C2687" s="14" t="s">
        <v>9868</v>
      </c>
      <c r="D2687" s="14" t="s">
        <v>9869</v>
      </c>
      <c r="E2687" s="14" t="s">
        <v>9870</v>
      </c>
      <c r="F2687" s="14">
        <v>32.119999999999997</v>
      </c>
      <c r="G2687" s="14" t="s">
        <v>1018</v>
      </c>
      <c r="H2687" s="14" t="s">
        <v>528</v>
      </c>
      <c r="I2687" s="14" t="s">
        <v>785</v>
      </c>
      <c r="J2687" s="14" t="s">
        <v>6007</v>
      </c>
      <c r="K2687" s="14" t="s">
        <v>9871</v>
      </c>
    </row>
    <row r="2688" spans="1:11" x14ac:dyDescent="0.2">
      <c r="A2688" s="15">
        <v>2687</v>
      </c>
      <c r="B2688" s="16">
        <v>5351324</v>
      </c>
      <c r="C2688" s="16" t="s">
        <v>9872</v>
      </c>
      <c r="D2688" s="16" t="s">
        <v>9873</v>
      </c>
      <c r="E2688" s="16" t="s">
        <v>9874</v>
      </c>
      <c r="F2688" s="16">
        <v>2100.5500000000002</v>
      </c>
      <c r="G2688" s="16"/>
      <c r="H2688" s="16" t="s">
        <v>362</v>
      </c>
      <c r="I2688" s="16" t="s">
        <v>362</v>
      </c>
      <c r="J2688" s="16" t="s">
        <v>9875</v>
      </c>
      <c r="K2688" s="16" t="s">
        <v>9876</v>
      </c>
    </row>
    <row r="2689" spans="1:11" x14ac:dyDescent="0.2">
      <c r="A2689" s="13">
        <v>2688</v>
      </c>
      <c r="B2689" s="14">
        <v>5351324</v>
      </c>
      <c r="C2689" s="14" t="s">
        <v>9872</v>
      </c>
      <c r="D2689" s="14" t="s">
        <v>9877</v>
      </c>
      <c r="E2689" s="14" t="s">
        <v>9874</v>
      </c>
      <c r="F2689" s="14">
        <v>745.15</v>
      </c>
      <c r="G2689" s="14" t="s">
        <v>987</v>
      </c>
      <c r="H2689" s="14" t="s">
        <v>362</v>
      </c>
      <c r="I2689" s="14" t="s">
        <v>362</v>
      </c>
      <c r="J2689" s="14" t="s">
        <v>9878</v>
      </c>
      <c r="K2689" s="14" t="s">
        <v>9879</v>
      </c>
    </row>
    <row r="2690" spans="1:11" x14ac:dyDescent="0.2">
      <c r="A2690" s="15">
        <v>2689</v>
      </c>
      <c r="B2690" s="16">
        <v>5068827</v>
      </c>
      <c r="C2690" s="16" t="s">
        <v>881</v>
      </c>
      <c r="D2690" s="16" t="s">
        <v>9880</v>
      </c>
      <c r="E2690" s="16" t="s">
        <v>3992</v>
      </c>
      <c r="F2690" s="16">
        <v>354.51</v>
      </c>
      <c r="G2690" s="16" t="s">
        <v>987</v>
      </c>
      <c r="H2690" s="16" t="s">
        <v>382</v>
      </c>
      <c r="I2690" s="16" t="s">
        <v>390</v>
      </c>
      <c r="J2690" s="16" t="s">
        <v>3359</v>
      </c>
      <c r="K2690" s="16" t="s">
        <v>9881</v>
      </c>
    </row>
    <row r="2691" spans="1:11" x14ac:dyDescent="0.2">
      <c r="A2691" s="13">
        <v>2690</v>
      </c>
      <c r="B2691" s="14">
        <v>5068827</v>
      </c>
      <c r="C2691" s="14" t="s">
        <v>881</v>
      </c>
      <c r="D2691" s="14" t="s">
        <v>9882</v>
      </c>
      <c r="E2691" s="14" t="s">
        <v>9883</v>
      </c>
      <c r="F2691" s="14">
        <v>7385.23</v>
      </c>
      <c r="G2691" s="14"/>
      <c r="H2691" s="14" t="s">
        <v>382</v>
      </c>
      <c r="I2691" s="14" t="s">
        <v>390</v>
      </c>
      <c r="J2691" s="14" t="s">
        <v>7781</v>
      </c>
      <c r="K2691" s="14" t="s">
        <v>7782</v>
      </c>
    </row>
    <row r="2692" spans="1:11" x14ac:dyDescent="0.2">
      <c r="A2692" s="15">
        <v>2691</v>
      </c>
      <c r="B2692" s="16">
        <v>5068827</v>
      </c>
      <c r="C2692" s="16" t="s">
        <v>881</v>
      </c>
      <c r="D2692" s="16" t="s">
        <v>9884</v>
      </c>
      <c r="E2692" s="16" t="s">
        <v>9885</v>
      </c>
      <c r="F2692" s="16">
        <v>213.5</v>
      </c>
      <c r="G2692" s="16" t="s">
        <v>987</v>
      </c>
      <c r="H2692" s="16" t="s">
        <v>382</v>
      </c>
      <c r="I2692" s="16" t="s">
        <v>390</v>
      </c>
      <c r="J2692" s="16" t="s">
        <v>9886</v>
      </c>
      <c r="K2692" s="16" t="s">
        <v>9887</v>
      </c>
    </row>
    <row r="2693" spans="1:11" x14ac:dyDescent="0.2">
      <c r="A2693" s="13">
        <v>2692</v>
      </c>
      <c r="B2693" s="14">
        <v>5183308</v>
      </c>
      <c r="C2693" s="14" t="s">
        <v>9888</v>
      </c>
      <c r="D2693" s="14" t="s">
        <v>9889</v>
      </c>
      <c r="E2693" s="14" t="s">
        <v>9890</v>
      </c>
      <c r="F2693" s="14">
        <v>31.98</v>
      </c>
      <c r="G2693" s="14" t="s">
        <v>987</v>
      </c>
      <c r="H2693" s="14" t="s">
        <v>565</v>
      </c>
      <c r="I2693" s="14" t="s">
        <v>603</v>
      </c>
      <c r="J2693" s="14" t="s">
        <v>4925</v>
      </c>
      <c r="K2693" s="14" t="s">
        <v>9891</v>
      </c>
    </row>
    <row r="2694" spans="1:11" x14ac:dyDescent="0.2">
      <c r="A2694" s="15">
        <v>2693</v>
      </c>
      <c r="B2694" s="16">
        <v>5183308</v>
      </c>
      <c r="C2694" s="16" t="s">
        <v>9888</v>
      </c>
      <c r="D2694" s="16" t="s">
        <v>9892</v>
      </c>
      <c r="E2694" s="16" t="s">
        <v>2862</v>
      </c>
      <c r="F2694" s="16">
        <v>9968.26</v>
      </c>
      <c r="G2694" s="16"/>
      <c r="H2694" s="16" t="s">
        <v>565</v>
      </c>
      <c r="I2694" s="16" t="s">
        <v>8164</v>
      </c>
      <c r="J2694" s="16" t="s">
        <v>9893</v>
      </c>
      <c r="K2694" s="16" t="s">
        <v>9894</v>
      </c>
    </row>
    <row r="2695" spans="1:11" x14ac:dyDescent="0.2">
      <c r="A2695" s="13">
        <v>2694</v>
      </c>
      <c r="B2695" s="14">
        <v>5183308</v>
      </c>
      <c r="C2695" s="14" t="s">
        <v>9888</v>
      </c>
      <c r="D2695" s="14" t="s">
        <v>9895</v>
      </c>
      <c r="E2695" s="14" t="s">
        <v>9890</v>
      </c>
      <c r="F2695" s="14">
        <v>300.32</v>
      </c>
      <c r="G2695" s="14" t="s">
        <v>987</v>
      </c>
      <c r="H2695" s="14" t="s">
        <v>565</v>
      </c>
      <c r="I2695" s="14" t="s">
        <v>603</v>
      </c>
      <c r="J2695" s="14" t="s">
        <v>9896</v>
      </c>
      <c r="K2695" s="14" t="s">
        <v>9897</v>
      </c>
    </row>
    <row r="2696" spans="1:11" x14ac:dyDescent="0.2">
      <c r="A2696" s="15">
        <v>2695</v>
      </c>
      <c r="B2696" s="16">
        <v>2661128</v>
      </c>
      <c r="C2696" s="16" t="s">
        <v>895</v>
      </c>
      <c r="D2696" s="16" t="s">
        <v>9898</v>
      </c>
      <c r="E2696" s="16" t="s">
        <v>5717</v>
      </c>
      <c r="F2696" s="16">
        <v>39.200000000000003</v>
      </c>
      <c r="G2696" s="16" t="s">
        <v>987</v>
      </c>
      <c r="H2696" s="16" t="s">
        <v>511</v>
      </c>
      <c r="I2696" s="16" t="s">
        <v>519</v>
      </c>
      <c r="J2696" s="16" t="s">
        <v>9899</v>
      </c>
      <c r="K2696" s="16" t="s">
        <v>9900</v>
      </c>
    </row>
    <row r="2697" spans="1:11" x14ac:dyDescent="0.2">
      <c r="A2697" s="13">
        <v>2696</v>
      </c>
      <c r="B2697" s="14">
        <v>2661128</v>
      </c>
      <c r="C2697" s="14" t="s">
        <v>895</v>
      </c>
      <c r="D2697" s="14" t="s">
        <v>9901</v>
      </c>
      <c r="E2697" s="14" t="s">
        <v>9902</v>
      </c>
      <c r="F2697" s="14">
        <v>77.760000000000005</v>
      </c>
      <c r="G2697" s="14" t="s">
        <v>987</v>
      </c>
      <c r="H2697" s="14" t="s">
        <v>511</v>
      </c>
      <c r="I2697" s="14" t="s">
        <v>519</v>
      </c>
      <c r="J2697" s="14" t="s">
        <v>7558</v>
      </c>
      <c r="K2697" s="14" t="s">
        <v>9903</v>
      </c>
    </row>
    <row r="2698" spans="1:11" x14ac:dyDescent="0.2">
      <c r="A2698" s="15">
        <v>2697</v>
      </c>
      <c r="B2698" s="16">
        <v>5172829</v>
      </c>
      <c r="C2698" s="16" t="s">
        <v>9904</v>
      </c>
      <c r="D2698" s="16" t="s">
        <v>9905</v>
      </c>
      <c r="E2698" s="16" t="s">
        <v>9906</v>
      </c>
      <c r="F2698" s="16">
        <v>239.68</v>
      </c>
      <c r="G2698" s="16" t="s">
        <v>7304</v>
      </c>
      <c r="H2698" s="16" t="s">
        <v>1803</v>
      </c>
      <c r="I2698" s="16" t="s">
        <v>9907</v>
      </c>
      <c r="J2698" s="16" t="s">
        <v>9908</v>
      </c>
      <c r="K2698" s="16" t="s">
        <v>9909</v>
      </c>
    </row>
    <row r="2699" spans="1:11" x14ac:dyDescent="0.2">
      <c r="A2699" s="13">
        <v>2698</v>
      </c>
      <c r="B2699" s="14">
        <v>5325412</v>
      </c>
      <c r="C2699" s="14" t="s">
        <v>9910</v>
      </c>
      <c r="D2699" s="14" t="s">
        <v>9911</v>
      </c>
      <c r="E2699" s="14" t="s">
        <v>9912</v>
      </c>
      <c r="F2699" s="14">
        <v>853.6</v>
      </c>
      <c r="G2699" s="14"/>
      <c r="H2699" s="14" t="s">
        <v>565</v>
      </c>
      <c r="I2699" s="14" t="s">
        <v>9798</v>
      </c>
      <c r="J2699" s="14" t="s">
        <v>2799</v>
      </c>
      <c r="K2699" s="14" t="s">
        <v>2800</v>
      </c>
    </row>
    <row r="2700" spans="1:11" x14ac:dyDescent="0.2">
      <c r="A2700" s="15">
        <v>2699</v>
      </c>
      <c r="B2700" s="16">
        <v>5325412</v>
      </c>
      <c r="C2700" s="16" t="s">
        <v>9910</v>
      </c>
      <c r="D2700" s="16" t="s">
        <v>9913</v>
      </c>
      <c r="E2700" s="16" t="s">
        <v>9914</v>
      </c>
      <c r="F2700" s="16">
        <v>2880.34</v>
      </c>
      <c r="G2700" s="16"/>
      <c r="H2700" s="16" t="s">
        <v>565</v>
      </c>
      <c r="I2700" s="16" t="s">
        <v>5238</v>
      </c>
      <c r="J2700" s="16" t="s">
        <v>9915</v>
      </c>
      <c r="K2700" s="16" t="s">
        <v>9916</v>
      </c>
    </row>
    <row r="2701" spans="1:11" x14ac:dyDescent="0.2">
      <c r="A2701" s="13">
        <v>2700</v>
      </c>
      <c r="B2701" s="14">
        <v>5230756</v>
      </c>
      <c r="C2701" s="14" t="s">
        <v>9917</v>
      </c>
      <c r="D2701" s="14" t="s">
        <v>9918</v>
      </c>
      <c r="E2701" s="14" t="s">
        <v>4913</v>
      </c>
      <c r="F2701" s="14">
        <v>24.27</v>
      </c>
      <c r="G2701" s="14" t="s">
        <v>987</v>
      </c>
      <c r="H2701" s="14" t="s">
        <v>528</v>
      </c>
      <c r="I2701" s="14" t="s">
        <v>539</v>
      </c>
      <c r="J2701" s="14" t="s">
        <v>2768</v>
      </c>
      <c r="K2701" s="14" t="s">
        <v>8315</v>
      </c>
    </row>
    <row r="2702" spans="1:11" x14ac:dyDescent="0.2">
      <c r="A2702" s="15">
        <v>2701</v>
      </c>
      <c r="B2702" s="16">
        <v>5271363</v>
      </c>
      <c r="C2702" s="16" t="s">
        <v>9919</v>
      </c>
      <c r="D2702" s="16" t="s">
        <v>9920</v>
      </c>
      <c r="E2702" s="16" t="s">
        <v>895</v>
      </c>
      <c r="F2702" s="16">
        <v>12.35</v>
      </c>
      <c r="G2702" s="16" t="s">
        <v>1018</v>
      </c>
      <c r="H2702" s="16" t="s">
        <v>528</v>
      </c>
      <c r="I2702" s="16" t="s">
        <v>539</v>
      </c>
      <c r="J2702" s="16" t="s">
        <v>1855</v>
      </c>
      <c r="K2702" s="16" t="s">
        <v>1856</v>
      </c>
    </row>
    <row r="2703" spans="1:11" x14ac:dyDescent="0.2">
      <c r="A2703" s="13">
        <v>2702</v>
      </c>
      <c r="B2703" s="14">
        <v>5264707</v>
      </c>
      <c r="C2703" s="14" t="s">
        <v>9921</v>
      </c>
      <c r="D2703" s="14" t="s">
        <v>9922</v>
      </c>
      <c r="E2703" s="14" t="s">
        <v>9923</v>
      </c>
      <c r="F2703" s="14">
        <v>9586.15</v>
      </c>
      <c r="G2703" s="14"/>
      <c r="H2703" s="14" t="s">
        <v>264</v>
      </c>
      <c r="I2703" s="14" t="s">
        <v>715</v>
      </c>
      <c r="J2703" s="14" t="s">
        <v>9924</v>
      </c>
      <c r="K2703" s="14" t="s">
        <v>2340</v>
      </c>
    </row>
    <row r="2704" spans="1:11" x14ac:dyDescent="0.2">
      <c r="A2704" s="15">
        <v>2703</v>
      </c>
      <c r="B2704" s="16">
        <v>4124685</v>
      </c>
      <c r="C2704" s="16" t="s">
        <v>9925</v>
      </c>
      <c r="D2704" s="16" t="s">
        <v>9926</v>
      </c>
      <c r="E2704" s="16" t="s">
        <v>9927</v>
      </c>
      <c r="F2704" s="16">
        <v>136.35</v>
      </c>
      <c r="G2704" s="16"/>
      <c r="H2704" s="16" t="s">
        <v>136</v>
      </c>
      <c r="I2704" s="16" t="s">
        <v>1378</v>
      </c>
      <c r="J2704" s="16" t="s">
        <v>4737</v>
      </c>
      <c r="K2704" s="16" t="s">
        <v>9928</v>
      </c>
    </row>
    <row r="2705" spans="1:11" x14ac:dyDescent="0.2">
      <c r="A2705" s="13">
        <v>2704</v>
      </c>
      <c r="B2705" s="14">
        <v>5172055</v>
      </c>
      <c r="C2705" s="14" t="s">
        <v>9929</v>
      </c>
      <c r="D2705" s="14" t="s">
        <v>9930</v>
      </c>
      <c r="E2705" s="14" t="s">
        <v>3553</v>
      </c>
      <c r="F2705" s="14">
        <v>26.45</v>
      </c>
      <c r="G2705" s="14"/>
      <c r="H2705" s="14" t="s">
        <v>110</v>
      </c>
      <c r="I2705" s="14" t="s">
        <v>1087</v>
      </c>
      <c r="J2705" s="14" t="s">
        <v>6198</v>
      </c>
      <c r="K2705" s="14" t="s">
        <v>6199</v>
      </c>
    </row>
    <row r="2706" spans="1:11" x14ac:dyDescent="0.2">
      <c r="A2706" s="15">
        <v>2705</v>
      </c>
      <c r="B2706" s="16">
        <v>5172055</v>
      </c>
      <c r="C2706" s="16" t="s">
        <v>9929</v>
      </c>
      <c r="D2706" s="16" t="s">
        <v>9931</v>
      </c>
      <c r="E2706" s="16" t="s">
        <v>3817</v>
      </c>
      <c r="F2706" s="16">
        <v>26.45</v>
      </c>
      <c r="G2706" s="16"/>
      <c r="H2706" s="16" t="s">
        <v>110</v>
      </c>
      <c r="I2706" s="16" t="s">
        <v>1087</v>
      </c>
      <c r="J2706" s="16" t="s">
        <v>6198</v>
      </c>
      <c r="K2706" s="16" t="s">
        <v>6199</v>
      </c>
    </row>
    <row r="2707" spans="1:11" x14ac:dyDescent="0.2">
      <c r="A2707" s="13">
        <v>2706</v>
      </c>
      <c r="B2707" s="14">
        <v>5217849</v>
      </c>
      <c r="C2707" s="14" t="s">
        <v>9932</v>
      </c>
      <c r="D2707" s="14" t="s">
        <v>9933</v>
      </c>
      <c r="E2707" s="14" t="s">
        <v>9934</v>
      </c>
      <c r="F2707" s="14">
        <v>1306.55</v>
      </c>
      <c r="G2707" s="14"/>
      <c r="H2707" s="14" t="s">
        <v>511</v>
      </c>
      <c r="I2707" s="14" t="s">
        <v>560</v>
      </c>
      <c r="J2707" s="14" t="s">
        <v>2575</v>
      </c>
      <c r="K2707" s="14" t="s">
        <v>2646</v>
      </c>
    </row>
    <row r="2708" spans="1:11" x14ac:dyDescent="0.2">
      <c r="A2708" s="15">
        <v>2707</v>
      </c>
      <c r="B2708" s="16">
        <v>2889668</v>
      </c>
      <c r="C2708" s="16" t="s">
        <v>9935</v>
      </c>
      <c r="D2708" s="16" t="s">
        <v>9936</v>
      </c>
      <c r="E2708" s="16" t="s">
        <v>9937</v>
      </c>
      <c r="F2708" s="16">
        <v>15841.73</v>
      </c>
      <c r="G2708" s="16"/>
      <c r="H2708" s="16" t="s">
        <v>511</v>
      </c>
      <c r="I2708" s="16" t="s">
        <v>264</v>
      </c>
      <c r="J2708" s="16" t="s">
        <v>1409</v>
      </c>
      <c r="K2708" s="16" t="s">
        <v>1410</v>
      </c>
    </row>
    <row r="2709" spans="1:11" x14ac:dyDescent="0.2">
      <c r="A2709" s="13">
        <v>2708</v>
      </c>
      <c r="B2709" s="14">
        <v>5179653</v>
      </c>
      <c r="C2709" s="14" t="s">
        <v>9938</v>
      </c>
      <c r="D2709" s="14" t="s">
        <v>9939</v>
      </c>
      <c r="E2709" s="14" t="s">
        <v>9940</v>
      </c>
      <c r="F2709" s="14">
        <v>528.07000000000005</v>
      </c>
      <c r="G2709" s="14"/>
      <c r="H2709" s="14" t="s">
        <v>407</v>
      </c>
      <c r="I2709" s="14" t="s">
        <v>444</v>
      </c>
      <c r="J2709" s="14" t="s">
        <v>2570</v>
      </c>
      <c r="K2709" s="14" t="s">
        <v>6603</v>
      </c>
    </row>
    <row r="2710" spans="1:11" x14ac:dyDescent="0.2">
      <c r="A2710" s="15">
        <v>2709</v>
      </c>
      <c r="B2710" s="16">
        <v>5179653</v>
      </c>
      <c r="C2710" s="16" t="s">
        <v>9938</v>
      </c>
      <c r="D2710" s="16" t="s">
        <v>9941</v>
      </c>
      <c r="E2710" s="16" t="s">
        <v>456</v>
      </c>
      <c r="F2710" s="16">
        <v>262.3</v>
      </c>
      <c r="G2710" s="16"/>
      <c r="H2710" s="16" t="s">
        <v>407</v>
      </c>
      <c r="I2710" s="16" t="s">
        <v>444</v>
      </c>
      <c r="J2710" s="16" t="s">
        <v>2735</v>
      </c>
      <c r="K2710" s="16" t="s">
        <v>9942</v>
      </c>
    </row>
    <row r="2711" spans="1:11" x14ac:dyDescent="0.2">
      <c r="A2711" s="13">
        <v>2710</v>
      </c>
      <c r="B2711" s="14">
        <v>5179653</v>
      </c>
      <c r="C2711" s="14" t="s">
        <v>9938</v>
      </c>
      <c r="D2711" s="14" t="s">
        <v>9943</v>
      </c>
      <c r="E2711" s="14" t="s">
        <v>9944</v>
      </c>
      <c r="F2711" s="14">
        <v>829.24</v>
      </c>
      <c r="G2711" s="14"/>
      <c r="H2711" s="14" t="s">
        <v>407</v>
      </c>
      <c r="I2711" s="14" t="s">
        <v>444</v>
      </c>
      <c r="J2711" s="14" t="s">
        <v>2735</v>
      </c>
      <c r="K2711" s="14" t="s">
        <v>9942</v>
      </c>
    </row>
    <row r="2712" spans="1:11" x14ac:dyDescent="0.2">
      <c r="A2712" s="15">
        <v>2711</v>
      </c>
      <c r="B2712" s="16">
        <v>5179653</v>
      </c>
      <c r="C2712" s="16" t="s">
        <v>9938</v>
      </c>
      <c r="D2712" s="16" t="s">
        <v>9945</v>
      </c>
      <c r="E2712" s="16" t="s">
        <v>9946</v>
      </c>
      <c r="F2712" s="16">
        <v>3035.19</v>
      </c>
      <c r="G2712" s="16"/>
      <c r="H2712" s="16" t="s">
        <v>407</v>
      </c>
      <c r="I2712" s="16" t="s">
        <v>444</v>
      </c>
      <c r="J2712" s="16" t="s">
        <v>2570</v>
      </c>
      <c r="K2712" s="16" t="s">
        <v>6603</v>
      </c>
    </row>
    <row r="2713" spans="1:11" x14ac:dyDescent="0.2">
      <c r="A2713" s="13">
        <v>2712</v>
      </c>
      <c r="B2713" s="14">
        <v>5035503</v>
      </c>
      <c r="C2713" s="14" t="s">
        <v>9947</v>
      </c>
      <c r="D2713" s="14" t="s">
        <v>9948</v>
      </c>
      <c r="E2713" s="14" t="s">
        <v>9949</v>
      </c>
      <c r="F2713" s="14">
        <v>7348.21</v>
      </c>
      <c r="G2713" s="14"/>
      <c r="H2713" s="14" t="s">
        <v>21</v>
      </c>
      <c r="I2713" s="14" t="s">
        <v>216</v>
      </c>
      <c r="J2713" s="14" t="s">
        <v>6382</v>
      </c>
      <c r="K2713" s="14" t="s">
        <v>6383</v>
      </c>
    </row>
    <row r="2714" spans="1:11" x14ac:dyDescent="0.2">
      <c r="A2714" s="15">
        <v>2713</v>
      </c>
      <c r="B2714" s="16">
        <v>5035503</v>
      </c>
      <c r="C2714" s="16" t="s">
        <v>9947</v>
      </c>
      <c r="D2714" s="16" t="s">
        <v>9950</v>
      </c>
      <c r="E2714" s="16" t="s">
        <v>9951</v>
      </c>
      <c r="F2714" s="16">
        <v>16591.02</v>
      </c>
      <c r="G2714" s="16"/>
      <c r="H2714" s="16" t="s">
        <v>21</v>
      </c>
      <c r="I2714" s="16" t="s">
        <v>9952</v>
      </c>
      <c r="J2714" s="16" t="s">
        <v>6382</v>
      </c>
      <c r="K2714" s="16" t="s">
        <v>6383</v>
      </c>
    </row>
    <row r="2715" spans="1:11" x14ac:dyDescent="0.2">
      <c r="A2715" s="13">
        <v>2714</v>
      </c>
      <c r="B2715" s="14">
        <v>5197414</v>
      </c>
      <c r="C2715" s="14" t="s">
        <v>9953</v>
      </c>
      <c r="D2715" s="14" t="s">
        <v>9954</v>
      </c>
      <c r="E2715" s="14" t="s">
        <v>748</v>
      </c>
      <c r="F2715" s="14">
        <v>32.94</v>
      </c>
      <c r="G2715" s="14"/>
      <c r="H2715" s="14" t="s">
        <v>528</v>
      </c>
      <c r="I2715" s="14" t="s">
        <v>539</v>
      </c>
      <c r="J2715" s="14" t="s">
        <v>1409</v>
      </c>
      <c r="K2715" s="14" t="s">
        <v>1410</v>
      </c>
    </row>
    <row r="2716" spans="1:11" x14ac:dyDescent="0.2">
      <c r="A2716" s="15">
        <v>2715</v>
      </c>
      <c r="B2716" s="16">
        <v>2861976</v>
      </c>
      <c r="C2716" s="16" t="s">
        <v>9955</v>
      </c>
      <c r="D2716" s="16" t="s">
        <v>9956</v>
      </c>
      <c r="E2716" s="16" t="s">
        <v>9957</v>
      </c>
      <c r="F2716" s="16">
        <v>20.6</v>
      </c>
      <c r="G2716" s="16" t="s">
        <v>1018</v>
      </c>
      <c r="H2716" s="16" t="s">
        <v>528</v>
      </c>
      <c r="I2716" s="16" t="s">
        <v>539</v>
      </c>
      <c r="J2716" s="16" t="s">
        <v>3975</v>
      </c>
      <c r="K2716" s="16" t="s">
        <v>9544</v>
      </c>
    </row>
    <row r="2717" spans="1:11" x14ac:dyDescent="0.2">
      <c r="A2717" s="13">
        <v>2716</v>
      </c>
      <c r="B2717" s="14">
        <v>2567229</v>
      </c>
      <c r="C2717" s="14" t="s">
        <v>9958</v>
      </c>
      <c r="D2717" s="14" t="s">
        <v>9959</v>
      </c>
      <c r="E2717" s="14" t="s">
        <v>7763</v>
      </c>
      <c r="F2717" s="14">
        <v>1624.56</v>
      </c>
      <c r="G2717" s="14"/>
      <c r="H2717" s="14" t="s">
        <v>162</v>
      </c>
      <c r="I2717" s="14" t="s">
        <v>420</v>
      </c>
      <c r="J2717" s="14" t="s">
        <v>9960</v>
      </c>
      <c r="K2717" s="14" t="s">
        <v>9961</v>
      </c>
    </row>
    <row r="2718" spans="1:11" x14ac:dyDescent="0.2">
      <c r="A2718" s="15">
        <v>2717</v>
      </c>
      <c r="B2718" s="16">
        <v>2819996</v>
      </c>
      <c r="C2718" s="16" t="s">
        <v>9962</v>
      </c>
      <c r="D2718" s="16" t="s">
        <v>9963</v>
      </c>
      <c r="E2718" s="16" t="s">
        <v>9964</v>
      </c>
      <c r="F2718" s="16">
        <v>780.68</v>
      </c>
      <c r="G2718" s="16" t="s">
        <v>970</v>
      </c>
      <c r="H2718" s="16" t="s">
        <v>407</v>
      </c>
      <c r="I2718" s="16" t="s">
        <v>408</v>
      </c>
      <c r="J2718" s="16" t="s">
        <v>1342</v>
      </c>
      <c r="K2718" s="16" t="s">
        <v>1343</v>
      </c>
    </row>
    <row r="2719" spans="1:11" x14ac:dyDescent="0.2">
      <c r="A2719" s="13">
        <v>2718</v>
      </c>
      <c r="B2719" s="14">
        <v>5325528</v>
      </c>
      <c r="C2719" s="14" t="s">
        <v>9965</v>
      </c>
      <c r="D2719" s="14" t="s">
        <v>9966</v>
      </c>
      <c r="E2719" s="14" t="s">
        <v>9967</v>
      </c>
      <c r="F2719" s="14">
        <v>1468.21</v>
      </c>
      <c r="G2719" s="14"/>
      <c r="H2719" s="14" t="s">
        <v>362</v>
      </c>
      <c r="I2719" s="14" t="s">
        <v>362</v>
      </c>
      <c r="J2719" s="14" t="s">
        <v>9968</v>
      </c>
      <c r="K2719" s="14" t="s">
        <v>9969</v>
      </c>
    </row>
    <row r="2720" spans="1:11" x14ac:dyDescent="0.2">
      <c r="A2720" s="15">
        <v>2719</v>
      </c>
      <c r="B2720" s="16">
        <v>2890682</v>
      </c>
      <c r="C2720" s="16" t="s">
        <v>9970</v>
      </c>
      <c r="D2720" s="16" t="s">
        <v>9971</v>
      </c>
      <c r="E2720" s="16" t="s">
        <v>5759</v>
      </c>
      <c r="F2720" s="16">
        <v>4625.25</v>
      </c>
      <c r="G2720" s="16"/>
      <c r="H2720" s="16" t="s">
        <v>4790</v>
      </c>
      <c r="I2720" s="16" t="s">
        <v>9972</v>
      </c>
      <c r="J2720" s="16" t="s">
        <v>2963</v>
      </c>
      <c r="K2720" s="16" t="s">
        <v>2964</v>
      </c>
    </row>
    <row r="2721" spans="1:11" x14ac:dyDescent="0.2">
      <c r="A2721" s="13">
        <v>2720</v>
      </c>
      <c r="B2721" s="14">
        <v>5237696</v>
      </c>
      <c r="C2721" s="14" t="s">
        <v>9973</v>
      </c>
      <c r="D2721" s="14" t="s">
        <v>9974</v>
      </c>
      <c r="E2721" s="14" t="s">
        <v>9975</v>
      </c>
      <c r="F2721" s="14">
        <v>4030.21</v>
      </c>
      <c r="G2721" s="14"/>
      <c r="H2721" s="14" t="s">
        <v>560</v>
      </c>
      <c r="I2721" s="14" t="s">
        <v>8419</v>
      </c>
      <c r="J2721" s="14" t="s">
        <v>9976</v>
      </c>
      <c r="K2721" s="14" t="s">
        <v>9977</v>
      </c>
    </row>
    <row r="2722" spans="1:11" x14ac:dyDescent="0.2">
      <c r="A2722" s="15">
        <v>2721</v>
      </c>
      <c r="B2722" s="16">
        <v>2875993</v>
      </c>
      <c r="C2722" s="16" t="s">
        <v>9978</v>
      </c>
      <c r="D2722" s="16" t="s">
        <v>9979</v>
      </c>
      <c r="E2722" s="16" t="s">
        <v>2262</v>
      </c>
      <c r="F2722" s="16">
        <v>72.260000000000005</v>
      </c>
      <c r="G2722" s="16" t="s">
        <v>1018</v>
      </c>
      <c r="H2722" s="16" t="s">
        <v>528</v>
      </c>
      <c r="I2722" s="16" t="s">
        <v>785</v>
      </c>
      <c r="J2722" s="16" t="s">
        <v>6074</v>
      </c>
      <c r="K2722" s="16" t="s">
        <v>6075</v>
      </c>
    </row>
    <row r="2723" spans="1:11" x14ac:dyDescent="0.2">
      <c r="A2723" s="13">
        <v>2722</v>
      </c>
      <c r="B2723" s="14">
        <v>5200881</v>
      </c>
      <c r="C2723" s="14" t="s">
        <v>9980</v>
      </c>
      <c r="D2723" s="14" t="s">
        <v>9981</v>
      </c>
      <c r="E2723" s="14" t="s">
        <v>9982</v>
      </c>
      <c r="F2723" s="14">
        <v>8598.61</v>
      </c>
      <c r="G2723" s="14"/>
      <c r="H2723" s="14" t="s">
        <v>511</v>
      </c>
      <c r="I2723" s="14" t="s">
        <v>748</v>
      </c>
      <c r="J2723" s="14" t="s">
        <v>2092</v>
      </c>
      <c r="K2723" s="14" t="s">
        <v>5869</v>
      </c>
    </row>
    <row r="2724" spans="1:11" x14ac:dyDescent="0.2">
      <c r="A2724" s="15">
        <v>2723</v>
      </c>
      <c r="B2724" s="16">
        <v>2707969</v>
      </c>
      <c r="C2724" s="16" t="s">
        <v>9983</v>
      </c>
      <c r="D2724" s="16" t="s">
        <v>9984</v>
      </c>
      <c r="E2724" s="16" t="s">
        <v>9985</v>
      </c>
      <c r="F2724" s="16">
        <v>43.06</v>
      </c>
      <c r="G2724" s="16" t="s">
        <v>1051</v>
      </c>
      <c r="H2724" s="16" t="s">
        <v>215</v>
      </c>
      <c r="I2724" s="16" t="s">
        <v>216</v>
      </c>
      <c r="J2724" s="16" t="s">
        <v>1694</v>
      </c>
      <c r="K2724" s="16" t="s">
        <v>1695</v>
      </c>
    </row>
    <row r="2725" spans="1:11" x14ac:dyDescent="0.2">
      <c r="A2725" s="13">
        <v>2724</v>
      </c>
      <c r="B2725" s="14">
        <v>5083265</v>
      </c>
      <c r="C2725" s="14" t="s">
        <v>9986</v>
      </c>
      <c r="D2725" s="14" t="s">
        <v>9987</v>
      </c>
      <c r="E2725" s="14" t="s">
        <v>3553</v>
      </c>
      <c r="F2725" s="14">
        <v>13170.15</v>
      </c>
      <c r="G2725" s="14"/>
      <c r="H2725" s="14" t="s">
        <v>21</v>
      </c>
      <c r="I2725" s="14" t="s">
        <v>9988</v>
      </c>
      <c r="J2725" s="14" t="s">
        <v>1042</v>
      </c>
      <c r="K2725" s="14" t="s">
        <v>1043</v>
      </c>
    </row>
    <row r="2726" spans="1:11" x14ac:dyDescent="0.2">
      <c r="A2726" s="15">
        <v>2725</v>
      </c>
      <c r="B2726" s="16">
        <v>5083265</v>
      </c>
      <c r="C2726" s="16" t="s">
        <v>9986</v>
      </c>
      <c r="D2726" s="16" t="s">
        <v>9989</v>
      </c>
      <c r="E2726" s="16" t="s">
        <v>1161</v>
      </c>
      <c r="F2726" s="16">
        <v>3740.5</v>
      </c>
      <c r="G2726" s="16"/>
      <c r="H2726" s="16" t="s">
        <v>21</v>
      </c>
      <c r="I2726" s="16" t="s">
        <v>9078</v>
      </c>
      <c r="J2726" s="16" t="s">
        <v>1042</v>
      </c>
      <c r="K2726" s="16" t="s">
        <v>1043</v>
      </c>
    </row>
    <row r="2727" spans="1:11" x14ac:dyDescent="0.2">
      <c r="A2727" s="13">
        <v>2726</v>
      </c>
      <c r="B2727" s="14">
        <v>5083265</v>
      </c>
      <c r="C2727" s="14" t="s">
        <v>9986</v>
      </c>
      <c r="D2727" s="14" t="s">
        <v>9990</v>
      </c>
      <c r="E2727" s="14" t="s">
        <v>1161</v>
      </c>
      <c r="F2727" s="14">
        <v>1724.73</v>
      </c>
      <c r="G2727" s="14" t="s">
        <v>970</v>
      </c>
      <c r="H2727" s="14" t="s">
        <v>21</v>
      </c>
      <c r="I2727" s="14" t="s">
        <v>49</v>
      </c>
      <c r="J2727" s="14" t="s">
        <v>3201</v>
      </c>
      <c r="K2727" s="14" t="s">
        <v>3202</v>
      </c>
    </row>
    <row r="2728" spans="1:11" x14ac:dyDescent="0.2">
      <c r="A2728" s="15">
        <v>2727</v>
      </c>
      <c r="B2728" s="16">
        <v>5189128</v>
      </c>
      <c r="C2728" s="16" t="s">
        <v>9991</v>
      </c>
      <c r="D2728" s="16" t="s">
        <v>9992</v>
      </c>
      <c r="E2728" s="16" t="s">
        <v>9993</v>
      </c>
      <c r="F2728" s="16">
        <v>1527.18</v>
      </c>
      <c r="G2728" s="16"/>
      <c r="H2728" s="16" t="s">
        <v>21</v>
      </c>
      <c r="I2728" s="16" t="s">
        <v>22</v>
      </c>
      <c r="J2728" s="16" t="s">
        <v>2494</v>
      </c>
      <c r="K2728" s="16" t="s">
        <v>2495</v>
      </c>
    </row>
    <row r="2729" spans="1:11" x14ac:dyDescent="0.2">
      <c r="A2729" s="13">
        <v>2728</v>
      </c>
      <c r="B2729" s="14">
        <v>5205581</v>
      </c>
      <c r="C2729" s="14" t="s">
        <v>9994</v>
      </c>
      <c r="D2729" s="14" t="s">
        <v>9995</v>
      </c>
      <c r="E2729" s="14" t="s">
        <v>9996</v>
      </c>
      <c r="F2729" s="14">
        <v>349.4</v>
      </c>
      <c r="G2729" s="14" t="s">
        <v>970</v>
      </c>
      <c r="H2729" s="14" t="s">
        <v>21</v>
      </c>
      <c r="I2729" s="14" t="s">
        <v>339</v>
      </c>
      <c r="J2729" s="14" t="s">
        <v>9997</v>
      </c>
      <c r="K2729" s="14" t="s">
        <v>9998</v>
      </c>
    </row>
    <row r="2730" spans="1:11" x14ac:dyDescent="0.2">
      <c r="A2730" s="15">
        <v>2729</v>
      </c>
      <c r="B2730" s="16">
        <v>5133351</v>
      </c>
      <c r="C2730" s="16" t="s">
        <v>9999</v>
      </c>
      <c r="D2730" s="16" t="s">
        <v>10000</v>
      </c>
      <c r="E2730" s="16" t="s">
        <v>6456</v>
      </c>
      <c r="F2730" s="16">
        <v>14835.42</v>
      </c>
      <c r="G2730" s="16"/>
      <c r="H2730" s="16" t="s">
        <v>21</v>
      </c>
      <c r="I2730" s="16" t="s">
        <v>6202</v>
      </c>
      <c r="J2730" s="16" t="s">
        <v>3153</v>
      </c>
      <c r="K2730" s="16" t="s">
        <v>7271</v>
      </c>
    </row>
    <row r="2731" spans="1:11" x14ac:dyDescent="0.2">
      <c r="A2731" s="13">
        <v>2730</v>
      </c>
      <c r="B2731" s="14">
        <v>5074622</v>
      </c>
      <c r="C2731" s="14" t="s">
        <v>10001</v>
      </c>
      <c r="D2731" s="14" t="s">
        <v>10002</v>
      </c>
      <c r="E2731" s="14" t="s">
        <v>10003</v>
      </c>
      <c r="F2731" s="14">
        <v>683.61</v>
      </c>
      <c r="G2731" s="14" t="s">
        <v>970</v>
      </c>
      <c r="H2731" s="14" t="s">
        <v>69</v>
      </c>
      <c r="I2731" s="14" t="s">
        <v>444</v>
      </c>
      <c r="J2731" s="14" t="s">
        <v>7671</v>
      </c>
      <c r="K2731" s="14" t="s">
        <v>9096</v>
      </c>
    </row>
    <row r="2732" spans="1:11" x14ac:dyDescent="0.2">
      <c r="A2732" s="15">
        <v>2731</v>
      </c>
      <c r="B2732" s="16">
        <v>5626412</v>
      </c>
      <c r="C2732" s="16" t="s">
        <v>10004</v>
      </c>
      <c r="D2732" s="16" t="s">
        <v>10005</v>
      </c>
      <c r="E2732" s="16" t="s">
        <v>7848</v>
      </c>
      <c r="F2732" s="16">
        <v>1200.1199999999999</v>
      </c>
      <c r="G2732" s="16"/>
      <c r="H2732" s="16" t="s">
        <v>116</v>
      </c>
      <c r="I2732" s="16" t="s">
        <v>663</v>
      </c>
      <c r="J2732" s="16" t="s">
        <v>6522</v>
      </c>
      <c r="K2732" s="16" t="s">
        <v>6523</v>
      </c>
    </row>
    <row r="2733" spans="1:11" x14ac:dyDescent="0.2">
      <c r="A2733" s="13">
        <v>2732</v>
      </c>
      <c r="B2733" s="14">
        <v>5517893</v>
      </c>
      <c r="C2733" s="14" t="s">
        <v>10006</v>
      </c>
      <c r="D2733" s="14" t="s">
        <v>10007</v>
      </c>
      <c r="E2733" s="14" t="s">
        <v>10008</v>
      </c>
      <c r="F2733" s="14">
        <v>4290.16</v>
      </c>
      <c r="G2733" s="14"/>
      <c r="H2733" s="14" t="s">
        <v>51</v>
      </c>
      <c r="I2733" s="14" t="s">
        <v>10009</v>
      </c>
      <c r="J2733" s="14" t="s">
        <v>5800</v>
      </c>
      <c r="K2733" s="14" t="s">
        <v>5801</v>
      </c>
    </row>
    <row r="2734" spans="1:11" x14ac:dyDescent="0.2">
      <c r="A2734" s="15">
        <v>2733</v>
      </c>
      <c r="B2734" s="16">
        <v>5513111</v>
      </c>
      <c r="C2734" s="16" t="s">
        <v>10010</v>
      </c>
      <c r="D2734" s="16" t="s">
        <v>10011</v>
      </c>
      <c r="E2734" s="16" t="s">
        <v>10012</v>
      </c>
      <c r="F2734" s="16">
        <v>3563.83</v>
      </c>
      <c r="G2734" s="16"/>
      <c r="H2734" s="16" t="s">
        <v>264</v>
      </c>
      <c r="I2734" s="16" t="s">
        <v>715</v>
      </c>
      <c r="J2734" s="16" t="s">
        <v>10013</v>
      </c>
      <c r="K2734" s="16" t="s">
        <v>10014</v>
      </c>
    </row>
    <row r="2735" spans="1:11" x14ac:dyDescent="0.2">
      <c r="A2735" s="13">
        <v>2734</v>
      </c>
      <c r="B2735" s="14">
        <v>2126028</v>
      </c>
      <c r="C2735" s="14" t="s">
        <v>10015</v>
      </c>
      <c r="D2735" s="14" t="s">
        <v>10016</v>
      </c>
      <c r="E2735" s="14" t="s">
        <v>10017</v>
      </c>
      <c r="F2735" s="14">
        <v>12.23</v>
      </c>
      <c r="G2735" s="14" t="s">
        <v>987</v>
      </c>
      <c r="H2735" s="14" t="s">
        <v>528</v>
      </c>
      <c r="I2735" s="14" t="s">
        <v>539</v>
      </c>
      <c r="J2735" s="14" t="s">
        <v>10018</v>
      </c>
      <c r="K2735" s="14" t="s">
        <v>10019</v>
      </c>
    </row>
    <row r="2736" spans="1:11" x14ac:dyDescent="0.2">
      <c r="A2736" s="15">
        <v>2735</v>
      </c>
      <c r="B2736" s="16">
        <v>5192994</v>
      </c>
      <c r="C2736" s="16" t="s">
        <v>10020</v>
      </c>
      <c r="D2736" s="16" t="s">
        <v>10021</v>
      </c>
      <c r="E2736" s="16" t="s">
        <v>10022</v>
      </c>
      <c r="F2736" s="16">
        <v>3710.13</v>
      </c>
      <c r="G2736" s="16"/>
      <c r="H2736" s="16" t="s">
        <v>560</v>
      </c>
      <c r="I2736" s="16" t="s">
        <v>51</v>
      </c>
      <c r="J2736" s="16" t="s">
        <v>5072</v>
      </c>
      <c r="K2736" s="16" t="s">
        <v>5073</v>
      </c>
    </row>
    <row r="2737" spans="1:11" x14ac:dyDescent="0.2">
      <c r="A2737" s="13">
        <v>2736</v>
      </c>
      <c r="B2737" s="14">
        <v>5192994</v>
      </c>
      <c r="C2737" s="14" t="s">
        <v>10020</v>
      </c>
      <c r="D2737" s="14" t="s">
        <v>10023</v>
      </c>
      <c r="E2737" s="14" t="s">
        <v>10024</v>
      </c>
      <c r="F2737" s="14">
        <v>5017.6499999999996</v>
      </c>
      <c r="G2737" s="14"/>
      <c r="H2737" s="14" t="s">
        <v>560</v>
      </c>
      <c r="I2737" s="14" t="s">
        <v>8419</v>
      </c>
      <c r="J2737" s="14" t="s">
        <v>5072</v>
      </c>
      <c r="K2737" s="14" t="s">
        <v>5073</v>
      </c>
    </row>
    <row r="2738" spans="1:11" x14ac:dyDescent="0.2">
      <c r="A2738" s="15">
        <v>2737</v>
      </c>
      <c r="B2738" s="16">
        <v>5199077</v>
      </c>
      <c r="C2738" s="16" t="s">
        <v>10025</v>
      </c>
      <c r="D2738" s="16" t="s">
        <v>10026</v>
      </c>
      <c r="E2738" s="16" t="s">
        <v>10027</v>
      </c>
      <c r="F2738" s="16">
        <v>350.13</v>
      </c>
      <c r="G2738" s="16" t="s">
        <v>987</v>
      </c>
      <c r="H2738" s="16" t="s">
        <v>264</v>
      </c>
      <c r="I2738" s="16" t="s">
        <v>268</v>
      </c>
      <c r="J2738" s="16" t="s">
        <v>10028</v>
      </c>
      <c r="K2738" s="16" t="s">
        <v>10029</v>
      </c>
    </row>
    <row r="2739" spans="1:11" x14ac:dyDescent="0.2">
      <c r="A2739" s="13">
        <v>2738</v>
      </c>
      <c r="B2739" s="14">
        <v>2037998</v>
      </c>
      <c r="C2739" s="14" t="s">
        <v>10030</v>
      </c>
      <c r="D2739" s="14" t="s">
        <v>10031</v>
      </c>
      <c r="E2739" s="14" t="s">
        <v>10032</v>
      </c>
      <c r="F2739" s="14">
        <v>563.01</v>
      </c>
      <c r="G2739" s="14" t="s">
        <v>1018</v>
      </c>
      <c r="H2739" s="14" t="s">
        <v>116</v>
      </c>
      <c r="I2739" s="14" t="s">
        <v>142</v>
      </c>
      <c r="J2739" s="14" t="s">
        <v>5472</v>
      </c>
      <c r="K2739" s="14" t="s">
        <v>5473</v>
      </c>
    </row>
    <row r="2740" spans="1:11" x14ac:dyDescent="0.2">
      <c r="A2740" s="15">
        <v>2739</v>
      </c>
      <c r="B2740" s="16">
        <v>2807459</v>
      </c>
      <c r="C2740" s="16" t="s">
        <v>10033</v>
      </c>
      <c r="D2740" s="16" t="s">
        <v>10034</v>
      </c>
      <c r="E2740" s="16" t="s">
        <v>9785</v>
      </c>
      <c r="F2740" s="16">
        <v>4011.24</v>
      </c>
      <c r="G2740" s="16"/>
      <c r="H2740" s="16" t="s">
        <v>511</v>
      </c>
      <c r="I2740" s="16" t="s">
        <v>6491</v>
      </c>
      <c r="J2740" s="16" t="s">
        <v>7860</v>
      </c>
      <c r="K2740" s="16" t="s">
        <v>7519</v>
      </c>
    </row>
    <row r="2741" spans="1:11" x14ac:dyDescent="0.2">
      <c r="A2741" s="13">
        <v>2740</v>
      </c>
      <c r="B2741" s="14">
        <v>2807459</v>
      </c>
      <c r="C2741" s="14" t="s">
        <v>10033</v>
      </c>
      <c r="D2741" s="14" t="s">
        <v>10035</v>
      </c>
      <c r="E2741" s="14" t="s">
        <v>10036</v>
      </c>
      <c r="F2741" s="14">
        <v>4170.22</v>
      </c>
      <c r="G2741" s="14"/>
      <c r="H2741" s="14" t="s">
        <v>511</v>
      </c>
      <c r="I2741" s="14" t="s">
        <v>519</v>
      </c>
      <c r="J2741" s="14" t="s">
        <v>7860</v>
      </c>
      <c r="K2741" s="14" t="s">
        <v>7519</v>
      </c>
    </row>
    <row r="2742" spans="1:11" x14ac:dyDescent="0.2">
      <c r="A2742" s="15">
        <v>2741</v>
      </c>
      <c r="B2742" s="16">
        <v>2807459</v>
      </c>
      <c r="C2742" s="16" t="s">
        <v>10033</v>
      </c>
      <c r="D2742" s="16" t="s">
        <v>10037</v>
      </c>
      <c r="E2742" s="16" t="s">
        <v>9105</v>
      </c>
      <c r="F2742" s="16">
        <v>4964.3100000000004</v>
      </c>
      <c r="G2742" s="16"/>
      <c r="H2742" s="16" t="s">
        <v>565</v>
      </c>
      <c r="I2742" s="16" t="s">
        <v>9798</v>
      </c>
      <c r="J2742" s="16" t="s">
        <v>10038</v>
      </c>
      <c r="K2742" s="16" t="s">
        <v>10039</v>
      </c>
    </row>
    <row r="2743" spans="1:11" x14ac:dyDescent="0.2">
      <c r="A2743" s="13">
        <v>2742</v>
      </c>
      <c r="B2743" s="14">
        <v>2807459</v>
      </c>
      <c r="C2743" s="14" t="s">
        <v>10033</v>
      </c>
      <c r="D2743" s="14" t="s">
        <v>10040</v>
      </c>
      <c r="E2743" s="14" t="s">
        <v>3720</v>
      </c>
      <c r="F2743" s="14">
        <v>9292.0300000000007</v>
      </c>
      <c r="G2743" s="14"/>
      <c r="H2743" s="14" t="s">
        <v>116</v>
      </c>
      <c r="I2743" s="14" t="s">
        <v>142</v>
      </c>
      <c r="J2743" s="14" t="s">
        <v>2928</v>
      </c>
      <c r="K2743" s="14" t="s">
        <v>2929</v>
      </c>
    </row>
    <row r="2744" spans="1:11" x14ac:dyDescent="0.2">
      <c r="A2744" s="15">
        <v>2743</v>
      </c>
      <c r="B2744" s="16">
        <v>2807459</v>
      </c>
      <c r="C2744" s="16" t="s">
        <v>10033</v>
      </c>
      <c r="D2744" s="16" t="s">
        <v>10041</v>
      </c>
      <c r="E2744" s="16" t="s">
        <v>10042</v>
      </c>
      <c r="F2744" s="16">
        <v>23817.61</v>
      </c>
      <c r="G2744" s="16"/>
      <c r="H2744" s="16" t="s">
        <v>560</v>
      </c>
      <c r="I2744" s="16" t="s">
        <v>10043</v>
      </c>
      <c r="J2744" s="16" t="s">
        <v>2319</v>
      </c>
      <c r="K2744" s="16" t="s">
        <v>6981</v>
      </c>
    </row>
    <row r="2745" spans="1:11" x14ac:dyDescent="0.2">
      <c r="A2745" s="13">
        <v>2744</v>
      </c>
      <c r="B2745" s="14">
        <v>2807459</v>
      </c>
      <c r="C2745" s="14" t="s">
        <v>10033</v>
      </c>
      <c r="D2745" s="14" t="s">
        <v>10044</v>
      </c>
      <c r="E2745" s="14" t="s">
        <v>10045</v>
      </c>
      <c r="F2745" s="14">
        <v>16321.13</v>
      </c>
      <c r="G2745" s="14"/>
      <c r="H2745" s="14" t="s">
        <v>560</v>
      </c>
      <c r="I2745" s="14" t="s">
        <v>10046</v>
      </c>
      <c r="J2745" s="14" t="s">
        <v>2319</v>
      </c>
      <c r="K2745" s="14" t="s">
        <v>6981</v>
      </c>
    </row>
    <row r="2746" spans="1:11" x14ac:dyDescent="0.2">
      <c r="A2746" s="15">
        <v>2745</v>
      </c>
      <c r="B2746" s="16">
        <v>2807459</v>
      </c>
      <c r="C2746" s="16" t="s">
        <v>10033</v>
      </c>
      <c r="D2746" s="16" t="s">
        <v>10047</v>
      </c>
      <c r="E2746" s="16" t="s">
        <v>10048</v>
      </c>
      <c r="F2746" s="16">
        <v>14568.7</v>
      </c>
      <c r="G2746" s="16"/>
      <c r="H2746" s="16" t="s">
        <v>565</v>
      </c>
      <c r="I2746" s="16" t="s">
        <v>10049</v>
      </c>
      <c r="J2746" s="16" t="s">
        <v>10050</v>
      </c>
      <c r="K2746" s="16" t="s">
        <v>10051</v>
      </c>
    </row>
    <row r="2747" spans="1:11" x14ac:dyDescent="0.2">
      <c r="A2747" s="13">
        <v>2746</v>
      </c>
      <c r="B2747" s="14">
        <v>2807459</v>
      </c>
      <c r="C2747" s="14" t="s">
        <v>10033</v>
      </c>
      <c r="D2747" s="14" t="s">
        <v>10052</v>
      </c>
      <c r="E2747" s="14" t="s">
        <v>9785</v>
      </c>
      <c r="F2747" s="14">
        <v>2605.42</v>
      </c>
      <c r="G2747" s="14"/>
      <c r="H2747" s="14" t="s">
        <v>511</v>
      </c>
      <c r="I2747" s="14" t="s">
        <v>6491</v>
      </c>
      <c r="J2747" s="14" t="s">
        <v>7860</v>
      </c>
      <c r="K2747" s="14" t="s">
        <v>7519</v>
      </c>
    </row>
    <row r="2748" spans="1:11" x14ac:dyDescent="0.2">
      <c r="A2748" s="15">
        <v>2747</v>
      </c>
      <c r="B2748" s="16">
        <v>2807459</v>
      </c>
      <c r="C2748" s="16" t="s">
        <v>10033</v>
      </c>
      <c r="D2748" s="16" t="s">
        <v>10053</v>
      </c>
      <c r="E2748" s="16" t="s">
        <v>10048</v>
      </c>
      <c r="F2748" s="16">
        <v>11690.18</v>
      </c>
      <c r="G2748" s="16" t="s">
        <v>987</v>
      </c>
      <c r="H2748" s="16" t="s">
        <v>565</v>
      </c>
      <c r="I2748" s="16" t="s">
        <v>8164</v>
      </c>
      <c r="J2748" s="16" t="s">
        <v>3201</v>
      </c>
      <c r="K2748" s="16" t="s">
        <v>3202</v>
      </c>
    </row>
    <row r="2749" spans="1:11" x14ac:dyDescent="0.2">
      <c r="A2749" s="13">
        <v>2748</v>
      </c>
      <c r="B2749" s="14">
        <v>2807459</v>
      </c>
      <c r="C2749" s="14" t="s">
        <v>10033</v>
      </c>
      <c r="D2749" s="14" t="s">
        <v>10054</v>
      </c>
      <c r="E2749" s="14" t="s">
        <v>10048</v>
      </c>
      <c r="F2749" s="14">
        <v>70.150000000000006</v>
      </c>
      <c r="G2749" s="14"/>
      <c r="H2749" s="14" t="s">
        <v>565</v>
      </c>
      <c r="I2749" s="14" t="s">
        <v>603</v>
      </c>
      <c r="J2749" s="14" t="s">
        <v>10050</v>
      </c>
      <c r="K2749" s="14" t="s">
        <v>10051</v>
      </c>
    </row>
    <row r="2750" spans="1:11" x14ac:dyDescent="0.2">
      <c r="A2750" s="15">
        <v>2749</v>
      </c>
      <c r="B2750" s="16">
        <v>2807459</v>
      </c>
      <c r="C2750" s="16" t="s">
        <v>10033</v>
      </c>
      <c r="D2750" s="16" t="s">
        <v>10055</v>
      </c>
      <c r="E2750" s="16" t="s">
        <v>9105</v>
      </c>
      <c r="F2750" s="16">
        <v>1762.3</v>
      </c>
      <c r="G2750" s="16" t="s">
        <v>987</v>
      </c>
      <c r="H2750" s="16" t="s">
        <v>565</v>
      </c>
      <c r="I2750" s="16" t="s">
        <v>603</v>
      </c>
      <c r="J2750" s="16" t="s">
        <v>3201</v>
      </c>
      <c r="K2750" s="16" t="s">
        <v>3202</v>
      </c>
    </row>
    <row r="2751" spans="1:11" x14ac:dyDescent="0.2">
      <c r="A2751" s="13">
        <v>2750</v>
      </c>
      <c r="B2751" s="14">
        <v>5241677</v>
      </c>
      <c r="C2751" s="14" t="s">
        <v>10056</v>
      </c>
      <c r="D2751" s="14" t="s">
        <v>10057</v>
      </c>
      <c r="E2751" s="14" t="s">
        <v>10058</v>
      </c>
      <c r="F2751" s="14">
        <v>5632.73</v>
      </c>
      <c r="G2751" s="14"/>
      <c r="H2751" s="14" t="s">
        <v>407</v>
      </c>
      <c r="I2751" s="14" t="s">
        <v>3059</v>
      </c>
      <c r="J2751" s="14" t="s">
        <v>2272</v>
      </c>
      <c r="K2751" s="14" t="s">
        <v>10059</v>
      </c>
    </row>
    <row r="2752" spans="1:11" x14ac:dyDescent="0.2">
      <c r="A2752" s="15">
        <v>2751</v>
      </c>
      <c r="B2752" s="16">
        <v>5006147</v>
      </c>
      <c r="C2752" s="16" t="s">
        <v>10060</v>
      </c>
      <c r="D2752" s="16" t="s">
        <v>10061</v>
      </c>
      <c r="E2752" s="16" t="s">
        <v>10062</v>
      </c>
      <c r="F2752" s="16">
        <v>33.979999999999997</v>
      </c>
      <c r="G2752" s="16" t="s">
        <v>10063</v>
      </c>
      <c r="H2752" s="16" t="s">
        <v>136</v>
      </c>
      <c r="I2752" s="16" t="s">
        <v>1401</v>
      </c>
      <c r="J2752" s="16" t="s">
        <v>10064</v>
      </c>
      <c r="K2752" s="16" t="s">
        <v>10065</v>
      </c>
    </row>
    <row r="2753" spans="1:11" x14ac:dyDescent="0.2">
      <c r="A2753" s="13">
        <v>2752</v>
      </c>
      <c r="B2753" s="14">
        <v>5055075</v>
      </c>
      <c r="C2753" s="14" t="s">
        <v>10066</v>
      </c>
      <c r="D2753" s="14" t="s">
        <v>10067</v>
      </c>
      <c r="E2753" s="14" t="s">
        <v>10068</v>
      </c>
      <c r="F2753" s="14">
        <v>26.68</v>
      </c>
      <c r="G2753" s="14" t="s">
        <v>10063</v>
      </c>
      <c r="H2753" s="14" t="s">
        <v>136</v>
      </c>
      <c r="I2753" s="14" t="s">
        <v>1378</v>
      </c>
      <c r="J2753" s="14" t="s">
        <v>10069</v>
      </c>
      <c r="K2753" s="14" t="s">
        <v>10070</v>
      </c>
    </row>
    <row r="2754" spans="1:11" x14ac:dyDescent="0.2">
      <c r="A2754" s="15">
        <v>2753</v>
      </c>
      <c r="B2754" s="16">
        <v>5055075</v>
      </c>
      <c r="C2754" s="16" t="s">
        <v>10066</v>
      </c>
      <c r="D2754" s="16" t="s">
        <v>10071</v>
      </c>
      <c r="E2754" s="16" t="s">
        <v>10072</v>
      </c>
      <c r="F2754" s="16">
        <v>53.44</v>
      </c>
      <c r="G2754" s="16" t="s">
        <v>396</v>
      </c>
      <c r="H2754" s="16" t="s">
        <v>136</v>
      </c>
      <c r="I2754" s="16" t="s">
        <v>1401</v>
      </c>
      <c r="J2754" s="16" t="s">
        <v>10073</v>
      </c>
      <c r="K2754" s="16" t="s">
        <v>10074</v>
      </c>
    </row>
    <row r="2755" spans="1:11" x14ac:dyDescent="0.2">
      <c r="A2755" s="13">
        <v>2754</v>
      </c>
      <c r="B2755" s="14">
        <v>5007143</v>
      </c>
      <c r="C2755" s="14" t="s">
        <v>10075</v>
      </c>
      <c r="D2755" s="14" t="s">
        <v>10076</v>
      </c>
      <c r="E2755" s="14" t="s">
        <v>10077</v>
      </c>
      <c r="F2755" s="14">
        <v>6132.21</v>
      </c>
      <c r="G2755" s="14"/>
      <c r="H2755" s="14" t="s">
        <v>407</v>
      </c>
      <c r="I2755" s="14" t="s">
        <v>8030</v>
      </c>
      <c r="J2755" s="14" t="s">
        <v>7373</v>
      </c>
      <c r="K2755" s="14" t="s">
        <v>7374</v>
      </c>
    </row>
    <row r="2756" spans="1:11" x14ac:dyDescent="0.2">
      <c r="A2756" s="15">
        <v>2755</v>
      </c>
      <c r="B2756" s="16">
        <v>5148014</v>
      </c>
      <c r="C2756" s="16" t="s">
        <v>10078</v>
      </c>
      <c r="D2756" s="16" t="s">
        <v>10079</v>
      </c>
      <c r="E2756" s="16" t="s">
        <v>10080</v>
      </c>
      <c r="F2756" s="16">
        <v>48.87</v>
      </c>
      <c r="G2756" s="16" t="s">
        <v>970</v>
      </c>
      <c r="H2756" s="16" t="s">
        <v>15</v>
      </c>
      <c r="I2756" s="16" t="s">
        <v>16</v>
      </c>
      <c r="J2756" s="16" t="s">
        <v>2102</v>
      </c>
      <c r="K2756" s="16" t="s">
        <v>10081</v>
      </c>
    </row>
    <row r="2757" spans="1:11" x14ac:dyDescent="0.2">
      <c r="A2757" s="13">
        <v>2756</v>
      </c>
      <c r="B2757" s="14">
        <v>5517346</v>
      </c>
      <c r="C2757" s="14" t="s">
        <v>10082</v>
      </c>
      <c r="D2757" s="14" t="s">
        <v>10083</v>
      </c>
      <c r="E2757" s="14" t="s">
        <v>4400</v>
      </c>
      <c r="F2757" s="14">
        <v>40.07</v>
      </c>
      <c r="G2757" s="14" t="s">
        <v>1018</v>
      </c>
      <c r="H2757" s="14" t="s">
        <v>528</v>
      </c>
      <c r="I2757" s="14" t="s">
        <v>785</v>
      </c>
      <c r="J2757" s="14" t="s">
        <v>2654</v>
      </c>
      <c r="K2757" s="14" t="s">
        <v>2655</v>
      </c>
    </row>
    <row r="2758" spans="1:11" x14ac:dyDescent="0.2">
      <c r="A2758" s="15">
        <v>2757</v>
      </c>
      <c r="B2758" s="16">
        <v>5613086</v>
      </c>
      <c r="C2758" s="16" t="s">
        <v>10084</v>
      </c>
      <c r="D2758" s="16" t="s">
        <v>10085</v>
      </c>
      <c r="E2758" s="16" t="s">
        <v>1341</v>
      </c>
      <c r="F2758" s="16">
        <v>8318.7000000000007</v>
      </c>
      <c r="G2758" s="16"/>
      <c r="H2758" s="16" t="s">
        <v>511</v>
      </c>
      <c r="I2758" s="16" t="s">
        <v>519</v>
      </c>
      <c r="J2758" s="16" t="s">
        <v>9649</v>
      </c>
      <c r="K2758" s="16" t="s">
        <v>10086</v>
      </c>
    </row>
    <row r="2759" spans="1:11" x14ac:dyDescent="0.2">
      <c r="A2759" s="13">
        <v>2758</v>
      </c>
      <c r="B2759" s="14">
        <v>5584663</v>
      </c>
      <c r="C2759" s="14" t="s">
        <v>10087</v>
      </c>
      <c r="D2759" s="14" t="s">
        <v>10088</v>
      </c>
      <c r="E2759" s="14" t="s">
        <v>10089</v>
      </c>
      <c r="F2759" s="14">
        <v>10215.19</v>
      </c>
      <c r="G2759" s="14"/>
      <c r="H2759" s="14" t="s">
        <v>116</v>
      </c>
      <c r="I2759" s="14" t="s">
        <v>147</v>
      </c>
      <c r="J2759" s="14" t="s">
        <v>1071</v>
      </c>
      <c r="K2759" s="14" t="s">
        <v>2308</v>
      </c>
    </row>
    <row r="2760" spans="1:11" x14ac:dyDescent="0.2">
      <c r="A2760" s="15">
        <v>2759</v>
      </c>
      <c r="B2760" s="16">
        <v>5200288</v>
      </c>
      <c r="C2760" s="16" t="s">
        <v>10090</v>
      </c>
      <c r="D2760" s="16" t="s">
        <v>10091</v>
      </c>
      <c r="E2760" s="16" t="s">
        <v>10017</v>
      </c>
      <c r="F2760" s="16">
        <v>10.69</v>
      </c>
      <c r="G2760" s="16" t="s">
        <v>987</v>
      </c>
      <c r="H2760" s="16" t="s">
        <v>528</v>
      </c>
      <c r="I2760" s="16" t="s">
        <v>539</v>
      </c>
      <c r="J2760" s="16" t="s">
        <v>2195</v>
      </c>
      <c r="K2760" s="16" t="s">
        <v>10092</v>
      </c>
    </row>
    <row r="2761" spans="1:11" x14ac:dyDescent="0.2">
      <c r="A2761" s="13">
        <v>2760</v>
      </c>
      <c r="B2761" s="14">
        <v>5482992</v>
      </c>
      <c r="C2761" s="14" t="s">
        <v>10093</v>
      </c>
      <c r="D2761" s="14" t="s">
        <v>10094</v>
      </c>
      <c r="E2761" s="14" t="s">
        <v>10095</v>
      </c>
      <c r="F2761" s="14">
        <v>5971.68</v>
      </c>
      <c r="G2761" s="14"/>
      <c r="H2761" s="14" t="s">
        <v>162</v>
      </c>
      <c r="I2761" s="14" t="s">
        <v>168</v>
      </c>
      <c r="J2761" s="14" t="s">
        <v>2942</v>
      </c>
      <c r="K2761" s="14" t="s">
        <v>2528</v>
      </c>
    </row>
    <row r="2762" spans="1:11" x14ac:dyDescent="0.2">
      <c r="A2762" s="15">
        <v>2761</v>
      </c>
      <c r="B2762" s="16">
        <v>5503787</v>
      </c>
      <c r="C2762" s="16" t="s">
        <v>10096</v>
      </c>
      <c r="D2762" s="16" t="s">
        <v>10097</v>
      </c>
      <c r="E2762" s="16" t="s">
        <v>10098</v>
      </c>
      <c r="F2762" s="16">
        <v>21447.55</v>
      </c>
      <c r="G2762" s="16"/>
      <c r="H2762" s="16" t="s">
        <v>264</v>
      </c>
      <c r="I2762" s="16" t="s">
        <v>320</v>
      </c>
      <c r="J2762" s="16" t="s">
        <v>4274</v>
      </c>
      <c r="K2762" s="16" t="s">
        <v>10099</v>
      </c>
    </row>
    <row r="2763" spans="1:11" x14ac:dyDescent="0.2">
      <c r="A2763" s="13">
        <v>2762</v>
      </c>
      <c r="B2763" s="14">
        <v>2765853</v>
      </c>
      <c r="C2763" s="14" t="s">
        <v>10100</v>
      </c>
      <c r="D2763" s="14" t="s">
        <v>10101</v>
      </c>
      <c r="E2763" s="14" t="s">
        <v>10102</v>
      </c>
      <c r="F2763" s="14">
        <v>359.31</v>
      </c>
      <c r="G2763" s="14" t="s">
        <v>970</v>
      </c>
      <c r="H2763" s="14" t="s">
        <v>407</v>
      </c>
      <c r="I2763" s="14" t="s">
        <v>5877</v>
      </c>
      <c r="J2763" s="14" t="s">
        <v>1424</v>
      </c>
      <c r="K2763" s="14" t="s">
        <v>1425</v>
      </c>
    </row>
    <row r="2764" spans="1:11" x14ac:dyDescent="0.2">
      <c r="A2764" s="15">
        <v>2763</v>
      </c>
      <c r="B2764" s="16">
        <v>5374367</v>
      </c>
      <c r="C2764" s="16" t="s">
        <v>902</v>
      </c>
      <c r="D2764" s="16" t="s">
        <v>10103</v>
      </c>
      <c r="E2764" s="16" t="s">
        <v>10104</v>
      </c>
      <c r="F2764" s="16">
        <v>589.95000000000005</v>
      </c>
      <c r="G2764" s="16" t="s">
        <v>2083</v>
      </c>
      <c r="H2764" s="16" t="s">
        <v>215</v>
      </c>
      <c r="I2764" s="16" t="s">
        <v>685</v>
      </c>
      <c r="J2764" s="16" t="s">
        <v>4084</v>
      </c>
      <c r="K2764" s="16" t="s">
        <v>4085</v>
      </c>
    </row>
    <row r="2765" spans="1:11" x14ac:dyDescent="0.2">
      <c r="A2765" s="13">
        <v>2764</v>
      </c>
      <c r="B2765" s="14">
        <v>5101492</v>
      </c>
      <c r="C2765" s="14" t="s">
        <v>10105</v>
      </c>
      <c r="D2765" s="14" t="s">
        <v>10106</v>
      </c>
      <c r="E2765" s="14" t="s">
        <v>1318</v>
      </c>
      <c r="F2765" s="14">
        <v>2888.74</v>
      </c>
      <c r="G2765" s="14"/>
      <c r="H2765" s="14" t="s">
        <v>407</v>
      </c>
      <c r="I2765" s="14" t="s">
        <v>2881</v>
      </c>
      <c r="J2765" s="14" t="s">
        <v>2713</v>
      </c>
      <c r="K2765" s="14" t="s">
        <v>2714</v>
      </c>
    </row>
    <row r="2766" spans="1:11" x14ac:dyDescent="0.2">
      <c r="A2766" s="15">
        <v>2765</v>
      </c>
      <c r="B2766" s="16">
        <v>5523974</v>
      </c>
      <c r="C2766" s="16" t="s">
        <v>10107</v>
      </c>
      <c r="D2766" s="16" t="s">
        <v>10108</v>
      </c>
      <c r="E2766" s="16" t="s">
        <v>10109</v>
      </c>
      <c r="F2766" s="16">
        <v>133.12</v>
      </c>
      <c r="G2766" s="16" t="s">
        <v>2083</v>
      </c>
      <c r="H2766" s="16" t="s">
        <v>51</v>
      </c>
      <c r="I2766" s="16" t="s">
        <v>52</v>
      </c>
      <c r="J2766" s="16" t="s">
        <v>10110</v>
      </c>
      <c r="K2766" s="16" t="s">
        <v>10111</v>
      </c>
    </row>
    <row r="2767" spans="1:11" x14ac:dyDescent="0.2">
      <c r="A2767" s="13">
        <v>2766</v>
      </c>
      <c r="B2767" s="14">
        <v>5183588</v>
      </c>
      <c r="C2767" s="14" t="s">
        <v>10112</v>
      </c>
      <c r="D2767" s="14" t="s">
        <v>10113</v>
      </c>
      <c r="E2767" s="14" t="s">
        <v>1618</v>
      </c>
      <c r="F2767" s="14">
        <v>6802.81</v>
      </c>
      <c r="G2767" s="14"/>
      <c r="H2767" s="14" t="s">
        <v>264</v>
      </c>
      <c r="I2767" s="14" t="s">
        <v>320</v>
      </c>
      <c r="J2767" s="14" t="s">
        <v>3461</v>
      </c>
      <c r="K2767" s="14" t="s">
        <v>3462</v>
      </c>
    </row>
    <row r="2768" spans="1:11" x14ac:dyDescent="0.2">
      <c r="A2768" s="15">
        <v>2767</v>
      </c>
      <c r="B2768" s="16">
        <v>5356725</v>
      </c>
      <c r="C2768" s="16" t="s">
        <v>10114</v>
      </c>
      <c r="D2768" s="16" t="s">
        <v>10115</v>
      </c>
      <c r="E2768" s="16" t="s">
        <v>5279</v>
      </c>
      <c r="F2768" s="16">
        <v>5620.31</v>
      </c>
      <c r="G2768" s="16"/>
      <c r="H2768" s="16" t="s">
        <v>407</v>
      </c>
      <c r="I2768" s="16" t="s">
        <v>6648</v>
      </c>
      <c r="J2768" s="16" t="s">
        <v>1730</v>
      </c>
      <c r="K2768" s="16" t="s">
        <v>2747</v>
      </c>
    </row>
    <row r="2769" spans="1:11" x14ac:dyDescent="0.2">
      <c r="A2769" s="13">
        <v>2768</v>
      </c>
      <c r="B2769" s="14">
        <v>5267994</v>
      </c>
      <c r="C2769" s="14" t="s">
        <v>10116</v>
      </c>
      <c r="D2769" s="14" t="s">
        <v>10117</v>
      </c>
      <c r="E2769" s="14" t="s">
        <v>10118</v>
      </c>
      <c r="F2769" s="14">
        <v>999.3</v>
      </c>
      <c r="G2769" s="14"/>
      <c r="H2769" s="14" t="s">
        <v>407</v>
      </c>
      <c r="I2769" s="14" t="s">
        <v>2881</v>
      </c>
      <c r="J2769" s="14" t="s">
        <v>10119</v>
      </c>
      <c r="K2769" s="14" t="s">
        <v>10120</v>
      </c>
    </row>
    <row r="2770" spans="1:11" x14ac:dyDescent="0.2">
      <c r="A2770" s="15">
        <v>2769</v>
      </c>
      <c r="B2770" s="16">
        <v>2887134</v>
      </c>
      <c r="C2770" s="16" t="s">
        <v>10121</v>
      </c>
      <c r="D2770" s="16" t="s">
        <v>10122</v>
      </c>
      <c r="E2770" s="16" t="s">
        <v>10123</v>
      </c>
      <c r="F2770" s="16">
        <v>4023.05</v>
      </c>
      <c r="G2770" s="16"/>
      <c r="H2770" s="16" t="s">
        <v>264</v>
      </c>
      <c r="I2770" s="16" t="s">
        <v>7898</v>
      </c>
      <c r="J2770" s="16" t="s">
        <v>4408</v>
      </c>
      <c r="K2770" s="16" t="s">
        <v>10124</v>
      </c>
    </row>
    <row r="2771" spans="1:11" x14ac:dyDescent="0.2">
      <c r="A2771" s="13">
        <v>2770</v>
      </c>
      <c r="B2771" s="14">
        <v>2887134</v>
      </c>
      <c r="C2771" s="14" t="s">
        <v>10121</v>
      </c>
      <c r="D2771" s="14" t="s">
        <v>10125</v>
      </c>
      <c r="E2771" s="14" t="s">
        <v>10126</v>
      </c>
      <c r="F2771" s="14">
        <v>4481.82</v>
      </c>
      <c r="G2771" s="14" t="s">
        <v>987</v>
      </c>
      <c r="H2771" s="14" t="s">
        <v>264</v>
      </c>
      <c r="I2771" s="14" t="s">
        <v>272</v>
      </c>
      <c r="J2771" s="14" t="s">
        <v>2575</v>
      </c>
      <c r="K2771" s="14" t="s">
        <v>2576</v>
      </c>
    </row>
    <row r="2772" spans="1:11" x14ac:dyDescent="0.2">
      <c r="A2772" s="15">
        <v>2771</v>
      </c>
      <c r="B2772" s="16">
        <v>2887134</v>
      </c>
      <c r="C2772" s="16" t="s">
        <v>10121</v>
      </c>
      <c r="D2772" s="16" t="s">
        <v>10127</v>
      </c>
      <c r="E2772" s="16" t="s">
        <v>10123</v>
      </c>
      <c r="F2772" s="16">
        <v>8340.01</v>
      </c>
      <c r="G2772" s="16" t="s">
        <v>987</v>
      </c>
      <c r="H2772" s="16" t="s">
        <v>264</v>
      </c>
      <c r="I2772" s="16" t="s">
        <v>272</v>
      </c>
      <c r="J2772" s="16" t="s">
        <v>7232</v>
      </c>
      <c r="K2772" s="16" t="s">
        <v>10128</v>
      </c>
    </row>
    <row r="2773" spans="1:11" x14ac:dyDescent="0.2">
      <c r="A2773" s="13">
        <v>2772</v>
      </c>
      <c r="B2773" s="14">
        <v>5401801</v>
      </c>
      <c r="C2773" s="14" t="s">
        <v>10129</v>
      </c>
      <c r="D2773" s="14" t="s">
        <v>10130</v>
      </c>
      <c r="E2773" s="14" t="s">
        <v>10131</v>
      </c>
      <c r="F2773" s="14">
        <v>175.24</v>
      </c>
      <c r="G2773" s="14" t="s">
        <v>7815</v>
      </c>
      <c r="H2773" s="14" t="s">
        <v>560</v>
      </c>
      <c r="I2773" s="14" t="s">
        <v>2135</v>
      </c>
      <c r="J2773" s="14" t="s">
        <v>7545</v>
      </c>
      <c r="K2773" s="14" t="s">
        <v>7546</v>
      </c>
    </row>
    <row r="2774" spans="1:11" x14ac:dyDescent="0.2">
      <c r="A2774" s="15">
        <v>2773</v>
      </c>
      <c r="B2774" s="16">
        <v>5401801</v>
      </c>
      <c r="C2774" s="16" t="s">
        <v>10129</v>
      </c>
      <c r="D2774" s="16" t="s">
        <v>10132</v>
      </c>
      <c r="E2774" s="16" t="s">
        <v>10133</v>
      </c>
      <c r="F2774" s="16">
        <v>981.53</v>
      </c>
      <c r="G2774" s="16"/>
      <c r="H2774" s="16" t="s">
        <v>560</v>
      </c>
      <c r="I2774" s="16" t="s">
        <v>2135</v>
      </c>
      <c r="J2774" s="16" t="s">
        <v>2413</v>
      </c>
      <c r="K2774" s="16" t="s">
        <v>2414</v>
      </c>
    </row>
    <row r="2775" spans="1:11" x14ac:dyDescent="0.2">
      <c r="A2775" s="13">
        <v>2774</v>
      </c>
      <c r="B2775" s="14">
        <v>5401801</v>
      </c>
      <c r="C2775" s="14" t="s">
        <v>10129</v>
      </c>
      <c r="D2775" s="14" t="s">
        <v>10134</v>
      </c>
      <c r="E2775" s="14" t="s">
        <v>10131</v>
      </c>
      <c r="F2775" s="14">
        <v>2066.33</v>
      </c>
      <c r="G2775" s="14"/>
      <c r="H2775" s="14" t="s">
        <v>560</v>
      </c>
      <c r="I2775" s="14" t="s">
        <v>2135</v>
      </c>
      <c r="J2775" s="14" t="s">
        <v>2413</v>
      </c>
      <c r="K2775" s="14" t="s">
        <v>2414</v>
      </c>
    </row>
    <row r="2776" spans="1:11" x14ac:dyDescent="0.2">
      <c r="A2776" s="15">
        <v>2775</v>
      </c>
      <c r="B2776" s="16">
        <v>5401801</v>
      </c>
      <c r="C2776" s="16" t="s">
        <v>10129</v>
      </c>
      <c r="D2776" s="16" t="s">
        <v>10135</v>
      </c>
      <c r="E2776" s="16" t="s">
        <v>10136</v>
      </c>
      <c r="F2776" s="16">
        <v>91.39</v>
      </c>
      <c r="G2776" s="16" t="s">
        <v>7815</v>
      </c>
      <c r="H2776" s="16" t="s">
        <v>560</v>
      </c>
      <c r="I2776" s="16" t="s">
        <v>2135</v>
      </c>
      <c r="J2776" s="16" t="s">
        <v>10137</v>
      </c>
      <c r="K2776" s="16" t="s">
        <v>10138</v>
      </c>
    </row>
    <row r="2777" spans="1:11" x14ac:dyDescent="0.2">
      <c r="A2777" s="13">
        <v>2776</v>
      </c>
      <c r="B2777" s="14">
        <v>2827298</v>
      </c>
      <c r="C2777" s="14" t="s">
        <v>10139</v>
      </c>
      <c r="D2777" s="14" t="s">
        <v>10140</v>
      </c>
      <c r="E2777" s="14" t="s">
        <v>10141</v>
      </c>
      <c r="F2777" s="14">
        <v>903.79</v>
      </c>
      <c r="G2777" s="14"/>
      <c r="H2777" s="14" t="s">
        <v>264</v>
      </c>
      <c r="I2777" s="14" t="s">
        <v>335</v>
      </c>
      <c r="J2777" s="14" t="s">
        <v>6011</v>
      </c>
      <c r="K2777" s="14" t="s">
        <v>6012</v>
      </c>
    </row>
    <row r="2778" spans="1:11" x14ac:dyDescent="0.2">
      <c r="A2778" s="15">
        <v>2777</v>
      </c>
      <c r="B2778" s="16">
        <v>5105625</v>
      </c>
      <c r="C2778" s="16" t="s">
        <v>10142</v>
      </c>
      <c r="D2778" s="16" t="s">
        <v>10143</v>
      </c>
      <c r="E2778" s="16" t="s">
        <v>10144</v>
      </c>
      <c r="F2778" s="16">
        <v>373.12</v>
      </c>
      <c r="G2778" s="16"/>
      <c r="H2778" s="16" t="s">
        <v>116</v>
      </c>
      <c r="I2778" s="16" t="s">
        <v>142</v>
      </c>
      <c r="J2778" s="16" t="s">
        <v>2079</v>
      </c>
      <c r="K2778" s="16" t="s">
        <v>3008</v>
      </c>
    </row>
    <row r="2779" spans="1:11" x14ac:dyDescent="0.2">
      <c r="A2779" s="13">
        <v>2778</v>
      </c>
      <c r="B2779" s="14">
        <v>5105625</v>
      </c>
      <c r="C2779" s="14" t="s">
        <v>10142</v>
      </c>
      <c r="D2779" s="14" t="s">
        <v>10145</v>
      </c>
      <c r="E2779" s="14" t="s">
        <v>1164</v>
      </c>
      <c r="F2779" s="14">
        <v>942.36</v>
      </c>
      <c r="G2779" s="14"/>
      <c r="H2779" s="14" t="s">
        <v>116</v>
      </c>
      <c r="I2779" s="14" t="s">
        <v>142</v>
      </c>
      <c r="J2779" s="14" t="s">
        <v>2079</v>
      </c>
      <c r="K2779" s="14" t="s">
        <v>3008</v>
      </c>
    </row>
    <row r="2780" spans="1:11" x14ac:dyDescent="0.2">
      <c r="A2780" s="15">
        <v>2779</v>
      </c>
      <c r="B2780" s="16">
        <v>5544084</v>
      </c>
      <c r="C2780" s="16" t="s">
        <v>10146</v>
      </c>
      <c r="D2780" s="16" t="s">
        <v>10147</v>
      </c>
      <c r="E2780" s="16" t="s">
        <v>10148</v>
      </c>
      <c r="F2780" s="16">
        <v>21481.89</v>
      </c>
      <c r="G2780" s="16"/>
      <c r="H2780" s="16" t="s">
        <v>560</v>
      </c>
      <c r="I2780" s="16" t="s">
        <v>51</v>
      </c>
      <c r="J2780" s="16" t="s">
        <v>1329</v>
      </c>
      <c r="K2780" s="16" t="s">
        <v>1330</v>
      </c>
    </row>
    <row r="2781" spans="1:11" x14ac:dyDescent="0.2">
      <c r="A2781" s="13">
        <v>2780</v>
      </c>
      <c r="B2781" s="14">
        <v>5544084</v>
      </c>
      <c r="C2781" s="14" t="s">
        <v>10146</v>
      </c>
      <c r="D2781" s="14" t="s">
        <v>10149</v>
      </c>
      <c r="E2781" s="14" t="s">
        <v>9505</v>
      </c>
      <c r="F2781" s="14">
        <v>8669.19</v>
      </c>
      <c r="G2781" s="14"/>
      <c r="H2781" s="14" t="s">
        <v>215</v>
      </c>
      <c r="I2781" s="14" t="s">
        <v>229</v>
      </c>
      <c r="J2781" s="14" t="s">
        <v>1645</v>
      </c>
      <c r="K2781" s="14" t="s">
        <v>1646</v>
      </c>
    </row>
    <row r="2782" spans="1:11" x14ac:dyDescent="0.2">
      <c r="A2782" s="15">
        <v>2781</v>
      </c>
      <c r="B2782" s="16">
        <v>5544084</v>
      </c>
      <c r="C2782" s="16" t="s">
        <v>10146</v>
      </c>
      <c r="D2782" s="16" t="s">
        <v>10150</v>
      </c>
      <c r="E2782" s="16" t="s">
        <v>1463</v>
      </c>
      <c r="F2782" s="16">
        <v>4544.2700000000004</v>
      </c>
      <c r="G2782" s="16"/>
      <c r="H2782" s="16" t="s">
        <v>382</v>
      </c>
      <c r="I2782" s="16" t="s">
        <v>396</v>
      </c>
      <c r="J2782" s="16" t="s">
        <v>1984</v>
      </c>
      <c r="K2782" s="16" t="s">
        <v>2717</v>
      </c>
    </row>
    <row r="2783" spans="1:11" x14ac:dyDescent="0.2">
      <c r="A2783" s="13">
        <v>2782</v>
      </c>
      <c r="B2783" s="14">
        <v>5544084</v>
      </c>
      <c r="C2783" s="14" t="s">
        <v>10146</v>
      </c>
      <c r="D2783" s="14" t="s">
        <v>10151</v>
      </c>
      <c r="E2783" s="14" t="s">
        <v>10152</v>
      </c>
      <c r="F2783" s="14">
        <v>15546.69</v>
      </c>
      <c r="G2783" s="14"/>
      <c r="H2783" s="14" t="s">
        <v>215</v>
      </c>
      <c r="I2783" s="14" t="s">
        <v>259</v>
      </c>
      <c r="J2783" s="14" t="s">
        <v>1938</v>
      </c>
      <c r="K2783" s="14" t="s">
        <v>1939</v>
      </c>
    </row>
    <row r="2784" spans="1:11" x14ac:dyDescent="0.2">
      <c r="A2784" s="15">
        <v>2783</v>
      </c>
      <c r="B2784" s="16">
        <v>5544084</v>
      </c>
      <c r="C2784" s="16" t="s">
        <v>10146</v>
      </c>
      <c r="D2784" s="16" t="s">
        <v>10153</v>
      </c>
      <c r="E2784" s="16" t="s">
        <v>10148</v>
      </c>
      <c r="F2784" s="16">
        <v>3757.52</v>
      </c>
      <c r="G2784" s="16"/>
      <c r="H2784" s="16" t="s">
        <v>560</v>
      </c>
      <c r="I2784" s="16" t="s">
        <v>795</v>
      </c>
      <c r="J2784" s="16" t="s">
        <v>1329</v>
      </c>
      <c r="K2784" s="16" t="s">
        <v>1330</v>
      </c>
    </row>
    <row r="2785" spans="1:11" x14ac:dyDescent="0.2">
      <c r="A2785" s="13">
        <v>2784</v>
      </c>
      <c r="B2785" s="14">
        <v>2569477</v>
      </c>
      <c r="C2785" s="14" t="s">
        <v>10154</v>
      </c>
      <c r="D2785" s="14" t="s">
        <v>10155</v>
      </c>
      <c r="E2785" s="14" t="s">
        <v>10156</v>
      </c>
      <c r="F2785" s="14">
        <v>28.9</v>
      </c>
      <c r="G2785" s="14" t="s">
        <v>1018</v>
      </c>
      <c r="H2785" s="14" t="s">
        <v>116</v>
      </c>
      <c r="I2785" s="14" t="s">
        <v>667</v>
      </c>
      <c r="J2785" s="14" t="s">
        <v>1413</v>
      </c>
      <c r="K2785" s="14" t="s">
        <v>1414</v>
      </c>
    </row>
    <row r="2786" spans="1:11" x14ac:dyDescent="0.2">
      <c r="A2786" s="15">
        <v>2785</v>
      </c>
      <c r="B2786" s="16">
        <v>2569477</v>
      </c>
      <c r="C2786" s="16" t="s">
        <v>10154</v>
      </c>
      <c r="D2786" s="16" t="s">
        <v>10157</v>
      </c>
      <c r="E2786" s="16" t="s">
        <v>10158</v>
      </c>
      <c r="F2786" s="16">
        <v>107.55</v>
      </c>
      <c r="G2786" s="16"/>
      <c r="H2786" s="16" t="s">
        <v>116</v>
      </c>
      <c r="I2786" s="16" t="s">
        <v>667</v>
      </c>
      <c r="J2786" s="16" t="s">
        <v>3850</v>
      </c>
      <c r="K2786" s="16" t="s">
        <v>3851</v>
      </c>
    </row>
    <row r="2787" spans="1:11" x14ac:dyDescent="0.2">
      <c r="A2787" s="13">
        <v>2786</v>
      </c>
      <c r="B2787" s="14">
        <v>5320569</v>
      </c>
      <c r="C2787" s="14" t="s">
        <v>10159</v>
      </c>
      <c r="D2787" s="14" t="s">
        <v>10160</v>
      </c>
      <c r="E2787" s="14" t="s">
        <v>10161</v>
      </c>
      <c r="F2787" s="14">
        <v>98.72</v>
      </c>
      <c r="G2787" s="14" t="s">
        <v>1018</v>
      </c>
      <c r="H2787" s="14" t="s">
        <v>528</v>
      </c>
      <c r="I2787" s="14" t="s">
        <v>785</v>
      </c>
      <c r="J2787" s="14" t="s">
        <v>6961</v>
      </c>
      <c r="K2787" s="14" t="s">
        <v>6962</v>
      </c>
    </row>
    <row r="2788" spans="1:11" x14ac:dyDescent="0.2">
      <c r="A2788" s="15">
        <v>2787</v>
      </c>
      <c r="B2788" s="16">
        <v>5324998</v>
      </c>
      <c r="C2788" s="16" t="s">
        <v>10162</v>
      </c>
      <c r="D2788" s="16" t="s">
        <v>10163</v>
      </c>
      <c r="E2788" s="16" t="s">
        <v>10164</v>
      </c>
      <c r="F2788" s="16">
        <v>24882.77</v>
      </c>
      <c r="G2788" s="16"/>
      <c r="H2788" s="16" t="s">
        <v>69</v>
      </c>
      <c r="I2788" s="16" t="s">
        <v>10165</v>
      </c>
      <c r="J2788" s="16" t="s">
        <v>10166</v>
      </c>
      <c r="K2788" s="16" t="s">
        <v>10167</v>
      </c>
    </row>
    <row r="2789" spans="1:11" x14ac:dyDescent="0.2">
      <c r="A2789" s="13">
        <v>2788</v>
      </c>
      <c r="B2789" s="14">
        <v>5324998</v>
      </c>
      <c r="C2789" s="14" t="s">
        <v>10162</v>
      </c>
      <c r="D2789" s="14" t="s">
        <v>10168</v>
      </c>
      <c r="E2789" s="14" t="s">
        <v>10169</v>
      </c>
      <c r="F2789" s="14">
        <v>9043.5300000000007</v>
      </c>
      <c r="G2789" s="14"/>
      <c r="H2789" s="14" t="s">
        <v>69</v>
      </c>
      <c r="I2789" s="14" t="s">
        <v>645</v>
      </c>
      <c r="J2789" s="14" t="s">
        <v>4493</v>
      </c>
      <c r="K2789" s="14" t="s">
        <v>4494</v>
      </c>
    </row>
    <row r="2790" spans="1:11" x14ac:dyDescent="0.2">
      <c r="A2790" s="15">
        <v>2789</v>
      </c>
      <c r="B2790" s="16">
        <v>5294495</v>
      </c>
      <c r="C2790" s="16" t="s">
        <v>10170</v>
      </c>
      <c r="D2790" s="16" t="s">
        <v>10171</v>
      </c>
      <c r="E2790" s="16" t="s">
        <v>10172</v>
      </c>
      <c r="F2790" s="16">
        <v>42.69</v>
      </c>
      <c r="G2790" s="16" t="s">
        <v>987</v>
      </c>
      <c r="H2790" s="16" t="s">
        <v>69</v>
      </c>
      <c r="I2790" s="16" t="s">
        <v>645</v>
      </c>
      <c r="J2790" s="16" t="s">
        <v>10173</v>
      </c>
      <c r="K2790" s="16" t="s">
        <v>10174</v>
      </c>
    </row>
    <row r="2791" spans="1:11" x14ac:dyDescent="0.2">
      <c r="A2791" s="13">
        <v>2790</v>
      </c>
      <c r="B2791" s="14">
        <v>5294495</v>
      </c>
      <c r="C2791" s="14" t="s">
        <v>10170</v>
      </c>
      <c r="D2791" s="14" t="s">
        <v>10175</v>
      </c>
      <c r="E2791" s="14" t="s">
        <v>10176</v>
      </c>
      <c r="F2791" s="14">
        <v>51.69</v>
      </c>
      <c r="G2791" s="14" t="s">
        <v>987</v>
      </c>
      <c r="H2791" s="14" t="s">
        <v>69</v>
      </c>
      <c r="I2791" s="14" t="s">
        <v>645</v>
      </c>
      <c r="J2791" s="14" t="s">
        <v>10177</v>
      </c>
      <c r="K2791" s="14" t="s">
        <v>10178</v>
      </c>
    </row>
    <row r="2792" spans="1:11" x14ac:dyDescent="0.2">
      <c r="A2792" s="15">
        <v>2791</v>
      </c>
      <c r="B2792" s="16">
        <v>5294495</v>
      </c>
      <c r="C2792" s="16" t="s">
        <v>10170</v>
      </c>
      <c r="D2792" s="16" t="s">
        <v>10179</v>
      </c>
      <c r="E2792" s="16" t="s">
        <v>1367</v>
      </c>
      <c r="F2792" s="16">
        <v>27.33</v>
      </c>
      <c r="G2792" s="16" t="s">
        <v>987</v>
      </c>
      <c r="H2792" s="16" t="s">
        <v>69</v>
      </c>
      <c r="I2792" s="16" t="s">
        <v>645</v>
      </c>
      <c r="J2792" s="16" t="s">
        <v>10180</v>
      </c>
      <c r="K2792" s="16" t="s">
        <v>10181</v>
      </c>
    </row>
    <row r="2793" spans="1:11" x14ac:dyDescent="0.2">
      <c r="A2793" s="13">
        <v>2792</v>
      </c>
      <c r="B2793" s="14">
        <v>5294495</v>
      </c>
      <c r="C2793" s="14" t="s">
        <v>10170</v>
      </c>
      <c r="D2793" s="14" t="s">
        <v>10182</v>
      </c>
      <c r="E2793" s="14" t="s">
        <v>10183</v>
      </c>
      <c r="F2793" s="14">
        <v>55.93</v>
      </c>
      <c r="G2793" s="14"/>
      <c r="H2793" s="14" t="s">
        <v>69</v>
      </c>
      <c r="I2793" s="14" t="s">
        <v>645</v>
      </c>
      <c r="J2793" s="14" t="s">
        <v>9136</v>
      </c>
      <c r="K2793" s="14" t="s">
        <v>9137</v>
      </c>
    </row>
    <row r="2794" spans="1:11" x14ac:dyDescent="0.2">
      <c r="A2794" s="15">
        <v>2793</v>
      </c>
      <c r="B2794" s="16">
        <v>5294495</v>
      </c>
      <c r="C2794" s="16" t="s">
        <v>10170</v>
      </c>
      <c r="D2794" s="16" t="s">
        <v>10184</v>
      </c>
      <c r="E2794" s="16" t="s">
        <v>10185</v>
      </c>
      <c r="F2794" s="16">
        <v>2077.4</v>
      </c>
      <c r="G2794" s="16"/>
      <c r="H2794" s="16" t="s">
        <v>69</v>
      </c>
      <c r="I2794" s="16" t="s">
        <v>645</v>
      </c>
      <c r="J2794" s="16" t="s">
        <v>10186</v>
      </c>
      <c r="K2794" s="16" t="s">
        <v>7131</v>
      </c>
    </row>
    <row r="2795" spans="1:11" x14ac:dyDescent="0.2">
      <c r="A2795" s="13">
        <v>2794</v>
      </c>
      <c r="B2795" s="14">
        <v>5294495</v>
      </c>
      <c r="C2795" s="14" t="s">
        <v>10170</v>
      </c>
      <c r="D2795" s="14" t="s">
        <v>10187</v>
      </c>
      <c r="E2795" s="14" t="s">
        <v>10188</v>
      </c>
      <c r="F2795" s="14">
        <v>240.03</v>
      </c>
      <c r="G2795" s="14"/>
      <c r="H2795" s="14" t="s">
        <v>69</v>
      </c>
      <c r="I2795" s="14" t="s">
        <v>645</v>
      </c>
      <c r="J2795" s="14" t="s">
        <v>2596</v>
      </c>
      <c r="K2795" s="14" t="s">
        <v>2597</v>
      </c>
    </row>
    <row r="2796" spans="1:11" x14ac:dyDescent="0.2">
      <c r="A2796" s="15">
        <v>2795</v>
      </c>
      <c r="B2796" s="16">
        <v>5294495</v>
      </c>
      <c r="C2796" s="16" t="s">
        <v>10170</v>
      </c>
      <c r="D2796" s="16" t="s">
        <v>10189</v>
      </c>
      <c r="E2796" s="16" t="s">
        <v>8906</v>
      </c>
      <c r="F2796" s="16">
        <v>19.71</v>
      </c>
      <c r="G2796" s="16"/>
      <c r="H2796" s="16" t="s">
        <v>69</v>
      </c>
      <c r="I2796" s="16" t="s">
        <v>645</v>
      </c>
      <c r="J2796" s="16" t="s">
        <v>9136</v>
      </c>
      <c r="K2796" s="16" t="s">
        <v>9137</v>
      </c>
    </row>
    <row r="2797" spans="1:11" x14ac:dyDescent="0.2">
      <c r="A2797" s="13">
        <v>2796</v>
      </c>
      <c r="B2797" s="14">
        <v>5294495</v>
      </c>
      <c r="C2797" s="14" t="s">
        <v>10170</v>
      </c>
      <c r="D2797" s="14" t="s">
        <v>10190</v>
      </c>
      <c r="E2797" s="14" t="s">
        <v>10191</v>
      </c>
      <c r="F2797" s="14">
        <v>81.7</v>
      </c>
      <c r="G2797" s="14" t="s">
        <v>987</v>
      </c>
      <c r="H2797" s="14" t="s">
        <v>69</v>
      </c>
      <c r="I2797" s="14" t="s">
        <v>645</v>
      </c>
      <c r="J2797" s="14" t="s">
        <v>8471</v>
      </c>
      <c r="K2797" s="14" t="s">
        <v>8472</v>
      </c>
    </row>
    <row r="2798" spans="1:11" x14ac:dyDescent="0.2">
      <c r="A2798" s="15">
        <v>2797</v>
      </c>
      <c r="B2798" s="16">
        <v>5382432</v>
      </c>
      <c r="C2798" s="16" t="s">
        <v>10192</v>
      </c>
      <c r="D2798" s="16" t="s">
        <v>10193</v>
      </c>
      <c r="E2798" s="16" t="s">
        <v>76</v>
      </c>
      <c r="F2798" s="16">
        <v>571.03</v>
      </c>
      <c r="G2798" s="16" t="s">
        <v>2083</v>
      </c>
      <c r="H2798" s="16" t="s">
        <v>116</v>
      </c>
      <c r="I2798" s="16" t="s">
        <v>660</v>
      </c>
      <c r="J2798" s="16" t="s">
        <v>1156</v>
      </c>
      <c r="K2798" s="16" t="s">
        <v>1157</v>
      </c>
    </row>
    <row r="2799" spans="1:11" x14ac:dyDescent="0.2">
      <c r="A2799" s="13">
        <v>2798</v>
      </c>
      <c r="B2799" s="14">
        <v>5325765</v>
      </c>
      <c r="C2799" s="14" t="s">
        <v>10194</v>
      </c>
      <c r="D2799" s="14" t="s">
        <v>10195</v>
      </c>
      <c r="E2799" s="14" t="s">
        <v>10196</v>
      </c>
      <c r="F2799" s="14">
        <v>11169.33</v>
      </c>
      <c r="G2799" s="14"/>
      <c r="H2799" s="14" t="s">
        <v>116</v>
      </c>
      <c r="I2799" s="14" t="s">
        <v>128</v>
      </c>
      <c r="J2799" s="14" t="s">
        <v>8447</v>
      </c>
      <c r="K2799" s="14" t="s">
        <v>8448</v>
      </c>
    </row>
    <row r="2800" spans="1:11" x14ac:dyDescent="0.2">
      <c r="A2800" s="15">
        <v>2799</v>
      </c>
      <c r="B2800" s="16">
        <v>2025833</v>
      </c>
      <c r="C2800" s="16" t="s">
        <v>8045</v>
      </c>
      <c r="D2800" s="16" t="s">
        <v>10197</v>
      </c>
      <c r="E2800" s="16" t="s">
        <v>10198</v>
      </c>
      <c r="F2800" s="16">
        <v>25.7</v>
      </c>
      <c r="G2800" s="16" t="s">
        <v>1018</v>
      </c>
      <c r="H2800" s="16" t="s">
        <v>407</v>
      </c>
      <c r="I2800" s="16" t="s">
        <v>444</v>
      </c>
      <c r="J2800" s="16" t="s">
        <v>1342</v>
      </c>
      <c r="K2800" s="16" t="s">
        <v>1343</v>
      </c>
    </row>
    <row r="2801" spans="1:11" x14ac:dyDescent="0.2">
      <c r="A2801" s="13">
        <v>2800</v>
      </c>
      <c r="B2801" s="14">
        <v>2025833</v>
      </c>
      <c r="C2801" s="14" t="s">
        <v>8045</v>
      </c>
      <c r="D2801" s="14" t="s">
        <v>10199</v>
      </c>
      <c r="E2801" s="14" t="s">
        <v>1341</v>
      </c>
      <c r="F2801" s="14">
        <v>35.49</v>
      </c>
      <c r="G2801" s="14"/>
      <c r="H2801" s="14" t="s">
        <v>407</v>
      </c>
      <c r="I2801" s="14" t="s">
        <v>746</v>
      </c>
      <c r="J2801" s="14" t="s">
        <v>1730</v>
      </c>
      <c r="K2801" s="14" t="s">
        <v>2747</v>
      </c>
    </row>
    <row r="2802" spans="1:11" x14ac:dyDescent="0.2">
      <c r="A2802" s="15">
        <v>2801</v>
      </c>
      <c r="B2802" s="16">
        <v>2095025</v>
      </c>
      <c r="C2802" s="16" t="s">
        <v>10200</v>
      </c>
      <c r="D2802" s="16" t="s">
        <v>10201</v>
      </c>
      <c r="E2802" s="16" t="s">
        <v>6919</v>
      </c>
      <c r="F2802" s="16">
        <v>19.07</v>
      </c>
      <c r="G2802" s="16" t="s">
        <v>987</v>
      </c>
      <c r="H2802" s="16" t="s">
        <v>116</v>
      </c>
      <c r="I2802" s="16" t="s">
        <v>142</v>
      </c>
      <c r="J2802" s="16" t="s">
        <v>10202</v>
      </c>
      <c r="K2802" s="16" t="s">
        <v>10203</v>
      </c>
    </row>
    <row r="2803" spans="1:11" x14ac:dyDescent="0.2">
      <c r="A2803" s="13">
        <v>2802</v>
      </c>
      <c r="B2803" s="14">
        <v>2095025</v>
      </c>
      <c r="C2803" s="14" t="s">
        <v>10200</v>
      </c>
      <c r="D2803" s="14" t="s">
        <v>10204</v>
      </c>
      <c r="E2803" s="14" t="s">
        <v>10205</v>
      </c>
      <c r="F2803" s="14">
        <v>91.16</v>
      </c>
      <c r="G2803" s="14" t="s">
        <v>987</v>
      </c>
      <c r="H2803" s="14" t="s">
        <v>264</v>
      </c>
      <c r="I2803" s="14" t="s">
        <v>268</v>
      </c>
      <c r="J2803" s="14" t="s">
        <v>10206</v>
      </c>
      <c r="K2803" s="14" t="s">
        <v>10207</v>
      </c>
    </row>
    <row r="2804" spans="1:11" x14ac:dyDescent="0.2">
      <c r="A2804" s="15">
        <v>2803</v>
      </c>
      <c r="B2804" s="16">
        <v>2095025</v>
      </c>
      <c r="C2804" s="16" t="s">
        <v>10200</v>
      </c>
      <c r="D2804" s="16" t="s">
        <v>10208</v>
      </c>
      <c r="E2804" s="16" t="s">
        <v>10209</v>
      </c>
      <c r="F2804" s="16">
        <v>118.43</v>
      </c>
      <c r="G2804" s="16" t="s">
        <v>987</v>
      </c>
      <c r="H2804" s="16" t="s">
        <v>116</v>
      </c>
      <c r="I2804" s="16" t="s">
        <v>142</v>
      </c>
      <c r="J2804" s="16" t="s">
        <v>10210</v>
      </c>
      <c r="K2804" s="16" t="s">
        <v>10211</v>
      </c>
    </row>
    <row r="2805" spans="1:11" x14ac:dyDescent="0.2">
      <c r="A2805" s="13">
        <v>2804</v>
      </c>
      <c r="B2805" s="14">
        <v>2095025</v>
      </c>
      <c r="C2805" s="14" t="s">
        <v>10200</v>
      </c>
      <c r="D2805" s="14" t="s">
        <v>10212</v>
      </c>
      <c r="E2805" s="14" t="s">
        <v>10205</v>
      </c>
      <c r="F2805" s="14">
        <v>131.4</v>
      </c>
      <c r="G2805" s="14" t="s">
        <v>987</v>
      </c>
      <c r="H2805" s="14" t="s">
        <v>264</v>
      </c>
      <c r="I2805" s="14" t="s">
        <v>268</v>
      </c>
      <c r="J2805" s="14" t="s">
        <v>2339</v>
      </c>
      <c r="K2805" s="14" t="s">
        <v>5264</v>
      </c>
    </row>
    <row r="2806" spans="1:11" x14ac:dyDescent="0.2">
      <c r="A2806" s="15">
        <v>2805</v>
      </c>
      <c r="B2806" s="16">
        <v>2095025</v>
      </c>
      <c r="C2806" s="16" t="s">
        <v>10200</v>
      </c>
      <c r="D2806" s="16" t="s">
        <v>10213</v>
      </c>
      <c r="E2806" s="16" t="s">
        <v>10214</v>
      </c>
      <c r="F2806" s="16">
        <v>30.91</v>
      </c>
      <c r="G2806" s="16" t="s">
        <v>987</v>
      </c>
      <c r="H2806" s="16" t="s">
        <v>264</v>
      </c>
      <c r="I2806" s="16" t="s">
        <v>268</v>
      </c>
      <c r="J2806" s="16" t="s">
        <v>3414</v>
      </c>
      <c r="K2806" s="16" t="s">
        <v>3415</v>
      </c>
    </row>
    <row r="2807" spans="1:11" x14ac:dyDescent="0.2">
      <c r="A2807" s="13">
        <v>2806</v>
      </c>
      <c r="B2807" s="14">
        <v>2095025</v>
      </c>
      <c r="C2807" s="14" t="s">
        <v>10200</v>
      </c>
      <c r="D2807" s="14" t="s">
        <v>10215</v>
      </c>
      <c r="E2807" s="14" t="s">
        <v>10216</v>
      </c>
      <c r="F2807" s="14">
        <v>212.24</v>
      </c>
      <c r="G2807" s="14" t="s">
        <v>970</v>
      </c>
      <c r="H2807" s="14" t="s">
        <v>21</v>
      </c>
      <c r="I2807" s="14" t="s">
        <v>10217</v>
      </c>
      <c r="J2807" s="14" t="s">
        <v>10218</v>
      </c>
      <c r="K2807" s="14" t="s">
        <v>10219</v>
      </c>
    </row>
    <row r="2808" spans="1:11" x14ac:dyDescent="0.2">
      <c r="A2808" s="15">
        <v>2807</v>
      </c>
      <c r="B2808" s="16">
        <v>2095025</v>
      </c>
      <c r="C2808" s="16" t="s">
        <v>10200</v>
      </c>
      <c r="D2808" s="16" t="s">
        <v>10220</v>
      </c>
      <c r="E2808" s="16" t="s">
        <v>1164</v>
      </c>
      <c r="F2808" s="16">
        <v>272.69</v>
      </c>
      <c r="G2808" s="16" t="s">
        <v>1018</v>
      </c>
      <c r="H2808" s="16" t="s">
        <v>116</v>
      </c>
      <c r="I2808" s="16" t="s">
        <v>142</v>
      </c>
      <c r="J2808" s="16" t="s">
        <v>2928</v>
      </c>
      <c r="K2808" s="16" t="s">
        <v>10221</v>
      </c>
    </row>
    <row r="2809" spans="1:11" x14ac:dyDescent="0.2">
      <c r="A2809" s="13">
        <v>2808</v>
      </c>
      <c r="B2809" s="14">
        <v>2095025</v>
      </c>
      <c r="C2809" s="14" t="s">
        <v>10200</v>
      </c>
      <c r="D2809" s="14" t="s">
        <v>10222</v>
      </c>
      <c r="E2809" s="14" t="s">
        <v>10223</v>
      </c>
      <c r="F2809" s="14">
        <v>390.93</v>
      </c>
      <c r="G2809" s="14"/>
      <c r="H2809" s="14" t="s">
        <v>116</v>
      </c>
      <c r="I2809" s="14" t="s">
        <v>142</v>
      </c>
      <c r="J2809" s="14" t="s">
        <v>2928</v>
      </c>
      <c r="K2809" s="14" t="s">
        <v>2929</v>
      </c>
    </row>
    <row r="2810" spans="1:11" x14ac:dyDescent="0.2">
      <c r="A2810" s="15">
        <v>2809</v>
      </c>
      <c r="B2810" s="16">
        <v>2095025</v>
      </c>
      <c r="C2810" s="16" t="s">
        <v>10200</v>
      </c>
      <c r="D2810" s="16" t="s">
        <v>10224</v>
      </c>
      <c r="E2810" s="16" t="s">
        <v>10225</v>
      </c>
      <c r="F2810" s="16">
        <v>132.38999999999999</v>
      </c>
      <c r="G2810" s="16" t="s">
        <v>5540</v>
      </c>
      <c r="H2810" s="16" t="s">
        <v>116</v>
      </c>
      <c r="I2810" s="16" t="s">
        <v>663</v>
      </c>
      <c r="J2810" s="16" t="s">
        <v>10226</v>
      </c>
      <c r="K2810" s="16" t="s">
        <v>10227</v>
      </c>
    </row>
    <row r="2811" spans="1:11" x14ac:dyDescent="0.2">
      <c r="A2811" s="13">
        <v>2810</v>
      </c>
      <c r="B2811" s="14">
        <v>2095025</v>
      </c>
      <c r="C2811" s="14" t="s">
        <v>10200</v>
      </c>
      <c r="D2811" s="14" t="s">
        <v>10228</v>
      </c>
      <c r="E2811" s="14" t="s">
        <v>6919</v>
      </c>
      <c r="F2811" s="14">
        <v>1430.55</v>
      </c>
      <c r="G2811" s="14" t="s">
        <v>987</v>
      </c>
      <c r="H2811" s="14" t="s">
        <v>116</v>
      </c>
      <c r="I2811" s="14" t="s">
        <v>142</v>
      </c>
      <c r="J2811" s="14" t="s">
        <v>6267</v>
      </c>
      <c r="K2811" s="14" t="s">
        <v>6268</v>
      </c>
    </row>
    <row r="2812" spans="1:11" x14ac:dyDescent="0.2">
      <c r="A2812" s="15">
        <v>2811</v>
      </c>
      <c r="B2812" s="16">
        <v>2095025</v>
      </c>
      <c r="C2812" s="16" t="s">
        <v>10200</v>
      </c>
      <c r="D2812" s="16" t="s">
        <v>10229</v>
      </c>
      <c r="E2812" s="16" t="s">
        <v>10230</v>
      </c>
      <c r="F2812" s="16">
        <v>33.47</v>
      </c>
      <c r="G2812" s="16"/>
      <c r="H2812" s="16" t="s">
        <v>407</v>
      </c>
      <c r="I2812" s="16" t="s">
        <v>1601</v>
      </c>
      <c r="J2812" s="16" t="s">
        <v>1303</v>
      </c>
      <c r="K2812" s="16" t="s">
        <v>1725</v>
      </c>
    </row>
    <row r="2813" spans="1:11" x14ac:dyDescent="0.2">
      <c r="A2813" s="13">
        <v>2812</v>
      </c>
      <c r="B2813" s="14">
        <v>2095025</v>
      </c>
      <c r="C2813" s="14" t="s">
        <v>10200</v>
      </c>
      <c r="D2813" s="14" t="s">
        <v>10231</v>
      </c>
      <c r="E2813" s="14" t="s">
        <v>3091</v>
      </c>
      <c r="F2813" s="14">
        <v>1443.73</v>
      </c>
      <c r="G2813" s="14" t="s">
        <v>987</v>
      </c>
      <c r="H2813" s="14" t="s">
        <v>215</v>
      </c>
      <c r="I2813" s="14" t="s">
        <v>227</v>
      </c>
      <c r="J2813" s="14" t="s">
        <v>6074</v>
      </c>
      <c r="K2813" s="14" t="s">
        <v>6075</v>
      </c>
    </row>
    <row r="2814" spans="1:11" x14ac:dyDescent="0.2">
      <c r="A2814" s="15">
        <v>2813</v>
      </c>
      <c r="B2814" s="16">
        <v>2095025</v>
      </c>
      <c r="C2814" s="16" t="s">
        <v>10200</v>
      </c>
      <c r="D2814" s="16" t="s">
        <v>10232</v>
      </c>
      <c r="E2814" s="16" t="s">
        <v>3091</v>
      </c>
      <c r="F2814" s="16">
        <v>1222.6199999999999</v>
      </c>
      <c r="G2814" s="16"/>
      <c r="H2814" s="16" t="s">
        <v>215</v>
      </c>
      <c r="I2814" s="16" t="s">
        <v>4800</v>
      </c>
      <c r="J2814" s="16" t="s">
        <v>6074</v>
      </c>
      <c r="K2814" s="16" t="s">
        <v>8440</v>
      </c>
    </row>
    <row r="2815" spans="1:11" x14ac:dyDescent="0.2">
      <c r="A2815" s="13">
        <v>2814</v>
      </c>
      <c r="B2815" s="14">
        <v>2095025</v>
      </c>
      <c r="C2815" s="14" t="s">
        <v>10200</v>
      </c>
      <c r="D2815" s="14" t="s">
        <v>10233</v>
      </c>
      <c r="E2815" s="14" t="s">
        <v>10234</v>
      </c>
      <c r="F2815" s="14">
        <v>35.89</v>
      </c>
      <c r="G2815" s="14" t="s">
        <v>987</v>
      </c>
      <c r="H2815" s="14" t="s">
        <v>264</v>
      </c>
      <c r="I2815" s="14" t="s">
        <v>268</v>
      </c>
      <c r="J2815" s="14" t="s">
        <v>2624</v>
      </c>
      <c r="K2815" s="14" t="s">
        <v>8466</v>
      </c>
    </row>
    <row r="2816" spans="1:11" x14ac:dyDescent="0.2">
      <c r="A2816" s="15">
        <v>2815</v>
      </c>
      <c r="B2816" s="16">
        <v>2095025</v>
      </c>
      <c r="C2816" s="16" t="s">
        <v>10200</v>
      </c>
      <c r="D2816" s="16" t="s">
        <v>10235</v>
      </c>
      <c r="E2816" s="16" t="s">
        <v>10236</v>
      </c>
      <c r="F2816" s="16">
        <v>460.33</v>
      </c>
      <c r="G2816" s="16" t="s">
        <v>987</v>
      </c>
      <c r="H2816" s="16" t="s">
        <v>116</v>
      </c>
      <c r="I2816" s="16" t="s">
        <v>142</v>
      </c>
      <c r="J2816" s="16" t="s">
        <v>5053</v>
      </c>
      <c r="K2816" s="16" t="s">
        <v>5054</v>
      </c>
    </row>
    <row r="2817" spans="1:11" x14ac:dyDescent="0.2">
      <c r="A2817" s="13">
        <v>2816</v>
      </c>
      <c r="B2817" s="14">
        <v>2095025</v>
      </c>
      <c r="C2817" s="14" t="s">
        <v>10200</v>
      </c>
      <c r="D2817" s="14" t="s">
        <v>10237</v>
      </c>
      <c r="E2817" s="14" t="s">
        <v>10238</v>
      </c>
      <c r="F2817" s="14">
        <v>872.22</v>
      </c>
      <c r="G2817" s="14" t="s">
        <v>987</v>
      </c>
      <c r="H2817" s="14" t="s">
        <v>264</v>
      </c>
      <c r="I2817" s="14" t="s">
        <v>268</v>
      </c>
      <c r="J2817" s="14" t="s">
        <v>2624</v>
      </c>
      <c r="K2817" s="14" t="s">
        <v>8466</v>
      </c>
    </row>
    <row r="2818" spans="1:11" x14ac:dyDescent="0.2">
      <c r="A2818" s="15">
        <v>2817</v>
      </c>
      <c r="B2818" s="16">
        <v>2095025</v>
      </c>
      <c r="C2818" s="16" t="s">
        <v>10200</v>
      </c>
      <c r="D2818" s="16" t="s">
        <v>10239</v>
      </c>
      <c r="E2818" s="16" t="s">
        <v>10240</v>
      </c>
      <c r="F2818" s="16">
        <v>23.42</v>
      </c>
      <c r="G2818" s="16" t="s">
        <v>1018</v>
      </c>
      <c r="H2818" s="16" t="s">
        <v>215</v>
      </c>
      <c r="I2818" s="16" t="s">
        <v>227</v>
      </c>
      <c r="J2818" s="16" t="s">
        <v>3461</v>
      </c>
      <c r="K2818" s="16" t="s">
        <v>8502</v>
      </c>
    </row>
    <row r="2819" spans="1:11" x14ac:dyDescent="0.2">
      <c r="A2819" s="13">
        <v>2818</v>
      </c>
      <c r="B2819" s="14">
        <v>2095025</v>
      </c>
      <c r="C2819" s="14" t="s">
        <v>10200</v>
      </c>
      <c r="D2819" s="14" t="s">
        <v>10241</v>
      </c>
      <c r="E2819" s="14" t="s">
        <v>807</v>
      </c>
      <c r="F2819" s="14">
        <v>1082.42</v>
      </c>
      <c r="G2819" s="14" t="s">
        <v>987</v>
      </c>
      <c r="H2819" s="14" t="s">
        <v>162</v>
      </c>
      <c r="I2819" s="14" t="s">
        <v>705</v>
      </c>
      <c r="J2819" s="14" t="s">
        <v>4025</v>
      </c>
      <c r="K2819" s="14" t="s">
        <v>10242</v>
      </c>
    </row>
    <row r="2820" spans="1:11" x14ac:dyDescent="0.2">
      <c r="A2820" s="15">
        <v>2819</v>
      </c>
      <c r="B2820" s="16">
        <v>2095025</v>
      </c>
      <c r="C2820" s="16" t="s">
        <v>10200</v>
      </c>
      <c r="D2820" s="16" t="s">
        <v>10243</v>
      </c>
      <c r="E2820" s="16" t="s">
        <v>3217</v>
      </c>
      <c r="F2820" s="16">
        <v>59.09</v>
      </c>
      <c r="G2820" s="16" t="s">
        <v>1018</v>
      </c>
      <c r="H2820" s="16" t="s">
        <v>215</v>
      </c>
      <c r="I2820" s="16" t="s">
        <v>257</v>
      </c>
      <c r="J2820" s="16" t="s">
        <v>3334</v>
      </c>
      <c r="K2820" s="16" t="s">
        <v>10244</v>
      </c>
    </row>
    <row r="2821" spans="1:11" x14ac:dyDescent="0.2">
      <c r="A2821" s="13">
        <v>2820</v>
      </c>
      <c r="B2821" s="14">
        <v>2095025</v>
      </c>
      <c r="C2821" s="14" t="s">
        <v>10200</v>
      </c>
      <c r="D2821" s="14" t="s">
        <v>10245</v>
      </c>
      <c r="E2821" s="14" t="s">
        <v>10246</v>
      </c>
      <c r="F2821" s="14">
        <v>4048.94</v>
      </c>
      <c r="G2821" s="14" t="s">
        <v>987</v>
      </c>
      <c r="H2821" s="14" t="s">
        <v>162</v>
      </c>
      <c r="I2821" s="14" t="s">
        <v>705</v>
      </c>
      <c r="J2821" s="14" t="s">
        <v>10247</v>
      </c>
      <c r="K2821" s="14" t="s">
        <v>10248</v>
      </c>
    </row>
    <row r="2822" spans="1:11" x14ac:dyDescent="0.2">
      <c r="A2822" s="15">
        <v>2821</v>
      </c>
      <c r="B2822" s="16">
        <v>2095025</v>
      </c>
      <c r="C2822" s="16" t="s">
        <v>10200</v>
      </c>
      <c r="D2822" s="16" t="s">
        <v>10249</v>
      </c>
      <c r="E2822" s="16" t="s">
        <v>2421</v>
      </c>
      <c r="F2822" s="16">
        <v>76.89</v>
      </c>
      <c r="G2822" s="16" t="s">
        <v>10250</v>
      </c>
      <c r="H2822" s="16" t="s">
        <v>116</v>
      </c>
      <c r="I2822" s="16" t="s">
        <v>145</v>
      </c>
      <c r="J2822" s="16" t="s">
        <v>10251</v>
      </c>
      <c r="K2822" s="16" t="s">
        <v>10252</v>
      </c>
    </row>
    <row r="2823" spans="1:11" x14ac:dyDescent="0.2">
      <c r="A2823" s="13">
        <v>2822</v>
      </c>
      <c r="B2823" s="14">
        <v>2095025</v>
      </c>
      <c r="C2823" s="14" t="s">
        <v>10200</v>
      </c>
      <c r="D2823" s="14" t="s">
        <v>10253</v>
      </c>
      <c r="E2823" s="14" t="s">
        <v>10223</v>
      </c>
      <c r="F2823" s="14">
        <v>87.57</v>
      </c>
      <c r="G2823" s="14" t="s">
        <v>1018</v>
      </c>
      <c r="H2823" s="14" t="s">
        <v>116</v>
      </c>
      <c r="I2823" s="14" t="s">
        <v>142</v>
      </c>
      <c r="J2823" s="14" t="s">
        <v>10251</v>
      </c>
      <c r="K2823" s="14" t="s">
        <v>10252</v>
      </c>
    </row>
    <row r="2824" spans="1:11" x14ac:dyDescent="0.2">
      <c r="A2824" s="15">
        <v>2823</v>
      </c>
      <c r="B2824" s="16">
        <v>2095025</v>
      </c>
      <c r="C2824" s="16" t="s">
        <v>10200</v>
      </c>
      <c r="D2824" s="16" t="s">
        <v>10254</v>
      </c>
      <c r="E2824" s="16" t="s">
        <v>10255</v>
      </c>
      <c r="F2824" s="16">
        <v>1130.73</v>
      </c>
      <c r="G2824" s="16" t="s">
        <v>970</v>
      </c>
      <c r="H2824" s="16" t="s">
        <v>21</v>
      </c>
      <c r="I2824" s="16" t="s">
        <v>456</v>
      </c>
      <c r="J2824" s="16" t="s">
        <v>4389</v>
      </c>
      <c r="K2824" s="16" t="s">
        <v>4390</v>
      </c>
    </row>
    <row r="2825" spans="1:11" x14ac:dyDescent="0.2">
      <c r="A2825" s="13">
        <v>2824</v>
      </c>
      <c r="B2825" s="14">
        <v>2095025</v>
      </c>
      <c r="C2825" s="14" t="s">
        <v>10200</v>
      </c>
      <c r="D2825" s="14" t="s">
        <v>10256</v>
      </c>
      <c r="E2825" s="14" t="s">
        <v>10257</v>
      </c>
      <c r="F2825" s="14">
        <v>611.91</v>
      </c>
      <c r="G2825" s="14" t="s">
        <v>1018</v>
      </c>
      <c r="H2825" s="14" t="s">
        <v>116</v>
      </c>
      <c r="I2825" s="14" t="s">
        <v>142</v>
      </c>
      <c r="J2825" s="14" t="s">
        <v>4315</v>
      </c>
      <c r="K2825" s="14" t="s">
        <v>4316</v>
      </c>
    </row>
    <row r="2826" spans="1:11" x14ac:dyDescent="0.2">
      <c r="A2826" s="15">
        <v>2825</v>
      </c>
      <c r="B2826" s="16">
        <v>2095025</v>
      </c>
      <c r="C2826" s="16" t="s">
        <v>10200</v>
      </c>
      <c r="D2826" s="16" t="s">
        <v>10258</v>
      </c>
      <c r="E2826" s="16" t="s">
        <v>5358</v>
      </c>
      <c r="F2826" s="16">
        <v>166.25</v>
      </c>
      <c r="G2826" s="16" t="s">
        <v>1796</v>
      </c>
      <c r="H2826" s="16" t="s">
        <v>215</v>
      </c>
      <c r="I2826" s="16" t="s">
        <v>257</v>
      </c>
      <c r="J2826" s="16" t="s">
        <v>8779</v>
      </c>
      <c r="K2826" s="16" t="s">
        <v>8780</v>
      </c>
    </row>
    <row r="2827" spans="1:11" x14ac:dyDescent="0.2">
      <c r="A2827" s="13">
        <v>2826</v>
      </c>
      <c r="B2827" s="14">
        <v>2095025</v>
      </c>
      <c r="C2827" s="14" t="s">
        <v>10200</v>
      </c>
      <c r="D2827" s="14" t="s">
        <v>10259</v>
      </c>
      <c r="E2827" s="14" t="s">
        <v>10260</v>
      </c>
      <c r="F2827" s="14">
        <v>33.770000000000003</v>
      </c>
      <c r="G2827" s="14" t="s">
        <v>1018</v>
      </c>
      <c r="H2827" s="14" t="s">
        <v>528</v>
      </c>
      <c r="I2827" s="14" t="s">
        <v>539</v>
      </c>
      <c r="J2827" s="14" t="s">
        <v>4315</v>
      </c>
      <c r="K2827" s="14" t="s">
        <v>4316</v>
      </c>
    </row>
    <row r="2828" spans="1:11" x14ac:dyDescent="0.2">
      <c r="A2828" s="15">
        <v>2827</v>
      </c>
      <c r="B2828" s="16">
        <v>2829959</v>
      </c>
      <c r="C2828" s="16" t="s">
        <v>10261</v>
      </c>
      <c r="D2828" s="16" t="s">
        <v>10262</v>
      </c>
      <c r="E2828" s="16" t="s">
        <v>2884</v>
      </c>
      <c r="F2828" s="16">
        <v>841.22</v>
      </c>
      <c r="G2828" s="16"/>
      <c r="H2828" s="16" t="s">
        <v>407</v>
      </c>
      <c r="I2828" s="16" t="s">
        <v>1762</v>
      </c>
      <c r="J2828" s="16" t="s">
        <v>10263</v>
      </c>
      <c r="K2828" s="16" t="s">
        <v>10264</v>
      </c>
    </row>
    <row r="2829" spans="1:11" x14ac:dyDescent="0.2">
      <c r="A2829" s="13">
        <v>2828</v>
      </c>
      <c r="B2829" s="14">
        <v>5150388</v>
      </c>
      <c r="C2829" s="14" t="s">
        <v>10265</v>
      </c>
      <c r="D2829" s="14" t="s">
        <v>10266</v>
      </c>
      <c r="E2829" s="14" t="s">
        <v>10267</v>
      </c>
      <c r="F2829" s="14">
        <v>4178.42</v>
      </c>
      <c r="G2829" s="14"/>
      <c r="H2829" s="14" t="s">
        <v>15</v>
      </c>
      <c r="I2829" s="14" t="s">
        <v>10268</v>
      </c>
      <c r="J2829" s="14" t="s">
        <v>5949</v>
      </c>
      <c r="K2829" s="14" t="s">
        <v>8216</v>
      </c>
    </row>
    <row r="2830" spans="1:11" x14ac:dyDescent="0.2">
      <c r="A2830" s="15">
        <v>2829</v>
      </c>
      <c r="B2830" s="16">
        <v>5204852</v>
      </c>
      <c r="C2830" s="16" t="s">
        <v>10269</v>
      </c>
      <c r="D2830" s="16" t="s">
        <v>10270</v>
      </c>
      <c r="E2830" s="16" t="s">
        <v>1093</v>
      </c>
      <c r="F2830" s="16">
        <v>2140.92</v>
      </c>
      <c r="G2830" s="16"/>
      <c r="H2830" s="16" t="s">
        <v>116</v>
      </c>
      <c r="I2830" s="16" t="s">
        <v>142</v>
      </c>
      <c r="J2830" s="16" t="s">
        <v>2503</v>
      </c>
      <c r="K2830" s="16" t="s">
        <v>10271</v>
      </c>
    </row>
    <row r="2831" spans="1:11" x14ac:dyDescent="0.2">
      <c r="A2831" s="13">
        <v>2830</v>
      </c>
      <c r="B2831" s="14">
        <v>5041538</v>
      </c>
      <c r="C2831" s="14" t="s">
        <v>847</v>
      </c>
      <c r="D2831" s="14" t="s">
        <v>10272</v>
      </c>
      <c r="E2831" s="14" t="s">
        <v>3972</v>
      </c>
      <c r="F2831" s="14">
        <v>987.05</v>
      </c>
      <c r="G2831" s="14"/>
      <c r="H2831" s="14" t="s">
        <v>622</v>
      </c>
      <c r="I2831" s="14" t="s">
        <v>624</v>
      </c>
      <c r="J2831" s="14" t="s">
        <v>3256</v>
      </c>
      <c r="K2831" s="14" t="s">
        <v>3257</v>
      </c>
    </row>
    <row r="2832" spans="1:11" x14ac:dyDescent="0.2">
      <c r="A2832" s="15">
        <v>2831</v>
      </c>
      <c r="B2832" s="16">
        <v>5041538</v>
      </c>
      <c r="C2832" s="16" t="s">
        <v>847</v>
      </c>
      <c r="D2832" s="16" t="s">
        <v>10273</v>
      </c>
      <c r="E2832" s="16" t="s">
        <v>10274</v>
      </c>
      <c r="F2832" s="16">
        <v>5594.36</v>
      </c>
      <c r="G2832" s="16"/>
      <c r="H2832" s="16" t="s">
        <v>6560</v>
      </c>
      <c r="I2832" s="16" t="s">
        <v>6561</v>
      </c>
      <c r="J2832" s="16" t="s">
        <v>5571</v>
      </c>
      <c r="K2832" s="16" t="s">
        <v>5572</v>
      </c>
    </row>
    <row r="2833" spans="1:11" x14ac:dyDescent="0.2">
      <c r="A2833" s="13">
        <v>2832</v>
      </c>
      <c r="B2833" s="14">
        <v>5070287</v>
      </c>
      <c r="C2833" s="14" t="s">
        <v>10275</v>
      </c>
      <c r="D2833" s="14" t="s">
        <v>10276</v>
      </c>
      <c r="E2833" s="14" t="s">
        <v>10277</v>
      </c>
      <c r="F2833" s="14">
        <v>533.34</v>
      </c>
      <c r="G2833" s="14" t="s">
        <v>987</v>
      </c>
      <c r="H2833" s="14" t="s">
        <v>362</v>
      </c>
      <c r="I2833" s="14" t="s">
        <v>10279</v>
      </c>
      <c r="J2833" s="14" t="s">
        <v>9878</v>
      </c>
      <c r="K2833" s="14" t="s">
        <v>9879</v>
      </c>
    </row>
    <row r="2834" spans="1:11" x14ac:dyDescent="0.2">
      <c r="A2834" s="15">
        <v>2833</v>
      </c>
      <c r="B2834" s="16">
        <v>5070287</v>
      </c>
      <c r="C2834" s="16" t="s">
        <v>10275</v>
      </c>
      <c r="D2834" s="16" t="s">
        <v>10280</v>
      </c>
      <c r="E2834" s="16" t="s">
        <v>10281</v>
      </c>
      <c r="F2834" s="16">
        <v>7158.09</v>
      </c>
      <c r="G2834" s="16" t="s">
        <v>987</v>
      </c>
      <c r="H2834" s="16" t="s">
        <v>362</v>
      </c>
      <c r="I2834" s="16" t="s">
        <v>362</v>
      </c>
      <c r="J2834" s="16" t="s">
        <v>10283</v>
      </c>
      <c r="K2834" s="16" t="s">
        <v>10284</v>
      </c>
    </row>
    <row r="2835" spans="1:11" x14ac:dyDescent="0.2">
      <c r="A2835" s="13">
        <v>2834</v>
      </c>
      <c r="B2835" s="14">
        <v>5070287</v>
      </c>
      <c r="C2835" s="14" t="s">
        <v>10275</v>
      </c>
      <c r="D2835" s="14" t="s">
        <v>10282</v>
      </c>
      <c r="E2835" s="14" t="s">
        <v>10281</v>
      </c>
      <c r="F2835" s="14">
        <v>7431.4</v>
      </c>
      <c r="G2835" s="14"/>
      <c r="H2835" s="14" t="s">
        <v>362</v>
      </c>
      <c r="I2835" s="14" t="s">
        <v>10279</v>
      </c>
      <c r="J2835" s="14" t="s">
        <v>2821</v>
      </c>
      <c r="K2835" s="14" t="s">
        <v>5956</v>
      </c>
    </row>
    <row r="2836" spans="1:11" x14ac:dyDescent="0.2">
      <c r="A2836" s="15">
        <v>2835</v>
      </c>
      <c r="B2836" s="16">
        <v>5070287</v>
      </c>
      <c r="C2836" s="16" t="s">
        <v>10275</v>
      </c>
      <c r="D2836" s="16" t="s">
        <v>10285</v>
      </c>
      <c r="E2836" s="16" t="s">
        <v>10281</v>
      </c>
      <c r="F2836" s="16">
        <v>719.39</v>
      </c>
      <c r="G2836" s="16"/>
      <c r="H2836" s="16" t="s">
        <v>362</v>
      </c>
      <c r="I2836" s="16" t="s">
        <v>362</v>
      </c>
      <c r="J2836" s="16" t="s">
        <v>2821</v>
      </c>
      <c r="K2836" s="16" t="s">
        <v>5956</v>
      </c>
    </row>
    <row r="2837" spans="1:11" x14ac:dyDescent="0.2">
      <c r="A2837" s="13">
        <v>2836</v>
      </c>
      <c r="B2837" s="14">
        <v>5070287</v>
      </c>
      <c r="C2837" s="14" t="s">
        <v>10275</v>
      </c>
      <c r="D2837" s="14" t="s">
        <v>10286</v>
      </c>
      <c r="E2837" s="14" t="s">
        <v>10287</v>
      </c>
      <c r="F2837" s="14">
        <v>6333.37</v>
      </c>
      <c r="G2837" s="14"/>
      <c r="H2837" s="14" t="s">
        <v>362</v>
      </c>
      <c r="I2837" s="14" t="s">
        <v>362</v>
      </c>
      <c r="J2837" s="14" t="s">
        <v>2383</v>
      </c>
      <c r="K2837" s="14" t="s">
        <v>2384</v>
      </c>
    </row>
    <row r="2838" spans="1:11" x14ac:dyDescent="0.2">
      <c r="A2838" s="15">
        <v>2837</v>
      </c>
      <c r="B2838" s="16">
        <v>5070287</v>
      </c>
      <c r="C2838" s="16" t="s">
        <v>10275</v>
      </c>
      <c r="D2838" s="16" t="s">
        <v>10288</v>
      </c>
      <c r="E2838" s="16" t="s">
        <v>456</v>
      </c>
      <c r="F2838" s="16">
        <v>8527.8700000000008</v>
      </c>
      <c r="G2838" s="16"/>
      <c r="H2838" s="16" t="s">
        <v>362</v>
      </c>
      <c r="I2838" s="16" t="s">
        <v>362</v>
      </c>
      <c r="J2838" s="16" t="s">
        <v>2383</v>
      </c>
      <c r="K2838" s="16" t="s">
        <v>2384</v>
      </c>
    </row>
    <row r="2839" spans="1:11" x14ac:dyDescent="0.2">
      <c r="A2839" s="13">
        <v>2838</v>
      </c>
      <c r="B2839" s="14">
        <v>5070287</v>
      </c>
      <c r="C2839" s="14" t="s">
        <v>10275</v>
      </c>
      <c r="D2839" s="14" t="s">
        <v>10289</v>
      </c>
      <c r="E2839" s="14" t="s">
        <v>10290</v>
      </c>
      <c r="F2839" s="14">
        <v>7926.02</v>
      </c>
      <c r="G2839" s="14"/>
      <c r="H2839" s="14" t="s">
        <v>7249</v>
      </c>
      <c r="I2839" s="14" t="s">
        <v>10291</v>
      </c>
      <c r="J2839" s="14" t="s">
        <v>2383</v>
      </c>
      <c r="K2839" s="14" t="s">
        <v>2384</v>
      </c>
    </row>
    <row r="2840" spans="1:11" x14ac:dyDescent="0.2">
      <c r="A2840" s="15">
        <v>2839</v>
      </c>
      <c r="B2840" s="16">
        <v>5070287</v>
      </c>
      <c r="C2840" s="16" t="s">
        <v>10275</v>
      </c>
      <c r="D2840" s="16" t="s">
        <v>10278</v>
      </c>
      <c r="E2840" s="16" t="s">
        <v>10277</v>
      </c>
      <c r="F2840" s="16">
        <v>9564.75</v>
      </c>
      <c r="G2840" s="16"/>
      <c r="H2840" s="16" t="s">
        <v>362</v>
      </c>
      <c r="I2840" s="16" t="s">
        <v>10279</v>
      </c>
      <c r="J2840" s="16" t="s">
        <v>5217</v>
      </c>
      <c r="K2840" s="16" t="s">
        <v>5218</v>
      </c>
    </row>
    <row r="2841" spans="1:11" x14ac:dyDescent="0.2">
      <c r="A2841" s="13">
        <v>2840</v>
      </c>
      <c r="B2841" s="14">
        <v>5435951</v>
      </c>
      <c r="C2841" s="14" t="s">
        <v>10292</v>
      </c>
      <c r="D2841" s="14" t="s">
        <v>10293</v>
      </c>
      <c r="E2841" s="14" t="s">
        <v>10294</v>
      </c>
      <c r="F2841" s="14">
        <v>2256.6999999999998</v>
      </c>
      <c r="G2841" s="14"/>
      <c r="H2841" s="14" t="s">
        <v>264</v>
      </c>
      <c r="I2841" s="14" t="s">
        <v>268</v>
      </c>
      <c r="J2841" s="14" t="s">
        <v>6122</v>
      </c>
      <c r="K2841" s="14" t="s">
        <v>6123</v>
      </c>
    </row>
    <row r="2842" spans="1:11" x14ac:dyDescent="0.2">
      <c r="A2842" s="15">
        <v>2841</v>
      </c>
      <c r="B2842" s="16">
        <v>5533392</v>
      </c>
      <c r="C2842" s="16" t="s">
        <v>10295</v>
      </c>
      <c r="D2842" s="16" t="s">
        <v>10296</v>
      </c>
      <c r="E2842" s="16" t="s">
        <v>3568</v>
      </c>
      <c r="F2842" s="16">
        <v>1334.5</v>
      </c>
      <c r="G2842" s="16" t="s">
        <v>987</v>
      </c>
      <c r="H2842" s="16" t="s">
        <v>407</v>
      </c>
      <c r="I2842" s="16" t="s">
        <v>746</v>
      </c>
      <c r="J2842" s="16" t="s">
        <v>8551</v>
      </c>
      <c r="K2842" s="16" t="s">
        <v>10297</v>
      </c>
    </row>
    <row r="2843" spans="1:11" x14ac:dyDescent="0.2">
      <c r="A2843" s="13">
        <v>2842</v>
      </c>
      <c r="B2843" s="14">
        <v>5533392</v>
      </c>
      <c r="C2843" s="14" t="s">
        <v>10295</v>
      </c>
      <c r="D2843" s="14" t="s">
        <v>10298</v>
      </c>
      <c r="E2843" s="14" t="s">
        <v>10299</v>
      </c>
      <c r="F2843" s="14">
        <v>831.62</v>
      </c>
      <c r="G2843" s="14" t="s">
        <v>987</v>
      </c>
      <c r="H2843" s="14" t="s">
        <v>407</v>
      </c>
      <c r="I2843" s="14" t="s">
        <v>746</v>
      </c>
      <c r="J2843" s="14" t="s">
        <v>8551</v>
      </c>
      <c r="K2843" s="14" t="s">
        <v>10297</v>
      </c>
    </row>
    <row r="2844" spans="1:11" x14ac:dyDescent="0.2">
      <c r="A2844" s="15">
        <v>2843</v>
      </c>
      <c r="B2844" s="16">
        <v>5533392</v>
      </c>
      <c r="C2844" s="16" t="s">
        <v>10295</v>
      </c>
      <c r="D2844" s="16" t="s">
        <v>10300</v>
      </c>
      <c r="E2844" s="16" t="s">
        <v>3074</v>
      </c>
      <c r="F2844" s="16">
        <v>1174.81</v>
      </c>
      <c r="G2844" s="16" t="s">
        <v>987</v>
      </c>
      <c r="H2844" s="16" t="s">
        <v>407</v>
      </c>
      <c r="I2844" s="16" t="s">
        <v>746</v>
      </c>
      <c r="J2844" s="16" t="s">
        <v>8551</v>
      </c>
      <c r="K2844" s="16" t="s">
        <v>10297</v>
      </c>
    </row>
    <row r="2845" spans="1:11" x14ac:dyDescent="0.2">
      <c r="A2845" s="13">
        <v>2844</v>
      </c>
      <c r="B2845" s="14">
        <v>2730588</v>
      </c>
      <c r="C2845" s="14" t="s">
        <v>10301</v>
      </c>
      <c r="D2845" s="14" t="s">
        <v>10302</v>
      </c>
      <c r="E2845" s="14" t="s">
        <v>10303</v>
      </c>
      <c r="F2845" s="14">
        <v>20179.29</v>
      </c>
      <c r="G2845" s="14"/>
      <c r="H2845" s="14" t="s">
        <v>69</v>
      </c>
      <c r="I2845" s="14" t="s">
        <v>81</v>
      </c>
      <c r="J2845" s="14" t="s">
        <v>2292</v>
      </c>
      <c r="K2845" s="14" t="s">
        <v>2293</v>
      </c>
    </row>
    <row r="2846" spans="1:11" x14ac:dyDescent="0.2">
      <c r="A2846" s="15">
        <v>2845</v>
      </c>
      <c r="B2846" s="16">
        <v>2730588</v>
      </c>
      <c r="C2846" s="16" t="s">
        <v>10301</v>
      </c>
      <c r="D2846" s="16" t="s">
        <v>10304</v>
      </c>
      <c r="E2846" s="16" t="s">
        <v>10305</v>
      </c>
      <c r="F2846" s="16">
        <v>1764.57</v>
      </c>
      <c r="G2846" s="16"/>
      <c r="H2846" s="16" t="s">
        <v>560</v>
      </c>
      <c r="I2846" s="16" t="s">
        <v>794</v>
      </c>
      <c r="J2846" s="16" t="s">
        <v>2292</v>
      </c>
      <c r="K2846" s="16" t="s">
        <v>2293</v>
      </c>
    </row>
    <row r="2847" spans="1:11" x14ac:dyDescent="0.2">
      <c r="A2847" s="13">
        <v>2846</v>
      </c>
      <c r="B2847" s="14">
        <v>5492122</v>
      </c>
      <c r="C2847" s="14" t="s">
        <v>10306</v>
      </c>
      <c r="D2847" s="14" t="s">
        <v>10307</v>
      </c>
      <c r="E2847" s="14" t="s">
        <v>10308</v>
      </c>
      <c r="F2847" s="14">
        <v>407.51</v>
      </c>
      <c r="G2847" s="14"/>
      <c r="H2847" s="14" t="s">
        <v>21</v>
      </c>
      <c r="I2847" s="14" t="s">
        <v>339</v>
      </c>
      <c r="J2847" s="14" t="s">
        <v>3466</v>
      </c>
      <c r="K2847" s="14" t="s">
        <v>3467</v>
      </c>
    </row>
    <row r="2848" spans="1:11" x14ac:dyDescent="0.2">
      <c r="A2848" s="15">
        <v>2847</v>
      </c>
      <c r="B2848" s="16">
        <v>5492122</v>
      </c>
      <c r="C2848" s="16" t="s">
        <v>10306</v>
      </c>
      <c r="D2848" s="16" t="s">
        <v>10309</v>
      </c>
      <c r="E2848" s="16" t="s">
        <v>10310</v>
      </c>
      <c r="F2848" s="16">
        <v>30.86</v>
      </c>
      <c r="G2848" s="16"/>
      <c r="H2848" s="16" t="s">
        <v>110</v>
      </c>
      <c r="I2848" s="16" t="s">
        <v>1087</v>
      </c>
      <c r="J2848" s="16" t="s">
        <v>2575</v>
      </c>
      <c r="K2848" s="16" t="s">
        <v>2646</v>
      </c>
    </row>
    <row r="2849" spans="1:11" x14ac:dyDescent="0.2">
      <c r="A2849" s="13">
        <v>2848</v>
      </c>
      <c r="B2849" s="14">
        <v>5492122</v>
      </c>
      <c r="C2849" s="14" t="s">
        <v>10306</v>
      </c>
      <c r="D2849" s="14" t="s">
        <v>10311</v>
      </c>
      <c r="E2849" s="14" t="s">
        <v>10312</v>
      </c>
      <c r="F2849" s="14">
        <v>1003.46</v>
      </c>
      <c r="G2849" s="14"/>
      <c r="H2849" s="14" t="s">
        <v>116</v>
      </c>
      <c r="I2849" s="14" t="s">
        <v>145</v>
      </c>
      <c r="J2849" s="14" t="s">
        <v>5009</v>
      </c>
      <c r="K2849" s="14" t="s">
        <v>5010</v>
      </c>
    </row>
    <row r="2850" spans="1:11" x14ac:dyDescent="0.2">
      <c r="A2850" s="15">
        <v>2849</v>
      </c>
      <c r="B2850" s="16">
        <v>5084555</v>
      </c>
      <c r="C2850" s="16" t="s">
        <v>10313</v>
      </c>
      <c r="D2850" s="16" t="s">
        <v>10314</v>
      </c>
      <c r="E2850" s="16" t="s">
        <v>4678</v>
      </c>
      <c r="F2850" s="16">
        <v>12997.28</v>
      </c>
      <c r="G2850" s="16"/>
      <c r="H2850" s="16" t="s">
        <v>264</v>
      </c>
      <c r="I2850" s="16" t="s">
        <v>4679</v>
      </c>
      <c r="J2850" s="16" t="s">
        <v>1384</v>
      </c>
      <c r="K2850" s="16" t="s">
        <v>10315</v>
      </c>
    </row>
    <row r="2851" spans="1:11" x14ac:dyDescent="0.2">
      <c r="A2851" s="13">
        <v>2850</v>
      </c>
      <c r="B2851" s="14">
        <v>5084555</v>
      </c>
      <c r="C2851" s="14" t="s">
        <v>10313</v>
      </c>
      <c r="D2851" s="14" t="s">
        <v>10316</v>
      </c>
      <c r="E2851" s="14" t="s">
        <v>10317</v>
      </c>
      <c r="F2851" s="14">
        <v>168538.79</v>
      </c>
      <c r="G2851" s="14"/>
      <c r="H2851" s="14" t="s">
        <v>264</v>
      </c>
      <c r="I2851" s="14" t="s">
        <v>5456</v>
      </c>
      <c r="J2851" s="14" t="s">
        <v>1384</v>
      </c>
      <c r="K2851" s="14" t="s">
        <v>10315</v>
      </c>
    </row>
    <row r="2852" spans="1:11" x14ac:dyDescent="0.2">
      <c r="A2852" s="15">
        <v>2851</v>
      </c>
      <c r="B2852" s="16">
        <v>5084555</v>
      </c>
      <c r="C2852" s="16" t="s">
        <v>10313</v>
      </c>
      <c r="D2852" s="16" t="s">
        <v>10318</v>
      </c>
      <c r="E2852" s="16" t="s">
        <v>10319</v>
      </c>
      <c r="F2852" s="16">
        <v>13671.62</v>
      </c>
      <c r="G2852" s="16"/>
      <c r="H2852" s="16" t="s">
        <v>264</v>
      </c>
      <c r="I2852" s="16" t="s">
        <v>268</v>
      </c>
      <c r="J2852" s="16" t="s">
        <v>1384</v>
      </c>
      <c r="K2852" s="16" t="s">
        <v>10320</v>
      </c>
    </row>
    <row r="2853" spans="1:11" x14ac:dyDescent="0.2">
      <c r="A2853" s="13">
        <v>2852</v>
      </c>
      <c r="B2853" s="14">
        <v>5084555</v>
      </c>
      <c r="C2853" s="14" t="s">
        <v>10313</v>
      </c>
      <c r="D2853" s="14" t="s">
        <v>10321</v>
      </c>
      <c r="E2853" s="14" t="s">
        <v>10322</v>
      </c>
      <c r="F2853" s="14">
        <v>9312.27</v>
      </c>
      <c r="G2853" s="14" t="s">
        <v>987</v>
      </c>
      <c r="H2853" s="14" t="s">
        <v>264</v>
      </c>
      <c r="I2853" s="14" t="s">
        <v>268</v>
      </c>
      <c r="J2853" s="14" t="s">
        <v>5731</v>
      </c>
      <c r="K2853" s="14" t="s">
        <v>5732</v>
      </c>
    </row>
    <row r="2854" spans="1:11" x14ac:dyDescent="0.2">
      <c r="A2854" s="15">
        <v>2853</v>
      </c>
      <c r="B2854" s="16">
        <v>5084555</v>
      </c>
      <c r="C2854" s="16" t="s">
        <v>10313</v>
      </c>
      <c r="D2854" s="16" t="s">
        <v>10323</v>
      </c>
      <c r="E2854" s="16" t="s">
        <v>10324</v>
      </c>
      <c r="F2854" s="16">
        <v>7760.37</v>
      </c>
      <c r="G2854" s="16"/>
      <c r="H2854" s="16" t="s">
        <v>264</v>
      </c>
      <c r="I2854" s="16" t="s">
        <v>4679</v>
      </c>
      <c r="J2854" s="16" t="s">
        <v>1384</v>
      </c>
      <c r="K2854" s="16" t="s">
        <v>10315</v>
      </c>
    </row>
    <row r="2855" spans="1:11" x14ac:dyDescent="0.2">
      <c r="A2855" s="13">
        <v>2854</v>
      </c>
      <c r="B2855" s="14">
        <v>5084555</v>
      </c>
      <c r="C2855" s="14" t="s">
        <v>10313</v>
      </c>
      <c r="D2855" s="14" t="s">
        <v>10325</v>
      </c>
      <c r="E2855" s="14" t="s">
        <v>4050</v>
      </c>
      <c r="F2855" s="14">
        <v>10541.01</v>
      </c>
      <c r="G2855" s="14" t="s">
        <v>987</v>
      </c>
      <c r="H2855" s="14" t="s">
        <v>264</v>
      </c>
      <c r="I2855" s="14" t="s">
        <v>4876</v>
      </c>
      <c r="J2855" s="14" t="s">
        <v>1602</v>
      </c>
      <c r="K2855" s="14" t="s">
        <v>1603</v>
      </c>
    </row>
    <row r="2856" spans="1:11" x14ac:dyDescent="0.2">
      <c r="A2856" s="15">
        <v>2855</v>
      </c>
      <c r="B2856" s="16">
        <v>5084555</v>
      </c>
      <c r="C2856" s="16" t="s">
        <v>10313</v>
      </c>
      <c r="D2856" s="16" t="s">
        <v>10326</v>
      </c>
      <c r="E2856" s="16" t="s">
        <v>10319</v>
      </c>
      <c r="F2856" s="16">
        <v>10992.92</v>
      </c>
      <c r="G2856" s="16" t="s">
        <v>987</v>
      </c>
      <c r="H2856" s="16" t="s">
        <v>264</v>
      </c>
      <c r="I2856" s="16" t="s">
        <v>5456</v>
      </c>
      <c r="J2856" s="16" t="s">
        <v>4250</v>
      </c>
      <c r="K2856" s="16" t="s">
        <v>4251</v>
      </c>
    </row>
    <row r="2857" spans="1:11" x14ac:dyDescent="0.2">
      <c r="A2857" s="13">
        <v>2856</v>
      </c>
      <c r="B2857" s="14">
        <v>5197554</v>
      </c>
      <c r="C2857" s="14" t="s">
        <v>10327</v>
      </c>
      <c r="D2857" s="14" t="s">
        <v>4323</v>
      </c>
      <c r="E2857" s="14" t="s">
        <v>4322</v>
      </c>
      <c r="F2857" s="14">
        <v>64.84</v>
      </c>
      <c r="G2857" s="14" t="s">
        <v>1094</v>
      </c>
      <c r="H2857" s="14" t="s">
        <v>116</v>
      </c>
      <c r="I2857" s="14" t="s">
        <v>140</v>
      </c>
      <c r="J2857" s="14" t="s">
        <v>4325</v>
      </c>
      <c r="K2857" s="14" t="s">
        <v>4326</v>
      </c>
    </row>
    <row r="2858" spans="1:11" x14ac:dyDescent="0.2">
      <c r="A2858" s="15">
        <v>2857</v>
      </c>
      <c r="B2858" s="16">
        <v>5197554</v>
      </c>
      <c r="C2858" s="16" t="s">
        <v>10327</v>
      </c>
      <c r="D2858" s="16" t="s">
        <v>10328</v>
      </c>
      <c r="E2858" s="16" t="s">
        <v>4322</v>
      </c>
      <c r="F2858" s="16">
        <v>1833.61</v>
      </c>
      <c r="G2858" s="16"/>
      <c r="H2858" s="16" t="s">
        <v>116</v>
      </c>
      <c r="I2858" s="16" t="s">
        <v>140</v>
      </c>
      <c r="J2858" s="16" t="s">
        <v>3486</v>
      </c>
      <c r="K2858" s="16" t="s">
        <v>3487</v>
      </c>
    </row>
    <row r="2859" spans="1:11" x14ac:dyDescent="0.2">
      <c r="A2859" s="13">
        <v>2858</v>
      </c>
      <c r="B2859" s="14">
        <v>5122856</v>
      </c>
      <c r="C2859" s="14" t="s">
        <v>10329</v>
      </c>
      <c r="D2859" s="14" t="s">
        <v>10330</v>
      </c>
      <c r="E2859" s="14" t="s">
        <v>746</v>
      </c>
      <c r="F2859" s="14">
        <v>30396.959999999999</v>
      </c>
      <c r="G2859" s="14"/>
      <c r="H2859" s="14" t="s">
        <v>264</v>
      </c>
      <c r="I2859" s="14" t="s">
        <v>7153</v>
      </c>
      <c r="J2859" s="14" t="s">
        <v>3714</v>
      </c>
      <c r="K2859" s="14" t="s">
        <v>3715</v>
      </c>
    </row>
    <row r="2860" spans="1:11" x14ac:dyDescent="0.2">
      <c r="A2860" s="15">
        <v>2859</v>
      </c>
      <c r="B2860" s="16">
        <v>5122856</v>
      </c>
      <c r="C2860" s="16" t="s">
        <v>10329</v>
      </c>
      <c r="D2860" s="16" t="s">
        <v>10331</v>
      </c>
      <c r="E2860" s="16" t="s">
        <v>10332</v>
      </c>
      <c r="F2860" s="16">
        <v>2023.17</v>
      </c>
      <c r="G2860" s="16"/>
      <c r="H2860" s="16" t="s">
        <v>264</v>
      </c>
      <c r="I2860" s="16" t="s">
        <v>708</v>
      </c>
      <c r="J2860" s="16" t="s">
        <v>4191</v>
      </c>
      <c r="K2860" s="16" t="s">
        <v>4192</v>
      </c>
    </row>
    <row r="2861" spans="1:11" x14ac:dyDescent="0.2">
      <c r="A2861" s="13">
        <v>2860</v>
      </c>
      <c r="B2861" s="14">
        <v>5122856</v>
      </c>
      <c r="C2861" s="14" t="s">
        <v>10329</v>
      </c>
      <c r="D2861" s="14" t="s">
        <v>10333</v>
      </c>
      <c r="E2861" s="14" t="s">
        <v>8084</v>
      </c>
      <c r="F2861" s="14">
        <v>1778.9</v>
      </c>
      <c r="G2861" s="14"/>
      <c r="H2861" s="14" t="s">
        <v>264</v>
      </c>
      <c r="I2861" s="14" t="s">
        <v>708</v>
      </c>
      <c r="J2861" s="14" t="s">
        <v>4191</v>
      </c>
      <c r="K2861" s="14" t="s">
        <v>4192</v>
      </c>
    </row>
    <row r="2862" spans="1:11" x14ac:dyDescent="0.2">
      <c r="A2862" s="15">
        <v>2861</v>
      </c>
      <c r="B2862" s="16">
        <v>5122856</v>
      </c>
      <c r="C2862" s="16" t="s">
        <v>10329</v>
      </c>
      <c r="D2862" s="16" t="s">
        <v>10334</v>
      </c>
      <c r="E2862" s="16" t="s">
        <v>10335</v>
      </c>
      <c r="F2862" s="16">
        <v>3033.77</v>
      </c>
      <c r="G2862" s="16"/>
      <c r="H2862" s="16" t="s">
        <v>264</v>
      </c>
      <c r="I2862" s="16" t="s">
        <v>268</v>
      </c>
      <c r="J2862" s="16" t="s">
        <v>4191</v>
      </c>
      <c r="K2862" s="16" t="s">
        <v>4192</v>
      </c>
    </row>
    <row r="2863" spans="1:11" x14ac:dyDescent="0.2">
      <c r="A2863" s="13">
        <v>2862</v>
      </c>
      <c r="B2863" s="14">
        <v>5122856</v>
      </c>
      <c r="C2863" s="14" t="s">
        <v>10329</v>
      </c>
      <c r="D2863" s="14" t="s">
        <v>10336</v>
      </c>
      <c r="E2863" s="14" t="s">
        <v>10337</v>
      </c>
      <c r="F2863" s="14">
        <v>4967.18</v>
      </c>
      <c r="G2863" s="14"/>
      <c r="H2863" s="14" t="s">
        <v>264</v>
      </c>
      <c r="I2863" s="14" t="s">
        <v>268</v>
      </c>
      <c r="J2863" s="14" t="s">
        <v>4191</v>
      </c>
      <c r="K2863" s="14" t="s">
        <v>4192</v>
      </c>
    </row>
    <row r="2864" spans="1:11" x14ac:dyDescent="0.2">
      <c r="A2864" s="15">
        <v>2863</v>
      </c>
      <c r="B2864" s="16">
        <v>5253535</v>
      </c>
      <c r="C2864" s="16" t="s">
        <v>10338</v>
      </c>
      <c r="D2864" s="16" t="s">
        <v>10339</v>
      </c>
      <c r="E2864" s="16" t="s">
        <v>3046</v>
      </c>
      <c r="F2864" s="16">
        <v>2367.71</v>
      </c>
      <c r="G2864" s="16"/>
      <c r="H2864" s="16" t="s">
        <v>10340</v>
      </c>
      <c r="I2864" s="16" t="s">
        <v>10341</v>
      </c>
      <c r="J2864" s="16" t="s">
        <v>3277</v>
      </c>
      <c r="K2864" s="16" t="s">
        <v>3278</v>
      </c>
    </row>
    <row r="2865" spans="1:11" x14ac:dyDescent="0.2">
      <c r="A2865" s="13">
        <v>2864</v>
      </c>
      <c r="B2865" s="14">
        <v>5107792</v>
      </c>
      <c r="C2865" s="14" t="s">
        <v>10342</v>
      </c>
      <c r="D2865" s="14" t="s">
        <v>5566</v>
      </c>
      <c r="E2865" s="14" t="s">
        <v>3051</v>
      </c>
      <c r="F2865" s="14">
        <v>2874</v>
      </c>
      <c r="G2865" s="14"/>
      <c r="H2865" s="14" t="s">
        <v>362</v>
      </c>
      <c r="I2865" s="14" t="s">
        <v>2782</v>
      </c>
      <c r="J2865" s="14" t="s">
        <v>3024</v>
      </c>
      <c r="K2865" s="14" t="s">
        <v>3025</v>
      </c>
    </row>
    <row r="2866" spans="1:11" x14ac:dyDescent="0.2">
      <c r="A2866" s="15">
        <v>2865</v>
      </c>
      <c r="B2866" s="16">
        <v>5107792</v>
      </c>
      <c r="C2866" s="16" t="s">
        <v>10342</v>
      </c>
      <c r="D2866" s="16" t="s">
        <v>10343</v>
      </c>
      <c r="E2866" s="16" t="s">
        <v>7575</v>
      </c>
      <c r="F2866" s="16">
        <v>970.68</v>
      </c>
      <c r="G2866" s="16"/>
      <c r="H2866" s="16" t="s">
        <v>162</v>
      </c>
      <c r="I2866" s="16" t="s">
        <v>207</v>
      </c>
      <c r="J2866" s="16" t="s">
        <v>3356</v>
      </c>
      <c r="K2866" s="16" t="s">
        <v>2581</v>
      </c>
    </row>
    <row r="2867" spans="1:11" x14ac:dyDescent="0.2">
      <c r="A2867" s="13">
        <v>2866</v>
      </c>
      <c r="B2867" s="14">
        <v>5107792</v>
      </c>
      <c r="C2867" s="14" t="s">
        <v>10342</v>
      </c>
      <c r="D2867" s="14" t="s">
        <v>10344</v>
      </c>
      <c r="E2867" s="14" t="s">
        <v>7570</v>
      </c>
      <c r="F2867" s="14">
        <v>580.64</v>
      </c>
      <c r="G2867" s="14"/>
      <c r="H2867" s="14" t="s">
        <v>162</v>
      </c>
      <c r="I2867" s="14" t="s">
        <v>207</v>
      </c>
      <c r="J2867" s="14" t="s">
        <v>3356</v>
      </c>
      <c r="K2867" s="14" t="s">
        <v>2581</v>
      </c>
    </row>
    <row r="2868" spans="1:11" x14ac:dyDescent="0.2">
      <c r="A2868" s="15">
        <v>2867</v>
      </c>
      <c r="B2868" s="16">
        <v>5107792</v>
      </c>
      <c r="C2868" s="16" t="s">
        <v>10342</v>
      </c>
      <c r="D2868" s="16" t="s">
        <v>10345</v>
      </c>
      <c r="E2868" s="16" t="s">
        <v>8310</v>
      </c>
      <c r="F2868" s="16">
        <v>2471.4299999999998</v>
      </c>
      <c r="G2868" s="16"/>
      <c r="H2868" s="16" t="s">
        <v>51</v>
      </c>
      <c r="I2868" s="16" t="s">
        <v>52</v>
      </c>
      <c r="J2868" s="16" t="s">
        <v>3345</v>
      </c>
      <c r="K2868" s="16" t="s">
        <v>3346</v>
      </c>
    </row>
    <row r="2869" spans="1:11" x14ac:dyDescent="0.2">
      <c r="A2869" s="13">
        <v>2868</v>
      </c>
      <c r="B2869" s="14">
        <v>2160757</v>
      </c>
      <c r="C2869" s="14" t="s">
        <v>10346</v>
      </c>
      <c r="D2869" s="14" t="s">
        <v>10347</v>
      </c>
      <c r="E2869" s="14" t="s">
        <v>10348</v>
      </c>
      <c r="F2869" s="14">
        <v>15654.26</v>
      </c>
      <c r="G2869" s="14"/>
      <c r="H2869" s="14" t="s">
        <v>560</v>
      </c>
      <c r="I2869" s="14" t="s">
        <v>795</v>
      </c>
      <c r="J2869" s="14" t="s">
        <v>7781</v>
      </c>
      <c r="K2869" s="14" t="s">
        <v>7782</v>
      </c>
    </row>
    <row r="2870" spans="1:11" x14ac:dyDescent="0.2">
      <c r="A2870" s="15">
        <v>2869</v>
      </c>
      <c r="B2870" s="16">
        <v>5024323</v>
      </c>
      <c r="C2870" s="16" t="s">
        <v>10349</v>
      </c>
      <c r="D2870" s="16" t="s">
        <v>10350</v>
      </c>
      <c r="E2870" s="16" t="s">
        <v>9393</v>
      </c>
      <c r="F2870" s="16">
        <v>37354.93</v>
      </c>
      <c r="G2870" s="16" t="s">
        <v>987</v>
      </c>
      <c r="H2870" s="16" t="s">
        <v>264</v>
      </c>
      <c r="I2870" s="16" t="s">
        <v>1505</v>
      </c>
      <c r="J2870" s="16" t="s">
        <v>5930</v>
      </c>
      <c r="K2870" s="16" t="s">
        <v>8922</v>
      </c>
    </row>
    <row r="2871" spans="1:11" x14ac:dyDescent="0.2">
      <c r="A2871" s="13">
        <v>2870</v>
      </c>
      <c r="B2871" s="14">
        <v>5110475</v>
      </c>
      <c r="C2871" s="14" t="s">
        <v>10351</v>
      </c>
      <c r="D2871" s="14" t="s">
        <v>10352</v>
      </c>
      <c r="E2871" s="14" t="s">
        <v>10353</v>
      </c>
      <c r="F2871" s="14">
        <v>583.83000000000004</v>
      </c>
      <c r="G2871" s="14" t="s">
        <v>2083</v>
      </c>
      <c r="H2871" s="14" t="s">
        <v>162</v>
      </c>
      <c r="I2871" s="14" t="s">
        <v>3437</v>
      </c>
      <c r="J2871" s="14" t="s">
        <v>10354</v>
      </c>
      <c r="K2871" s="14" t="s">
        <v>10355</v>
      </c>
    </row>
    <row r="2872" spans="1:11" x14ac:dyDescent="0.2">
      <c r="A2872" s="15">
        <v>2871</v>
      </c>
      <c r="B2872" s="16">
        <v>5701848</v>
      </c>
      <c r="C2872" s="16" t="s">
        <v>10356</v>
      </c>
      <c r="D2872" s="16" t="s">
        <v>10357</v>
      </c>
      <c r="E2872" s="16" t="s">
        <v>10358</v>
      </c>
      <c r="F2872" s="16">
        <v>1928.48</v>
      </c>
      <c r="G2872" s="16"/>
      <c r="H2872" s="16" t="s">
        <v>21</v>
      </c>
      <c r="I2872" s="16" t="s">
        <v>49</v>
      </c>
      <c r="J2872" s="16" t="s">
        <v>10359</v>
      </c>
      <c r="K2872" s="16" t="s">
        <v>9432</v>
      </c>
    </row>
    <row r="2873" spans="1:11" x14ac:dyDescent="0.2">
      <c r="A2873" s="13">
        <v>2872</v>
      </c>
      <c r="B2873" s="14">
        <v>5527252</v>
      </c>
      <c r="C2873" s="14" t="s">
        <v>10360</v>
      </c>
      <c r="D2873" s="14" t="s">
        <v>10361</v>
      </c>
      <c r="E2873" s="14" t="s">
        <v>10362</v>
      </c>
      <c r="F2873" s="14">
        <v>1108.57</v>
      </c>
      <c r="G2873" s="14" t="s">
        <v>987</v>
      </c>
      <c r="H2873" s="14" t="s">
        <v>116</v>
      </c>
      <c r="I2873" s="14" t="s">
        <v>662</v>
      </c>
      <c r="J2873" s="14" t="s">
        <v>5696</v>
      </c>
      <c r="K2873" s="14" t="s">
        <v>5697</v>
      </c>
    </row>
    <row r="2874" spans="1:11" x14ac:dyDescent="0.2">
      <c r="A2874" s="15">
        <v>2873</v>
      </c>
      <c r="B2874" s="16">
        <v>5352959</v>
      </c>
      <c r="C2874" s="16" t="s">
        <v>10363</v>
      </c>
      <c r="D2874" s="16" t="s">
        <v>10364</v>
      </c>
      <c r="E2874" s="16" t="s">
        <v>2705</v>
      </c>
      <c r="F2874" s="16">
        <v>18.88</v>
      </c>
      <c r="G2874" s="16" t="s">
        <v>2075</v>
      </c>
      <c r="H2874" s="16" t="s">
        <v>565</v>
      </c>
      <c r="I2874" s="16" t="s">
        <v>578</v>
      </c>
      <c r="J2874" s="16" t="s">
        <v>10365</v>
      </c>
      <c r="K2874" s="16" t="s">
        <v>10366</v>
      </c>
    </row>
    <row r="2875" spans="1:11" x14ac:dyDescent="0.2">
      <c r="A2875" s="13">
        <v>2874</v>
      </c>
      <c r="B2875" s="14">
        <v>5352959</v>
      </c>
      <c r="C2875" s="14" t="s">
        <v>10363</v>
      </c>
      <c r="D2875" s="14" t="s">
        <v>10367</v>
      </c>
      <c r="E2875" s="14" t="s">
        <v>388</v>
      </c>
      <c r="F2875" s="14">
        <v>83.27</v>
      </c>
      <c r="G2875" s="14"/>
      <c r="H2875" s="14" t="s">
        <v>565</v>
      </c>
      <c r="I2875" s="14" t="s">
        <v>578</v>
      </c>
      <c r="J2875" s="14" t="s">
        <v>4958</v>
      </c>
      <c r="K2875" s="14" t="s">
        <v>4959</v>
      </c>
    </row>
    <row r="2876" spans="1:11" x14ac:dyDescent="0.2">
      <c r="A2876" s="15">
        <v>2875</v>
      </c>
      <c r="B2876" s="16">
        <v>5259673</v>
      </c>
      <c r="C2876" s="16" t="s">
        <v>10368</v>
      </c>
      <c r="D2876" s="16" t="s">
        <v>10369</v>
      </c>
      <c r="E2876" s="16" t="s">
        <v>10370</v>
      </c>
      <c r="F2876" s="16">
        <v>26.79</v>
      </c>
      <c r="G2876" s="16" t="s">
        <v>1051</v>
      </c>
      <c r="H2876" s="16" t="s">
        <v>116</v>
      </c>
      <c r="I2876" s="16" t="s">
        <v>145</v>
      </c>
      <c r="J2876" s="16" t="s">
        <v>9219</v>
      </c>
      <c r="K2876" s="16" t="s">
        <v>9220</v>
      </c>
    </row>
    <row r="2877" spans="1:11" x14ac:dyDescent="0.2">
      <c r="A2877" s="13">
        <v>2876</v>
      </c>
      <c r="B2877" s="14">
        <v>5110297</v>
      </c>
      <c r="C2877" s="14" t="s">
        <v>10371</v>
      </c>
      <c r="D2877" s="14" t="s">
        <v>10372</v>
      </c>
      <c r="E2877" s="14" t="s">
        <v>10373</v>
      </c>
      <c r="F2877" s="14">
        <v>341.48</v>
      </c>
      <c r="G2877" s="14" t="s">
        <v>970</v>
      </c>
      <c r="H2877" s="14" t="s">
        <v>407</v>
      </c>
      <c r="I2877" s="14" t="s">
        <v>420</v>
      </c>
      <c r="J2877" s="14" t="s">
        <v>10374</v>
      </c>
      <c r="K2877" s="14" t="s">
        <v>10375</v>
      </c>
    </row>
    <row r="2878" spans="1:11" x14ac:dyDescent="0.2">
      <c r="A2878" s="15">
        <v>2877</v>
      </c>
      <c r="B2878" s="16">
        <v>5211859</v>
      </c>
      <c r="C2878" s="16" t="s">
        <v>10376</v>
      </c>
      <c r="D2878" s="16" t="s">
        <v>10377</v>
      </c>
      <c r="E2878" s="16" t="s">
        <v>10378</v>
      </c>
      <c r="F2878" s="16">
        <v>15673.38</v>
      </c>
      <c r="G2878" s="16"/>
      <c r="H2878" s="16" t="s">
        <v>362</v>
      </c>
      <c r="I2878" s="16" t="s">
        <v>363</v>
      </c>
      <c r="J2878" s="16" t="s">
        <v>4175</v>
      </c>
      <c r="K2878" s="16" t="s">
        <v>4584</v>
      </c>
    </row>
    <row r="2879" spans="1:11" x14ac:dyDescent="0.2">
      <c r="A2879" s="13">
        <v>2878</v>
      </c>
      <c r="B2879" s="14">
        <v>5343372</v>
      </c>
      <c r="C2879" s="14" t="s">
        <v>10379</v>
      </c>
      <c r="D2879" s="14" t="s">
        <v>10380</v>
      </c>
      <c r="E2879" s="14" t="s">
        <v>10381</v>
      </c>
      <c r="F2879" s="14">
        <v>3213.44</v>
      </c>
      <c r="G2879" s="14"/>
      <c r="H2879" s="14" t="s">
        <v>264</v>
      </c>
      <c r="I2879" s="14" t="s">
        <v>284</v>
      </c>
      <c r="J2879" s="14" t="s">
        <v>3445</v>
      </c>
      <c r="K2879" s="14" t="s">
        <v>6931</v>
      </c>
    </row>
    <row r="2880" spans="1:11" x14ac:dyDescent="0.2">
      <c r="A2880" s="15">
        <v>2879</v>
      </c>
      <c r="B2880" s="16">
        <v>5343372</v>
      </c>
      <c r="C2880" s="16" t="s">
        <v>10379</v>
      </c>
      <c r="D2880" s="16" t="s">
        <v>10382</v>
      </c>
      <c r="E2880" s="16" t="s">
        <v>10383</v>
      </c>
      <c r="F2880" s="16">
        <v>2015.34</v>
      </c>
      <c r="G2880" s="16"/>
      <c r="H2880" s="16" t="s">
        <v>264</v>
      </c>
      <c r="I2880" s="16" t="s">
        <v>289</v>
      </c>
      <c r="J2880" s="16" t="s">
        <v>3445</v>
      </c>
      <c r="K2880" s="16" t="s">
        <v>4064</v>
      </c>
    </row>
    <row r="2881" spans="1:11" x14ac:dyDescent="0.2">
      <c r="A2881" s="13">
        <v>2880</v>
      </c>
      <c r="B2881" s="14">
        <v>2827514</v>
      </c>
      <c r="C2881" s="14" t="s">
        <v>10384</v>
      </c>
      <c r="D2881" s="14" t="s">
        <v>10385</v>
      </c>
      <c r="E2881" s="14" t="s">
        <v>10386</v>
      </c>
      <c r="F2881" s="14">
        <v>3560.96</v>
      </c>
      <c r="G2881" s="14"/>
      <c r="H2881" s="14" t="s">
        <v>264</v>
      </c>
      <c r="I2881" s="14" t="s">
        <v>272</v>
      </c>
      <c r="J2881" s="14" t="s">
        <v>2928</v>
      </c>
      <c r="K2881" s="14" t="s">
        <v>2929</v>
      </c>
    </row>
    <row r="2882" spans="1:11" x14ac:dyDescent="0.2">
      <c r="A2882" s="15">
        <v>2881</v>
      </c>
      <c r="B2882" s="16">
        <v>2827514</v>
      </c>
      <c r="C2882" s="16" t="s">
        <v>10384</v>
      </c>
      <c r="D2882" s="16" t="s">
        <v>10387</v>
      </c>
      <c r="E2882" s="16" t="s">
        <v>10388</v>
      </c>
      <c r="F2882" s="16">
        <v>2313.31</v>
      </c>
      <c r="G2882" s="16"/>
      <c r="H2882" s="16" t="s">
        <v>264</v>
      </c>
      <c r="I2882" s="16" t="s">
        <v>272</v>
      </c>
      <c r="J2882" s="16" t="s">
        <v>2928</v>
      </c>
      <c r="K2882" s="16" t="s">
        <v>2929</v>
      </c>
    </row>
    <row r="2883" spans="1:11" x14ac:dyDescent="0.2">
      <c r="A2883" s="13">
        <v>2882</v>
      </c>
      <c r="B2883" s="14">
        <v>2827514</v>
      </c>
      <c r="C2883" s="14" t="s">
        <v>10384</v>
      </c>
      <c r="D2883" s="14" t="s">
        <v>10389</v>
      </c>
      <c r="E2883" s="14" t="s">
        <v>10390</v>
      </c>
      <c r="F2883" s="14">
        <v>7116.88</v>
      </c>
      <c r="G2883" s="14"/>
      <c r="H2883" s="14" t="s">
        <v>264</v>
      </c>
      <c r="I2883" s="14" t="s">
        <v>272</v>
      </c>
      <c r="J2883" s="14" t="s">
        <v>2928</v>
      </c>
      <c r="K2883" s="14" t="s">
        <v>2929</v>
      </c>
    </row>
    <row r="2884" spans="1:11" x14ac:dyDescent="0.2">
      <c r="A2884" s="15">
        <v>2883</v>
      </c>
      <c r="B2884" s="16">
        <v>2827514</v>
      </c>
      <c r="C2884" s="16" t="s">
        <v>10384</v>
      </c>
      <c r="D2884" s="16" t="s">
        <v>10391</v>
      </c>
      <c r="E2884" s="16" t="s">
        <v>10392</v>
      </c>
      <c r="F2884" s="16">
        <v>117.12</v>
      </c>
      <c r="G2884" s="16" t="s">
        <v>2083</v>
      </c>
      <c r="H2884" s="16" t="s">
        <v>511</v>
      </c>
      <c r="I2884" s="16" t="s">
        <v>9860</v>
      </c>
      <c r="J2884" s="16" t="s">
        <v>2917</v>
      </c>
      <c r="K2884" s="16" t="s">
        <v>2918</v>
      </c>
    </row>
    <row r="2885" spans="1:11" x14ac:dyDescent="0.2">
      <c r="A2885" s="13">
        <v>2884</v>
      </c>
      <c r="B2885" s="14">
        <v>5439574</v>
      </c>
      <c r="C2885" s="14" t="s">
        <v>10393</v>
      </c>
      <c r="D2885" s="14" t="s">
        <v>10394</v>
      </c>
      <c r="E2885" s="14" t="s">
        <v>10395</v>
      </c>
      <c r="F2885" s="14">
        <v>272.39</v>
      </c>
      <c r="G2885" s="14" t="s">
        <v>970</v>
      </c>
      <c r="H2885" s="14" t="s">
        <v>21</v>
      </c>
      <c r="I2885" s="14" t="s">
        <v>1210</v>
      </c>
      <c r="J2885" s="14" t="s">
        <v>10396</v>
      </c>
      <c r="K2885" s="14" t="s">
        <v>10397</v>
      </c>
    </row>
    <row r="2886" spans="1:11" x14ac:dyDescent="0.2">
      <c r="A2886" s="15">
        <v>2885</v>
      </c>
      <c r="B2886" s="16">
        <v>5439574</v>
      </c>
      <c r="C2886" s="16" t="s">
        <v>10393</v>
      </c>
      <c r="D2886" s="16" t="s">
        <v>10398</v>
      </c>
      <c r="E2886" s="16" t="s">
        <v>10399</v>
      </c>
      <c r="F2886" s="16">
        <v>18669.259999999998</v>
      </c>
      <c r="G2886" s="16"/>
      <c r="H2886" s="16" t="s">
        <v>264</v>
      </c>
      <c r="I2886" s="16" t="s">
        <v>10400</v>
      </c>
      <c r="J2886" s="16" t="s">
        <v>2533</v>
      </c>
      <c r="K2886" s="16" t="s">
        <v>10401</v>
      </c>
    </row>
    <row r="2887" spans="1:11" x14ac:dyDescent="0.2">
      <c r="A2887" s="13">
        <v>2886</v>
      </c>
      <c r="B2887" s="14">
        <v>5439574</v>
      </c>
      <c r="C2887" s="14" t="s">
        <v>10393</v>
      </c>
      <c r="D2887" s="14" t="s">
        <v>10402</v>
      </c>
      <c r="E2887" s="14" t="s">
        <v>10403</v>
      </c>
      <c r="F2887" s="14">
        <v>10485.52</v>
      </c>
      <c r="G2887" s="14"/>
      <c r="H2887" s="14" t="s">
        <v>560</v>
      </c>
      <c r="I2887" s="14" t="s">
        <v>8419</v>
      </c>
      <c r="J2887" s="14" t="s">
        <v>1860</v>
      </c>
      <c r="K2887" s="14" t="s">
        <v>1861</v>
      </c>
    </row>
    <row r="2888" spans="1:11" x14ac:dyDescent="0.2">
      <c r="A2888" s="15">
        <v>2887</v>
      </c>
      <c r="B2888" s="16">
        <v>5506816</v>
      </c>
      <c r="C2888" s="16" t="s">
        <v>10404</v>
      </c>
      <c r="D2888" s="16" t="s">
        <v>10405</v>
      </c>
      <c r="E2888" s="16" t="s">
        <v>9663</v>
      </c>
      <c r="F2888" s="16">
        <v>985.52</v>
      </c>
      <c r="G2888" s="16" t="s">
        <v>987</v>
      </c>
      <c r="H2888" s="16" t="s">
        <v>116</v>
      </c>
      <c r="I2888" s="16" t="s">
        <v>2209</v>
      </c>
      <c r="J2888" s="16" t="s">
        <v>7598</v>
      </c>
      <c r="K2888" s="16" t="s">
        <v>10407</v>
      </c>
    </row>
    <row r="2889" spans="1:11" x14ac:dyDescent="0.2">
      <c r="A2889" s="13">
        <v>2888</v>
      </c>
      <c r="B2889" s="14">
        <v>5506816</v>
      </c>
      <c r="C2889" s="14" t="s">
        <v>10404</v>
      </c>
      <c r="D2889" s="14" t="s">
        <v>10406</v>
      </c>
      <c r="E2889" s="14" t="s">
        <v>9663</v>
      </c>
      <c r="F2889" s="14">
        <v>18833.09</v>
      </c>
      <c r="G2889" s="14"/>
      <c r="H2889" s="14" t="s">
        <v>116</v>
      </c>
      <c r="I2889" s="14" t="s">
        <v>6258</v>
      </c>
      <c r="J2889" s="14" t="s">
        <v>8284</v>
      </c>
      <c r="K2889" s="14" t="s">
        <v>6767</v>
      </c>
    </row>
    <row r="2890" spans="1:11" x14ac:dyDescent="0.2">
      <c r="A2890" s="15">
        <v>2889</v>
      </c>
      <c r="B2890" s="16">
        <v>5168317</v>
      </c>
      <c r="C2890" s="16" t="s">
        <v>10408</v>
      </c>
      <c r="D2890" s="16" t="s">
        <v>4401</v>
      </c>
      <c r="E2890" s="16" t="s">
        <v>4400</v>
      </c>
      <c r="F2890" s="16">
        <v>163.24</v>
      </c>
      <c r="G2890" s="16" t="s">
        <v>1018</v>
      </c>
      <c r="H2890" s="16" t="s">
        <v>528</v>
      </c>
      <c r="I2890" s="16" t="s">
        <v>785</v>
      </c>
      <c r="J2890" s="16" t="s">
        <v>2654</v>
      </c>
      <c r="K2890" s="16" t="s">
        <v>2655</v>
      </c>
    </row>
    <row r="2891" spans="1:11" x14ac:dyDescent="0.2">
      <c r="A2891" s="13">
        <v>2890</v>
      </c>
      <c r="B2891" s="14">
        <v>5141907</v>
      </c>
      <c r="C2891" s="14" t="s">
        <v>10409</v>
      </c>
      <c r="D2891" s="14" t="s">
        <v>10410</v>
      </c>
      <c r="E2891" s="14" t="s">
        <v>10411</v>
      </c>
      <c r="F2891" s="14">
        <v>30.87</v>
      </c>
      <c r="G2891" s="14" t="s">
        <v>1018</v>
      </c>
      <c r="H2891" s="14" t="s">
        <v>407</v>
      </c>
      <c r="I2891" s="14" t="s">
        <v>1601</v>
      </c>
      <c r="J2891" s="14" t="s">
        <v>2679</v>
      </c>
      <c r="K2891" s="14" t="s">
        <v>2680</v>
      </c>
    </row>
    <row r="2892" spans="1:11" x14ac:dyDescent="0.2">
      <c r="A2892" s="15">
        <v>2891</v>
      </c>
      <c r="B2892" s="16">
        <v>5482976</v>
      </c>
      <c r="C2892" s="16" t="s">
        <v>10412</v>
      </c>
      <c r="D2892" s="16" t="s">
        <v>10413</v>
      </c>
      <c r="E2892" s="16" t="s">
        <v>10414</v>
      </c>
      <c r="F2892" s="16">
        <v>1474.58</v>
      </c>
      <c r="G2892" s="16"/>
      <c r="H2892" s="16" t="s">
        <v>162</v>
      </c>
      <c r="I2892" s="16" t="s">
        <v>163</v>
      </c>
      <c r="J2892" s="16" t="s">
        <v>2140</v>
      </c>
      <c r="K2892" s="16" t="s">
        <v>3666</v>
      </c>
    </row>
    <row r="2893" spans="1:11" x14ac:dyDescent="0.2">
      <c r="A2893" s="13">
        <v>2892</v>
      </c>
      <c r="B2893" s="14">
        <v>5483026</v>
      </c>
      <c r="C2893" s="14" t="s">
        <v>10415</v>
      </c>
      <c r="D2893" s="14" t="s">
        <v>10416</v>
      </c>
      <c r="E2893" s="14" t="s">
        <v>10417</v>
      </c>
      <c r="F2893" s="14">
        <v>30</v>
      </c>
      <c r="G2893" s="14"/>
      <c r="H2893" s="14" t="s">
        <v>215</v>
      </c>
      <c r="I2893" s="14" t="s">
        <v>259</v>
      </c>
      <c r="J2893" s="14" t="s">
        <v>10418</v>
      </c>
      <c r="K2893" s="14" t="s">
        <v>10419</v>
      </c>
    </row>
    <row r="2894" spans="1:11" x14ac:dyDescent="0.2">
      <c r="A2894" s="15">
        <v>2893</v>
      </c>
      <c r="B2894" s="16">
        <v>5107733</v>
      </c>
      <c r="C2894" s="16" t="s">
        <v>10420</v>
      </c>
      <c r="D2894" s="16" t="s">
        <v>10421</v>
      </c>
      <c r="E2894" s="16" t="s">
        <v>1627</v>
      </c>
      <c r="F2894" s="16">
        <v>1735.55</v>
      </c>
      <c r="G2894" s="16"/>
      <c r="H2894" s="16" t="s">
        <v>21</v>
      </c>
      <c r="I2894" s="16" t="s">
        <v>6202</v>
      </c>
      <c r="J2894" s="16" t="s">
        <v>10422</v>
      </c>
      <c r="K2894" s="16" t="s">
        <v>10423</v>
      </c>
    </row>
    <row r="2895" spans="1:11" x14ac:dyDescent="0.2">
      <c r="A2895" s="13">
        <v>2894</v>
      </c>
      <c r="B2895" s="14">
        <v>5103797</v>
      </c>
      <c r="C2895" s="14" t="s">
        <v>119</v>
      </c>
      <c r="D2895" s="14" t="s">
        <v>10424</v>
      </c>
      <c r="E2895" s="14" t="s">
        <v>38</v>
      </c>
      <c r="F2895" s="14">
        <v>2979.36</v>
      </c>
      <c r="G2895" s="14" t="s">
        <v>987</v>
      </c>
      <c r="H2895" s="14" t="s">
        <v>116</v>
      </c>
      <c r="I2895" s="14" t="s">
        <v>117</v>
      </c>
      <c r="J2895" s="14" t="s">
        <v>10425</v>
      </c>
      <c r="K2895" s="14" t="s">
        <v>10426</v>
      </c>
    </row>
    <row r="2896" spans="1:11" x14ac:dyDescent="0.2">
      <c r="A2896" s="15">
        <v>2895</v>
      </c>
      <c r="B2896" s="16">
        <v>5103797</v>
      </c>
      <c r="C2896" s="16" t="s">
        <v>119</v>
      </c>
      <c r="D2896" s="16" t="s">
        <v>10427</v>
      </c>
      <c r="E2896" s="16" t="s">
        <v>10428</v>
      </c>
      <c r="F2896" s="16">
        <v>1695.74</v>
      </c>
      <c r="G2896" s="16" t="s">
        <v>987</v>
      </c>
      <c r="H2896" s="16" t="s">
        <v>116</v>
      </c>
      <c r="I2896" s="16" t="s">
        <v>117</v>
      </c>
      <c r="J2896" s="16" t="s">
        <v>10425</v>
      </c>
      <c r="K2896" s="16" t="s">
        <v>10426</v>
      </c>
    </row>
    <row r="2897" spans="1:11" x14ac:dyDescent="0.2">
      <c r="A2897" s="13">
        <v>2896</v>
      </c>
      <c r="B2897" s="14">
        <v>2736381</v>
      </c>
      <c r="C2897" s="14" t="s">
        <v>10429</v>
      </c>
      <c r="D2897" s="14" t="s">
        <v>10430</v>
      </c>
      <c r="E2897" s="14" t="s">
        <v>10431</v>
      </c>
      <c r="F2897" s="14">
        <v>28.65</v>
      </c>
      <c r="G2897" s="14" t="s">
        <v>1018</v>
      </c>
      <c r="H2897" s="14" t="s">
        <v>110</v>
      </c>
      <c r="I2897" s="14" t="s">
        <v>260</v>
      </c>
      <c r="J2897" s="14" t="s">
        <v>2145</v>
      </c>
      <c r="K2897" s="14" t="s">
        <v>2146</v>
      </c>
    </row>
    <row r="2898" spans="1:11" x14ac:dyDescent="0.2">
      <c r="A2898" s="15">
        <v>2897</v>
      </c>
      <c r="B2898" s="16">
        <v>2736381</v>
      </c>
      <c r="C2898" s="16" t="s">
        <v>10429</v>
      </c>
      <c r="D2898" s="16" t="s">
        <v>10432</v>
      </c>
      <c r="E2898" s="16" t="s">
        <v>6475</v>
      </c>
      <c r="F2898" s="16">
        <v>13045.75</v>
      </c>
      <c r="G2898" s="16"/>
      <c r="H2898" s="16" t="s">
        <v>622</v>
      </c>
      <c r="I2898" s="16" t="s">
        <v>624</v>
      </c>
      <c r="J2898" s="16" t="s">
        <v>3326</v>
      </c>
      <c r="K2898" s="16" t="s">
        <v>3327</v>
      </c>
    </row>
    <row r="2899" spans="1:11" x14ac:dyDescent="0.2">
      <c r="A2899" s="13">
        <v>2898</v>
      </c>
      <c r="B2899" s="14">
        <v>5211956</v>
      </c>
      <c r="C2899" s="14" t="s">
        <v>10433</v>
      </c>
      <c r="D2899" s="14" t="s">
        <v>10434</v>
      </c>
      <c r="E2899" s="14" t="s">
        <v>10435</v>
      </c>
      <c r="F2899" s="14">
        <v>79.8</v>
      </c>
      <c r="G2899" s="14" t="s">
        <v>1929</v>
      </c>
      <c r="H2899" s="14" t="s">
        <v>362</v>
      </c>
      <c r="I2899" s="14" t="s">
        <v>363</v>
      </c>
      <c r="J2899" s="14" t="s">
        <v>2438</v>
      </c>
      <c r="K2899" s="14" t="s">
        <v>2439</v>
      </c>
    </row>
    <row r="2900" spans="1:11" x14ac:dyDescent="0.2">
      <c r="A2900" s="15">
        <v>2899</v>
      </c>
      <c r="B2900" s="16">
        <v>5118611</v>
      </c>
      <c r="C2900" s="16" t="s">
        <v>845</v>
      </c>
      <c r="D2900" s="16" t="s">
        <v>10436</v>
      </c>
      <c r="E2900" s="16" t="s">
        <v>10437</v>
      </c>
      <c r="F2900" s="16">
        <v>1189.19</v>
      </c>
      <c r="G2900" s="16" t="s">
        <v>970</v>
      </c>
      <c r="H2900" s="16" t="s">
        <v>264</v>
      </c>
      <c r="I2900" s="16" t="s">
        <v>278</v>
      </c>
      <c r="J2900" s="16" t="s">
        <v>10438</v>
      </c>
      <c r="K2900" s="16" t="s">
        <v>10439</v>
      </c>
    </row>
    <row r="2901" spans="1:11" x14ac:dyDescent="0.2">
      <c r="A2901" s="13">
        <v>2900</v>
      </c>
      <c r="B2901" s="14">
        <v>5118611</v>
      </c>
      <c r="C2901" s="14" t="s">
        <v>845</v>
      </c>
      <c r="D2901" s="14" t="s">
        <v>10440</v>
      </c>
      <c r="E2901" s="14" t="s">
        <v>1762</v>
      </c>
      <c r="F2901" s="14">
        <v>610.22</v>
      </c>
      <c r="G2901" s="14" t="s">
        <v>970</v>
      </c>
      <c r="H2901" s="14" t="s">
        <v>407</v>
      </c>
      <c r="I2901" s="14" t="s">
        <v>497</v>
      </c>
      <c r="J2901" s="14" t="s">
        <v>1855</v>
      </c>
      <c r="K2901" s="14" t="s">
        <v>1856</v>
      </c>
    </row>
    <row r="2902" spans="1:11" x14ac:dyDescent="0.2">
      <c r="A2902" s="15">
        <v>2901</v>
      </c>
      <c r="B2902" s="16">
        <v>2047764</v>
      </c>
      <c r="C2902" s="16" t="s">
        <v>10441</v>
      </c>
      <c r="D2902" s="16" t="s">
        <v>10442</v>
      </c>
      <c r="E2902" s="16" t="s">
        <v>1702</v>
      </c>
      <c r="F2902" s="16">
        <v>27.32</v>
      </c>
      <c r="G2902" s="16" t="s">
        <v>1018</v>
      </c>
      <c r="H2902" s="16" t="s">
        <v>407</v>
      </c>
      <c r="I2902" s="16" t="s">
        <v>1601</v>
      </c>
      <c r="J2902" s="16" t="s">
        <v>10443</v>
      </c>
      <c r="K2902" s="16" t="s">
        <v>10444</v>
      </c>
    </row>
    <row r="2903" spans="1:11" x14ac:dyDescent="0.2">
      <c r="A2903" s="13">
        <v>2902</v>
      </c>
      <c r="B2903" s="14">
        <v>5210941</v>
      </c>
      <c r="C2903" s="14" t="s">
        <v>10445</v>
      </c>
      <c r="D2903" s="14" t="s">
        <v>10446</v>
      </c>
      <c r="E2903" s="14" t="s">
        <v>10447</v>
      </c>
      <c r="F2903" s="14">
        <v>197.03</v>
      </c>
      <c r="G2903" s="14"/>
      <c r="H2903" s="14" t="s">
        <v>622</v>
      </c>
      <c r="I2903" s="14" t="s">
        <v>51</v>
      </c>
      <c r="J2903" s="14" t="s">
        <v>5907</v>
      </c>
      <c r="K2903" s="14" t="s">
        <v>5843</v>
      </c>
    </row>
    <row r="2904" spans="1:11" x14ac:dyDescent="0.2">
      <c r="A2904" s="15">
        <v>2903</v>
      </c>
      <c r="B2904" s="16">
        <v>5210941</v>
      </c>
      <c r="C2904" s="16" t="s">
        <v>10445</v>
      </c>
      <c r="D2904" s="16" t="s">
        <v>10448</v>
      </c>
      <c r="E2904" s="16" t="s">
        <v>6063</v>
      </c>
      <c r="F2904" s="16">
        <v>4200.41</v>
      </c>
      <c r="G2904" s="16"/>
      <c r="H2904" s="16" t="s">
        <v>3645</v>
      </c>
      <c r="I2904" s="16" t="s">
        <v>10449</v>
      </c>
      <c r="J2904" s="16" t="s">
        <v>10450</v>
      </c>
      <c r="K2904" s="16" t="s">
        <v>10451</v>
      </c>
    </row>
    <row r="2905" spans="1:11" x14ac:dyDescent="0.2">
      <c r="A2905" s="13">
        <v>2904</v>
      </c>
      <c r="B2905" s="14">
        <v>5210941</v>
      </c>
      <c r="C2905" s="14" t="s">
        <v>10445</v>
      </c>
      <c r="D2905" s="14" t="s">
        <v>10452</v>
      </c>
      <c r="E2905" s="14" t="s">
        <v>3094</v>
      </c>
      <c r="F2905" s="14">
        <v>470.42</v>
      </c>
      <c r="G2905" s="14"/>
      <c r="H2905" s="14" t="s">
        <v>560</v>
      </c>
      <c r="I2905" s="14" t="s">
        <v>642</v>
      </c>
      <c r="J2905" s="14" t="s">
        <v>2720</v>
      </c>
      <c r="K2905" s="14" t="s">
        <v>2721</v>
      </c>
    </row>
    <row r="2906" spans="1:11" x14ac:dyDescent="0.2">
      <c r="A2906" s="15">
        <v>2905</v>
      </c>
      <c r="B2906" s="16">
        <v>5210941</v>
      </c>
      <c r="C2906" s="16" t="s">
        <v>10445</v>
      </c>
      <c r="D2906" s="16" t="s">
        <v>10453</v>
      </c>
      <c r="E2906" s="16" t="s">
        <v>9413</v>
      </c>
      <c r="F2906" s="16">
        <v>874.14</v>
      </c>
      <c r="G2906" s="16"/>
      <c r="H2906" s="16" t="s">
        <v>560</v>
      </c>
      <c r="I2906" s="16" t="s">
        <v>642</v>
      </c>
      <c r="J2906" s="16" t="s">
        <v>2720</v>
      </c>
      <c r="K2906" s="16" t="s">
        <v>2721</v>
      </c>
    </row>
    <row r="2907" spans="1:11" x14ac:dyDescent="0.2">
      <c r="A2907" s="13">
        <v>2906</v>
      </c>
      <c r="B2907" s="14">
        <v>5210941</v>
      </c>
      <c r="C2907" s="14" t="s">
        <v>10445</v>
      </c>
      <c r="D2907" s="14" t="s">
        <v>10454</v>
      </c>
      <c r="E2907" s="14" t="s">
        <v>10455</v>
      </c>
      <c r="F2907" s="14">
        <v>2041.59</v>
      </c>
      <c r="G2907" s="14"/>
      <c r="H2907" s="14" t="s">
        <v>560</v>
      </c>
      <c r="I2907" s="14" t="s">
        <v>562</v>
      </c>
      <c r="J2907" s="14" t="s">
        <v>2720</v>
      </c>
      <c r="K2907" s="14" t="s">
        <v>2721</v>
      </c>
    </row>
    <row r="2908" spans="1:11" x14ac:dyDescent="0.2">
      <c r="A2908" s="15">
        <v>2907</v>
      </c>
      <c r="B2908" s="16">
        <v>5533864</v>
      </c>
      <c r="C2908" s="16" t="s">
        <v>10456</v>
      </c>
      <c r="D2908" s="16" t="s">
        <v>10457</v>
      </c>
      <c r="E2908" s="16" t="s">
        <v>2193</v>
      </c>
      <c r="F2908" s="16">
        <v>4907.6499999999996</v>
      </c>
      <c r="G2908" s="16"/>
      <c r="H2908" s="16" t="s">
        <v>116</v>
      </c>
      <c r="I2908" s="16" t="s">
        <v>663</v>
      </c>
      <c r="J2908" s="16" t="s">
        <v>10458</v>
      </c>
      <c r="K2908" s="16" t="s">
        <v>10459</v>
      </c>
    </row>
    <row r="2909" spans="1:11" x14ac:dyDescent="0.2">
      <c r="A2909" s="13">
        <v>2908</v>
      </c>
      <c r="B2909" s="14">
        <v>5533864</v>
      </c>
      <c r="C2909" s="14" t="s">
        <v>10456</v>
      </c>
      <c r="D2909" s="14" t="s">
        <v>10460</v>
      </c>
      <c r="E2909" s="14" t="s">
        <v>10461</v>
      </c>
      <c r="F2909" s="14">
        <v>1057.08</v>
      </c>
      <c r="G2909" s="14"/>
      <c r="H2909" s="14" t="s">
        <v>407</v>
      </c>
      <c r="I2909" s="14" t="s">
        <v>1762</v>
      </c>
      <c r="J2909" s="14" t="s">
        <v>10458</v>
      </c>
      <c r="K2909" s="14" t="s">
        <v>10459</v>
      </c>
    </row>
    <row r="2910" spans="1:11" x14ac:dyDescent="0.2">
      <c r="A2910" s="15">
        <v>2909</v>
      </c>
      <c r="B2910" s="16">
        <v>5072115</v>
      </c>
      <c r="C2910" s="16" t="s">
        <v>10462</v>
      </c>
      <c r="D2910" s="16" t="s">
        <v>10463</v>
      </c>
      <c r="E2910" s="16" t="s">
        <v>10464</v>
      </c>
      <c r="F2910" s="16">
        <v>39.11</v>
      </c>
      <c r="G2910" s="16" t="s">
        <v>1018</v>
      </c>
      <c r="H2910" s="16" t="s">
        <v>528</v>
      </c>
      <c r="I2910" s="16" t="s">
        <v>539</v>
      </c>
      <c r="J2910" s="16" t="s">
        <v>3268</v>
      </c>
      <c r="K2910" s="16" t="s">
        <v>3269</v>
      </c>
    </row>
    <row r="2911" spans="1:11" x14ac:dyDescent="0.2">
      <c r="A2911" s="13">
        <v>2910</v>
      </c>
      <c r="B2911" s="14">
        <v>5392284</v>
      </c>
      <c r="C2911" s="14" t="s">
        <v>10465</v>
      </c>
      <c r="D2911" s="14" t="s">
        <v>10466</v>
      </c>
      <c r="E2911" s="14" t="s">
        <v>10467</v>
      </c>
      <c r="F2911" s="14">
        <v>17927.009999999998</v>
      </c>
      <c r="G2911" s="14"/>
      <c r="H2911" s="14" t="s">
        <v>116</v>
      </c>
      <c r="I2911" s="14" t="s">
        <v>662</v>
      </c>
      <c r="J2911" s="14" t="s">
        <v>10468</v>
      </c>
      <c r="K2911" s="14" t="s">
        <v>10469</v>
      </c>
    </row>
    <row r="2912" spans="1:11" x14ac:dyDescent="0.2">
      <c r="A2912" s="15">
        <v>2911</v>
      </c>
      <c r="B2912" s="16">
        <v>5005698</v>
      </c>
      <c r="C2912" s="16" t="s">
        <v>10470</v>
      </c>
      <c r="D2912" s="16" t="s">
        <v>10471</v>
      </c>
      <c r="E2912" s="16" t="s">
        <v>10472</v>
      </c>
      <c r="F2912" s="16">
        <v>11133.86</v>
      </c>
      <c r="G2912" s="16"/>
      <c r="H2912" s="16" t="s">
        <v>565</v>
      </c>
      <c r="I2912" s="16" t="s">
        <v>10473</v>
      </c>
      <c r="J2912" s="16" t="s">
        <v>5029</v>
      </c>
      <c r="K2912" s="16" t="s">
        <v>5030</v>
      </c>
    </row>
    <row r="2913" spans="1:11" x14ac:dyDescent="0.2">
      <c r="A2913" s="13">
        <v>2912</v>
      </c>
      <c r="B2913" s="14">
        <v>5005698</v>
      </c>
      <c r="C2913" s="14" t="s">
        <v>10470</v>
      </c>
      <c r="D2913" s="14" t="s">
        <v>10474</v>
      </c>
      <c r="E2913" s="14" t="s">
        <v>10152</v>
      </c>
      <c r="F2913" s="14">
        <v>4919.13</v>
      </c>
      <c r="G2913" s="14"/>
      <c r="H2913" s="14" t="s">
        <v>215</v>
      </c>
      <c r="I2913" s="14" t="s">
        <v>239</v>
      </c>
      <c r="J2913" s="14" t="s">
        <v>8471</v>
      </c>
      <c r="K2913" s="14" t="s">
        <v>8577</v>
      </c>
    </row>
    <row r="2914" spans="1:11" x14ac:dyDescent="0.2">
      <c r="A2914" s="15">
        <v>2913</v>
      </c>
      <c r="B2914" s="16">
        <v>5256267</v>
      </c>
      <c r="C2914" s="16" t="s">
        <v>10475</v>
      </c>
      <c r="D2914" s="16" t="s">
        <v>10476</v>
      </c>
      <c r="E2914" s="16" t="s">
        <v>10477</v>
      </c>
      <c r="F2914" s="16">
        <v>14272.5</v>
      </c>
      <c r="G2914" s="16"/>
      <c r="H2914" s="16" t="s">
        <v>560</v>
      </c>
      <c r="I2914" s="16" t="s">
        <v>2135</v>
      </c>
      <c r="J2914" s="16" t="s">
        <v>5230</v>
      </c>
      <c r="K2914" s="16" t="s">
        <v>5231</v>
      </c>
    </row>
    <row r="2915" spans="1:11" x14ac:dyDescent="0.2">
      <c r="A2915" s="13">
        <v>2914</v>
      </c>
      <c r="B2915" s="14">
        <v>2554518</v>
      </c>
      <c r="C2915" s="14" t="s">
        <v>10478</v>
      </c>
      <c r="D2915" s="14" t="s">
        <v>10479</v>
      </c>
      <c r="E2915" s="14" t="s">
        <v>10480</v>
      </c>
      <c r="F2915" s="14">
        <v>15.89</v>
      </c>
      <c r="G2915" s="14" t="s">
        <v>970</v>
      </c>
      <c r="H2915" s="14" t="s">
        <v>407</v>
      </c>
      <c r="I2915" s="14" t="s">
        <v>408</v>
      </c>
      <c r="J2915" s="14" t="s">
        <v>9120</v>
      </c>
      <c r="K2915" s="14" t="s">
        <v>10481</v>
      </c>
    </row>
    <row r="2916" spans="1:11" x14ac:dyDescent="0.2">
      <c r="A2916" s="15">
        <v>2915</v>
      </c>
      <c r="B2916" s="16">
        <v>2554518</v>
      </c>
      <c r="C2916" s="16" t="s">
        <v>10478</v>
      </c>
      <c r="D2916" s="16" t="s">
        <v>10482</v>
      </c>
      <c r="E2916" s="16" t="s">
        <v>10483</v>
      </c>
      <c r="F2916" s="16">
        <v>14.83</v>
      </c>
      <c r="G2916" s="16" t="s">
        <v>970</v>
      </c>
      <c r="H2916" s="16" t="s">
        <v>407</v>
      </c>
      <c r="I2916" s="16" t="s">
        <v>408</v>
      </c>
      <c r="J2916" s="16" t="s">
        <v>10484</v>
      </c>
      <c r="K2916" s="16" t="s">
        <v>10485</v>
      </c>
    </row>
    <row r="2917" spans="1:11" x14ac:dyDescent="0.2">
      <c r="A2917" s="13">
        <v>2916</v>
      </c>
      <c r="B2917" s="14">
        <v>2554518</v>
      </c>
      <c r="C2917" s="14" t="s">
        <v>10478</v>
      </c>
      <c r="D2917" s="14" t="s">
        <v>10486</v>
      </c>
      <c r="E2917" s="14" t="s">
        <v>10487</v>
      </c>
      <c r="F2917" s="14">
        <v>9.69</v>
      </c>
      <c r="G2917" s="14" t="s">
        <v>970</v>
      </c>
      <c r="H2917" s="14" t="s">
        <v>407</v>
      </c>
      <c r="I2917" s="14" t="s">
        <v>408</v>
      </c>
      <c r="J2917" s="14" t="s">
        <v>10484</v>
      </c>
      <c r="K2917" s="14" t="s">
        <v>10485</v>
      </c>
    </row>
    <row r="2918" spans="1:11" x14ac:dyDescent="0.2">
      <c r="A2918" s="15">
        <v>2917</v>
      </c>
      <c r="B2918" s="16">
        <v>2554518</v>
      </c>
      <c r="C2918" s="16" t="s">
        <v>10478</v>
      </c>
      <c r="D2918" s="16" t="s">
        <v>10488</v>
      </c>
      <c r="E2918" s="16" t="s">
        <v>10487</v>
      </c>
      <c r="F2918" s="16">
        <v>11.4</v>
      </c>
      <c r="G2918" s="16" t="s">
        <v>970</v>
      </c>
      <c r="H2918" s="16" t="s">
        <v>407</v>
      </c>
      <c r="I2918" s="16" t="s">
        <v>408</v>
      </c>
      <c r="J2918" s="16" t="s">
        <v>10484</v>
      </c>
      <c r="K2918" s="16" t="s">
        <v>10485</v>
      </c>
    </row>
    <row r="2919" spans="1:11" x14ac:dyDescent="0.2">
      <c r="A2919" s="13">
        <v>2918</v>
      </c>
      <c r="B2919" s="14">
        <v>2554518</v>
      </c>
      <c r="C2919" s="14" t="s">
        <v>10478</v>
      </c>
      <c r="D2919" s="14" t="s">
        <v>3422</v>
      </c>
      <c r="E2919" s="14" t="s">
        <v>3421</v>
      </c>
      <c r="F2919" s="14">
        <v>776.81</v>
      </c>
      <c r="G2919" s="14" t="s">
        <v>970</v>
      </c>
      <c r="H2919" s="14" t="s">
        <v>407</v>
      </c>
      <c r="I2919" s="14" t="s">
        <v>408</v>
      </c>
      <c r="J2919" s="14" t="s">
        <v>3423</v>
      </c>
      <c r="K2919" s="14" t="s">
        <v>3424</v>
      </c>
    </row>
    <row r="2920" spans="1:11" x14ac:dyDescent="0.2">
      <c r="A2920" s="15">
        <v>2919</v>
      </c>
      <c r="B2920" s="16">
        <v>2554518</v>
      </c>
      <c r="C2920" s="16" t="s">
        <v>10478</v>
      </c>
      <c r="D2920" s="16" t="s">
        <v>10489</v>
      </c>
      <c r="E2920" s="16" t="s">
        <v>10490</v>
      </c>
      <c r="F2920" s="16">
        <v>313.79000000000002</v>
      </c>
      <c r="G2920" s="16" t="s">
        <v>1018</v>
      </c>
      <c r="H2920" s="16" t="s">
        <v>407</v>
      </c>
      <c r="I2920" s="16" t="s">
        <v>2464</v>
      </c>
      <c r="J2920" s="16" t="s">
        <v>1721</v>
      </c>
      <c r="K2920" s="16" t="s">
        <v>1722</v>
      </c>
    </row>
    <row r="2921" spans="1:11" x14ac:dyDescent="0.2">
      <c r="A2921" s="13">
        <v>2920</v>
      </c>
      <c r="B2921" s="14">
        <v>2869594</v>
      </c>
      <c r="C2921" s="14" t="s">
        <v>10491</v>
      </c>
      <c r="D2921" s="14" t="s">
        <v>10492</v>
      </c>
      <c r="E2921" s="14" t="s">
        <v>9860</v>
      </c>
      <c r="F2921" s="14">
        <v>96011.61</v>
      </c>
      <c r="G2921" s="14"/>
      <c r="H2921" s="14" t="s">
        <v>264</v>
      </c>
      <c r="I2921" s="14" t="s">
        <v>10493</v>
      </c>
      <c r="J2921" s="14" t="s">
        <v>10494</v>
      </c>
      <c r="K2921" s="14" t="s">
        <v>10495</v>
      </c>
    </row>
    <row r="2922" spans="1:11" x14ac:dyDescent="0.2">
      <c r="A2922" s="15">
        <v>2921</v>
      </c>
      <c r="B2922" s="16">
        <v>2869594</v>
      </c>
      <c r="C2922" s="16" t="s">
        <v>10491</v>
      </c>
      <c r="D2922" s="16" t="s">
        <v>10496</v>
      </c>
      <c r="E2922" s="16" t="s">
        <v>8730</v>
      </c>
      <c r="F2922" s="16">
        <v>290322.33</v>
      </c>
      <c r="G2922" s="16"/>
      <c r="H2922" s="16" t="s">
        <v>264</v>
      </c>
      <c r="I2922" s="16" t="s">
        <v>4129</v>
      </c>
      <c r="J2922" s="16" t="s">
        <v>10494</v>
      </c>
      <c r="K2922" s="16" t="s">
        <v>10495</v>
      </c>
    </row>
    <row r="2923" spans="1:11" x14ac:dyDescent="0.2">
      <c r="A2923" s="13">
        <v>2922</v>
      </c>
      <c r="B2923" s="14">
        <v>2747804</v>
      </c>
      <c r="C2923" s="14" t="s">
        <v>10497</v>
      </c>
      <c r="D2923" s="14" t="s">
        <v>10498</v>
      </c>
      <c r="E2923" s="14" t="s">
        <v>10499</v>
      </c>
      <c r="F2923" s="14">
        <v>33.74</v>
      </c>
      <c r="G2923" s="14" t="s">
        <v>1018</v>
      </c>
      <c r="H2923" s="14" t="s">
        <v>528</v>
      </c>
      <c r="I2923" s="14" t="s">
        <v>539</v>
      </c>
      <c r="J2923" s="14" t="s">
        <v>10500</v>
      </c>
      <c r="K2923" s="14" t="s">
        <v>10501</v>
      </c>
    </row>
    <row r="2924" spans="1:11" x14ac:dyDescent="0.2">
      <c r="A2924" s="15">
        <v>2923</v>
      </c>
      <c r="B2924" s="16">
        <v>5103576</v>
      </c>
      <c r="C2924" s="16" t="s">
        <v>10502</v>
      </c>
      <c r="D2924" s="16" t="s">
        <v>10503</v>
      </c>
      <c r="E2924" s="16" t="s">
        <v>677</v>
      </c>
      <c r="F2924" s="16">
        <v>3771.56</v>
      </c>
      <c r="G2924" s="16"/>
      <c r="H2924" s="16" t="s">
        <v>215</v>
      </c>
      <c r="I2924" s="16" t="s">
        <v>4930</v>
      </c>
      <c r="J2924" s="16" t="s">
        <v>10504</v>
      </c>
      <c r="K2924" s="16" t="s">
        <v>10505</v>
      </c>
    </row>
    <row r="2925" spans="1:11" x14ac:dyDescent="0.2">
      <c r="A2925" s="13">
        <v>2924</v>
      </c>
      <c r="B2925" s="14">
        <v>5058996</v>
      </c>
      <c r="C2925" s="14" t="s">
        <v>10506</v>
      </c>
      <c r="D2925" s="14" t="s">
        <v>10507</v>
      </c>
      <c r="E2925" s="14" t="s">
        <v>1275</v>
      </c>
      <c r="F2925" s="14">
        <v>26.46</v>
      </c>
      <c r="G2925" s="14"/>
      <c r="H2925" s="14" t="s">
        <v>528</v>
      </c>
      <c r="I2925" s="14" t="s">
        <v>539</v>
      </c>
      <c r="J2925" s="14" t="s">
        <v>7640</v>
      </c>
      <c r="K2925" s="14" t="s">
        <v>7641</v>
      </c>
    </row>
    <row r="2926" spans="1:11" x14ac:dyDescent="0.2">
      <c r="A2926" s="15">
        <v>2925</v>
      </c>
      <c r="B2926" s="16">
        <v>2848376</v>
      </c>
      <c r="C2926" s="16" t="s">
        <v>10508</v>
      </c>
      <c r="D2926" s="16" t="s">
        <v>10509</v>
      </c>
      <c r="E2926" s="16" t="s">
        <v>10510</v>
      </c>
      <c r="F2926" s="16">
        <v>26.75</v>
      </c>
      <c r="G2926" s="16" t="s">
        <v>1018</v>
      </c>
      <c r="H2926" s="16" t="s">
        <v>116</v>
      </c>
      <c r="I2926" s="16" t="s">
        <v>128</v>
      </c>
      <c r="J2926" s="16" t="s">
        <v>3641</v>
      </c>
      <c r="K2926" s="16" t="s">
        <v>5190</v>
      </c>
    </row>
    <row r="2927" spans="1:11" x14ac:dyDescent="0.2">
      <c r="A2927" s="13">
        <v>2926</v>
      </c>
      <c r="B2927" s="14">
        <v>2848376</v>
      </c>
      <c r="C2927" s="14" t="s">
        <v>10508</v>
      </c>
      <c r="D2927" s="14" t="s">
        <v>10511</v>
      </c>
      <c r="E2927" s="14" t="s">
        <v>10512</v>
      </c>
      <c r="F2927" s="14">
        <v>29.12</v>
      </c>
      <c r="G2927" s="14"/>
      <c r="H2927" s="14" t="s">
        <v>110</v>
      </c>
      <c r="I2927" s="14" t="s">
        <v>2049</v>
      </c>
      <c r="J2927" s="14" t="s">
        <v>1042</v>
      </c>
      <c r="K2927" s="14" t="s">
        <v>3287</v>
      </c>
    </row>
    <row r="2928" spans="1:11" x14ac:dyDescent="0.2">
      <c r="A2928" s="15">
        <v>2927</v>
      </c>
      <c r="B2928" s="16">
        <v>2848376</v>
      </c>
      <c r="C2928" s="16" t="s">
        <v>10508</v>
      </c>
      <c r="D2928" s="16" t="s">
        <v>10513</v>
      </c>
      <c r="E2928" s="16" t="s">
        <v>10514</v>
      </c>
      <c r="F2928" s="16">
        <v>529.73</v>
      </c>
      <c r="G2928" s="16"/>
      <c r="H2928" s="16" t="s">
        <v>116</v>
      </c>
      <c r="I2928" s="16" t="s">
        <v>667</v>
      </c>
      <c r="J2928" s="16" t="s">
        <v>8932</v>
      </c>
      <c r="K2928" s="16" t="s">
        <v>8933</v>
      </c>
    </row>
    <row r="2929" spans="1:11" x14ac:dyDescent="0.2">
      <c r="A2929" s="13">
        <v>2928</v>
      </c>
      <c r="B2929" s="14">
        <v>2848376</v>
      </c>
      <c r="C2929" s="14" t="s">
        <v>10508</v>
      </c>
      <c r="D2929" s="14" t="s">
        <v>10515</v>
      </c>
      <c r="E2929" s="14" t="s">
        <v>10516</v>
      </c>
      <c r="F2929" s="14">
        <v>99.57</v>
      </c>
      <c r="G2929" s="14" t="s">
        <v>1796</v>
      </c>
      <c r="H2929" s="14" t="s">
        <v>215</v>
      </c>
      <c r="I2929" s="14" t="s">
        <v>257</v>
      </c>
      <c r="J2929" s="14" t="s">
        <v>7114</v>
      </c>
      <c r="K2929" s="14" t="s">
        <v>10517</v>
      </c>
    </row>
    <row r="2930" spans="1:11" x14ac:dyDescent="0.2">
      <c r="A2930" s="15">
        <v>2929</v>
      </c>
      <c r="B2930" s="16">
        <v>2848376</v>
      </c>
      <c r="C2930" s="16" t="s">
        <v>10508</v>
      </c>
      <c r="D2930" s="16" t="s">
        <v>10518</v>
      </c>
      <c r="E2930" s="16" t="s">
        <v>10519</v>
      </c>
      <c r="F2930" s="16">
        <v>134.34</v>
      </c>
      <c r="G2930" s="16" t="s">
        <v>1018</v>
      </c>
      <c r="H2930" s="16" t="s">
        <v>215</v>
      </c>
      <c r="I2930" s="16" t="s">
        <v>257</v>
      </c>
      <c r="J2930" s="16" t="s">
        <v>4963</v>
      </c>
      <c r="K2930" s="16" t="s">
        <v>4964</v>
      </c>
    </row>
    <row r="2931" spans="1:11" x14ac:dyDescent="0.2">
      <c r="A2931" s="13">
        <v>2930</v>
      </c>
      <c r="B2931" s="14">
        <v>2549204</v>
      </c>
      <c r="C2931" s="14" t="s">
        <v>10520</v>
      </c>
      <c r="D2931" s="14" t="s">
        <v>10521</v>
      </c>
      <c r="E2931" s="14" t="s">
        <v>10522</v>
      </c>
      <c r="F2931" s="14">
        <v>77.48</v>
      </c>
      <c r="G2931" s="14" t="s">
        <v>970</v>
      </c>
      <c r="H2931" s="14" t="s">
        <v>407</v>
      </c>
      <c r="I2931" s="14" t="s">
        <v>420</v>
      </c>
      <c r="J2931" s="14" t="s">
        <v>9462</v>
      </c>
      <c r="K2931" s="14" t="s">
        <v>9463</v>
      </c>
    </row>
    <row r="2932" spans="1:11" x14ac:dyDescent="0.2">
      <c r="A2932" s="15">
        <v>2931</v>
      </c>
      <c r="B2932" s="16">
        <v>5209447</v>
      </c>
      <c r="C2932" s="16" t="s">
        <v>10523</v>
      </c>
      <c r="D2932" s="16" t="s">
        <v>10524</v>
      </c>
      <c r="E2932" s="16" t="s">
        <v>1164</v>
      </c>
      <c r="F2932" s="16">
        <v>104.76</v>
      </c>
      <c r="G2932" s="16" t="s">
        <v>1018</v>
      </c>
      <c r="H2932" s="16" t="s">
        <v>116</v>
      </c>
      <c r="I2932" s="16" t="s">
        <v>142</v>
      </c>
      <c r="J2932" s="16" t="s">
        <v>1118</v>
      </c>
      <c r="K2932" s="16" t="s">
        <v>2825</v>
      </c>
    </row>
    <row r="2933" spans="1:11" x14ac:dyDescent="0.2">
      <c r="A2933" s="13">
        <v>2932</v>
      </c>
      <c r="B2933" s="14">
        <v>2883082</v>
      </c>
      <c r="C2933" s="14" t="s">
        <v>10525</v>
      </c>
      <c r="D2933" s="14" t="s">
        <v>10526</v>
      </c>
      <c r="E2933" s="14" t="s">
        <v>10527</v>
      </c>
      <c r="F2933" s="14">
        <v>3293.65</v>
      </c>
      <c r="G2933" s="14"/>
      <c r="H2933" s="14" t="s">
        <v>1870</v>
      </c>
      <c r="I2933" s="14" t="s">
        <v>2421</v>
      </c>
      <c r="J2933" s="14" t="s">
        <v>10528</v>
      </c>
      <c r="K2933" s="14" t="s">
        <v>6568</v>
      </c>
    </row>
    <row r="2934" spans="1:11" x14ac:dyDescent="0.2">
      <c r="A2934" s="15">
        <v>2933</v>
      </c>
      <c r="B2934" s="16">
        <v>5160162</v>
      </c>
      <c r="C2934" s="16" t="s">
        <v>10529</v>
      </c>
      <c r="D2934" s="16" t="s">
        <v>10530</v>
      </c>
      <c r="E2934" s="16" t="s">
        <v>10531</v>
      </c>
      <c r="F2934" s="16">
        <v>5321.67</v>
      </c>
      <c r="G2934" s="16"/>
      <c r="H2934" s="16" t="s">
        <v>565</v>
      </c>
      <c r="I2934" s="16" t="s">
        <v>1738</v>
      </c>
      <c r="J2934" s="16" t="s">
        <v>3778</v>
      </c>
      <c r="K2934" s="16" t="s">
        <v>3779</v>
      </c>
    </row>
    <row r="2935" spans="1:11" x14ac:dyDescent="0.2">
      <c r="A2935" s="13">
        <v>2934</v>
      </c>
      <c r="B2935" s="14">
        <v>5246822</v>
      </c>
      <c r="C2935" s="14" t="s">
        <v>10532</v>
      </c>
      <c r="D2935" s="14" t="s">
        <v>10533</v>
      </c>
      <c r="E2935" s="14" t="s">
        <v>10534</v>
      </c>
      <c r="F2935" s="14">
        <v>38.29</v>
      </c>
      <c r="G2935" s="14" t="s">
        <v>1018</v>
      </c>
      <c r="H2935" s="14" t="s">
        <v>528</v>
      </c>
      <c r="I2935" s="14" t="s">
        <v>539</v>
      </c>
      <c r="J2935" s="14" t="s">
        <v>7107</v>
      </c>
      <c r="K2935" s="14" t="s">
        <v>7108</v>
      </c>
    </row>
    <row r="2936" spans="1:11" x14ac:dyDescent="0.2">
      <c r="A2936" s="15">
        <v>2935</v>
      </c>
      <c r="B2936" s="16">
        <v>5292638</v>
      </c>
      <c r="C2936" s="16" t="s">
        <v>10535</v>
      </c>
      <c r="D2936" s="16" t="s">
        <v>10536</v>
      </c>
      <c r="E2936" s="16" t="s">
        <v>10537</v>
      </c>
      <c r="F2936" s="16">
        <v>70.87</v>
      </c>
      <c r="G2936" s="16" t="s">
        <v>970</v>
      </c>
      <c r="H2936" s="16" t="s">
        <v>407</v>
      </c>
      <c r="I2936" s="16" t="s">
        <v>408</v>
      </c>
      <c r="J2936" s="16" t="s">
        <v>1078</v>
      </c>
      <c r="K2936" s="16" t="s">
        <v>1079</v>
      </c>
    </row>
    <row r="2937" spans="1:11" x14ac:dyDescent="0.2">
      <c r="A2937" s="13">
        <v>2936</v>
      </c>
      <c r="B2937" s="14">
        <v>5292638</v>
      </c>
      <c r="C2937" s="14" t="s">
        <v>10535</v>
      </c>
      <c r="D2937" s="14" t="s">
        <v>10538</v>
      </c>
      <c r="E2937" s="14" t="s">
        <v>10539</v>
      </c>
      <c r="F2937" s="14">
        <v>15</v>
      </c>
      <c r="G2937" s="14" t="s">
        <v>970</v>
      </c>
      <c r="H2937" s="14" t="s">
        <v>407</v>
      </c>
      <c r="I2937" s="14" t="s">
        <v>408</v>
      </c>
      <c r="J2937" s="14" t="s">
        <v>1657</v>
      </c>
      <c r="K2937" s="14" t="s">
        <v>1658</v>
      </c>
    </row>
    <row r="2938" spans="1:11" x14ac:dyDescent="0.2">
      <c r="A2938" s="15">
        <v>2937</v>
      </c>
      <c r="B2938" s="16">
        <v>5292638</v>
      </c>
      <c r="C2938" s="16" t="s">
        <v>10535</v>
      </c>
      <c r="D2938" s="16" t="s">
        <v>10540</v>
      </c>
      <c r="E2938" s="16" t="s">
        <v>10541</v>
      </c>
      <c r="F2938" s="16">
        <v>163.72</v>
      </c>
      <c r="G2938" s="16" t="s">
        <v>970</v>
      </c>
      <c r="H2938" s="16" t="s">
        <v>407</v>
      </c>
      <c r="I2938" s="16" t="s">
        <v>408</v>
      </c>
      <c r="J2938" s="16" t="s">
        <v>1078</v>
      </c>
      <c r="K2938" s="16" t="s">
        <v>1079</v>
      </c>
    </row>
    <row r="2939" spans="1:11" x14ac:dyDescent="0.2">
      <c r="A2939" s="13">
        <v>2938</v>
      </c>
      <c r="B2939" s="14">
        <v>5023033</v>
      </c>
      <c r="C2939" s="14" t="s">
        <v>10542</v>
      </c>
      <c r="D2939" s="14" t="s">
        <v>10543</v>
      </c>
      <c r="E2939" s="14" t="s">
        <v>10544</v>
      </c>
      <c r="F2939" s="14">
        <v>8359.7199999999993</v>
      </c>
      <c r="G2939" s="14"/>
      <c r="H2939" s="14" t="s">
        <v>116</v>
      </c>
      <c r="I2939" s="14" t="s">
        <v>10545</v>
      </c>
      <c r="J2939" s="14" t="s">
        <v>3626</v>
      </c>
      <c r="K2939" s="14" t="s">
        <v>3627</v>
      </c>
    </row>
    <row r="2940" spans="1:11" x14ac:dyDescent="0.2">
      <c r="A2940" s="15">
        <v>2939</v>
      </c>
      <c r="B2940" s="16">
        <v>5095638</v>
      </c>
      <c r="C2940" s="16" t="s">
        <v>10546</v>
      </c>
      <c r="D2940" s="16" t="s">
        <v>10547</v>
      </c>
      <c r="E2940" s="16" t="s">
        <v>10548</v>
      </c>
      <c r="F2940" s="16">
        <v>36.31</v>
      </c>
      <c r="G2940" s="16" t="s">
        <v>987</v>
      </c>
      <c r="H2940" s="16" t="s">
        <v>264</v>
      </c>
      <c r="I2940" s="16" t="s">
        <v>284</v>
      </c>
      <c r="J2940" s="16" t="s">
        <v>10549</v>
      </c>
      <c r="K2940" s="16" t="s">
        <v>10550</v>
      </c>
    </row>
    <row r="2941" spans="1:11" x14ac:dyDescent="0.2">
      <c r="A2941" s="13">
        <v>2940</v>
      </c>
      <c r="B2941" s="14">
        <v>5095638</v>
      </c>
      <c r="C2941" s="14" t="s">
        <v>10546</v>
      </c>
      <c r="D2941" s="14" t="s">
        <v>10551</v>
      </c>
      <c r="E2941" s="14" t="s">
        <v>10548</v>
      </c>
      <c r="F2941" s="14">
        <v>72.63</v>
      </c>
      <c r="G2941" s="14" t="s">
        <v>987</v>
      </c>
      <c r="H2941" s="14" t="s">
        <v>264</v>
      </c>
      <c r="I2941" s="14" t="s">
        <v>284</v>
      </c>
      <c r="J2941" s="14" t="s">
        <v>1221</v>
      </c>
      <c r="K2941" s="14" t="s">
        <v>1222</v>
      </c>
    </row>
    <row r="2942" spans="1:11" x14ac:dyDescent="0.2">
      <c r="A2942" s="15">
        <v>2941</v>
      </c>
      <c r="B2942" s="16">
        <v>2076624</v>
      </c>
      <c r="C2942" s="16" t="s">
        <v>10552</v>
      </c>
      <c r="D2942" s="16" t="s">
        <v>10553</v>
      </c>
      <c r="E2942" s="16" t="s">
        <v>10554</v>
      </c>
      <c r="F2942" s="16">
        <v>27.98</v>
      </c>
      <c r="G2942" s="16" t="s">
        <v>1018</v>
      </c>
      <c r="H2942" s="16" t="s">
        <v>110</v>
      </c>
      <c r="I2942" s="16" t="s">
        <v>1087</v>
      </c>
      <c r="J2942" s="16" t="s">
        <v>4553</v>
      </c>
      <c r="K2942" s="16" t="s">
        <v>4554</v>
      </c>
    </row>
    <row r="2943" spans="1:11" x14ac:dyDescent="0.2">
      <c r="A2943" s="13">
        <v>2942</v>
      </c>
      <c r="B2943" s="14">
        <v>5415438</v>
      </c>
      <c r="C2943" s="14" t="s">
        <v>10555</v>
      </c>
      <c r="D2943" s="14" t="s">
        <v>10556</v>
      </c>
      <c r="E2943" s="14" t="s">
        <v>10557</v>
      </c>
      <c r="F2943" s="14">
        <v>411.77</v>
      </c>
      <c r="G2943" s="14"/>
      <c r="H2943" s="14" t="s">
        <v>51</v>
      </c>
      <c r="I2943" s="14" t="s">
        <v>52</v>
      </c>
      <c r="J2943" s="14" t="s">
        <v>3681</v>
      </c>
      <c r="K2943" s="14" t="s">
        <v>9579</v>
      </c>
    </row>
    <row r="2944" spans="1:11" x14ac:dyDescent="0.2">
      <c r="A2944" s="15">
        <v>2943</v>
      </c>
      <c r="B2944" s="16">
        <v>5415438</v>
      </c>
      <c r="C2944" s="16" t="s">
        <v>10555</v>
      </c>
      <c r="D2944" s="16" t="s">
        <v>10558</v>
      </c>
      <c r="E2944" s="16" t="s">
        <v>10559</v>
      </c>
      <c r="F2944" s="16">
        <v>267.47000000000003</v>
      </c>
      <c r="G2944" s="16"/>
      <c r="H2944" s="16" t="s">
        <v>116</v>
      </c>
      <c r="I2944" s="16" t="s">
        <v>662</v>
      </c>
      <c r="J2944" s="16" t="s">
        <v>4263</v>
      </c>
      <c r="K2944" s="16" t="s">
        <v>7062</v>
      </c>
    </row>
    <row r="2945" spans="1:11" x14ac:dyDescent="0.2">
      <c r="A2945" s="13">
        <v>2944</v>
      </c>
      <c r="B2945" s="14">
        <v>5455812</v>
      </c>
      <c r="C2945" s="14" t="s">
        <v>10560</v>
      </c>
      <c r="D2945" s="14" t="s">
        <v>10561</v>
      </c>
      <c r="E2945" s="14" t="s">
        <v>5821</v>
      </c>
      <c r="F2945" s="14">
        <v>9675.7800000000007</v>
      </c>
      <c r="G2945" s="14"/>
      <c r="H2945" s="14" t="s">
        <v>15</v>
      </c>
      <c r="I2945" s="14" t="s">
        <v>2048</v>
      </c>
      <c r="J2945" s="14" t="s">
        <v>1379</v>
      </c>
      <c r="K2945" s="14" t="s">
        <v>2514</v>
      </c>
    </row>
    <row r="2946" spans="1:11" x14ac:dyDescent="0.2">
      <c r="A2946" s="15">
        <v>2945</v>
      </c>
      <c r="B2946" s="16">
        <v>5433169</v>
      </c>
      <c r="C2946" s="16" t="s">
        <v>10562</v>
      </c>
      <c r="D2946" s="16" t="s">
        <v>10563</v>
      </c>
      <c r="E2946" s="16" t="s">
        <v>10564</v>
      </c>
      <c r="F2946" s="16">
        <v>2282.8000000000002</v>
      </c>
      <c r="G2946" s="16"/>
      <c r="H2946" s="16" t="s">
        <v>264</v>
      </c>
      <c r="I2946" s="16" t="s">
        <v>278</v>
      </c>
      <c r="J2946" s="16" t="s">
        <v>10565</v>
      </c>
      <c r="K2946" s="16" t="s">
        <v>10566</v>
      </c>
    </row>
    <row r="2947" spans="1:11" x14ac:dyDescent="0.2">
      <c r="A2947" s="13">
        <v>2946</v>
      </c>
      <c r="B2947" s="14">
        <v>5433169</v>
      </c>
      <c r="C2947" s="14" t="s">
        <v>10562</v>
      </c>
      <c r="D2947" s="14" t="s">
        <v>10567</v>
      </c>
      <c r="E2947" s="14" t="s">
        <v>10568</v>
      </c>
      <c r="F2947" s="14">
        <v>427.43</v>
      </c>
      <c r="G2947" s="14"/>
      <c r="H2947" s="14" t="s">
        <v>697</v>
      </c>
      <c r="I2947" s="14" t="s">
        <v>698</v>
      </c>
      <c r="J2947" s="14" t="s">
        <v>2448</v>
      </c>
      <c r="K2947" s="14" t="s">
        <v>2449</v>
      </c>
    </row>
    <row r="2948" spans="1:11" x14ac:dyDescent="0.2">
      <c r="A2948" s="15">
        <v>2947</v>
      </c>
      <c r="B2948" s="16">
        <v>5433169</v>
      </c>
      <c r="C2948" s="16" t="s">
        <v>10562</v>
      </c>
      <c r="D2948" s="16" t="s">
        <v>10569</v>
      </c>
      <c r="E2948" s="16" t="s">
        <v>4050</v>
      </c>
      <c r="F2948" s="16">
        <v>2256.0300000000002</v>
      </c>
      <c r="G2948" s="16"/>
      <c r="H2948" s="16" t="s">
        <v>69</v>
      </c>
      <c r="I2948" s="16" t="s">
        <v>644</v>
      </c>
      <c r="J2948" s="16" t="s">
        <v>2088</v>
      </c>
      <c r="K2948" s="16" t="s">
        <v>3455</v>
      </c>
    </row>
    <row r="2949" spans="1:11" x14ac:dyDescent="0.2">
      <c r="A2949" s="13">
        <v>2948</v>
      </c>
      <c r="B2949" s="14">
        <v>5433169</v>
      </c>
      <c r="C2949" s="14" t="s">
        <v>10562</v>
      </c>
      <c r="D2949" s="14" t="s">
        <v>10570</v>
      </c>
      <c r="E2949" s="14" t="s">
        <v>10571</v>
      </c>
      <c r="F2949" s="14">
        <v>1789.12</v>
      </c>
      <c r="G2949" s="14"/>
      <c r="H2949" s="14" t="s">
        <v>69</v>
      </c>
      <c r="I2949" s="14" t="s">
        <v>6601</v>
      </c>
      <c r="J2949" s="14" t="s">
        <v>2088</v>
      </c>
      <c r="K2949" s="14" t="s">
        <v>3455</v>
      </c>
    </row>
    <row r="2950" spans="1:11" x14ac:dyDescent="0.2">
      <c r="A2950" s="15">
        <v>2949</v>
      </c>
      <c r="B2950" s="16">
        <v>5433169</v>
      </c>
      <c r="C2950" s="16" t="s">
        <v>10562</v>
      </c>
      <c r="D2950" s="16" t="s">
        <v>10572</v>
      </c>
      <c r="E2950" s="16" t="s">
        <v>10573</v>
      </c>
      <c r="F2950" s="16">
        <v>3796.35</v>
      </c>
      <c r="G2950" s="16"/>
      <c r="H2950" s="16" t="s">
        <v>264</v>
      </c>
      <c r="I2950" s="16" t="s">
        <v>278</v>
      </c>
      <c r="J2950" s="16" t="s">
        <v>1938</v>
      </c>
      <c r="K2950" s="16" t="s">
        <v>1939</v>
      </c>
    </row>
    <row r="2951" spans="1:11" x14ac:dyDescent="0.2">
      <c r="A2951" s="13">
        <v>2950</v>
      </c>
      <c r="B2951" s="14">
        <v>5433169</v>
      </c>
      <c r="C2951" s="14" t="s">
        <v>10562</v>
      </c>
      <c r="D2951" s="14" t="s">
        <v>10574</v>
      </c>
      <c r="E2951" s="14" t="s">
        <v>6116</v>
      </c>
      <c r="F2951" s="14">
        <v>3113.35</v>
      </c>
      <c r="G2951" s="14"/>
      <c r="H2951" s="14" t="s">
        <v>264</v>
      </c>
      <c r="I2951" s="14" t="s">
        <v>268</v>
      </c>
      <c r="J2951" s="14" t="s">
        <v>1938</v>
      </c>
      <c r="K2951" s="14" t="s">
        <v>1939</v>
      </c>
    </row>
    <row r="2952" spans="1:11" x14ac:dyDescent="0.2">
      <c r="A2952" s="15">
        <v>2951</v>
      </c>
      <c r="B2952" s="16">
        <v>5385555</v>
      </c>
      <c r="C2952" s="16" t="s">
        <v>10575</v>
      </c>
      <c r="D2952" s="16" t="s">
        <v>10576</v>
      </c>
      <c r="E2952" s="16" t="s">
        <v>5405</v>
      </c>
      <c r="F2952" s="16">
        <v>4252.54</v>
      </c>
      <c r="G2952" s="16"/>
      <c r="H2952" s="16" t="s">
        <v>21</v>
      </c>
      <c r="I2952" s="16" t="s">
        <v>10577</v>
      </c>
      <c r="J2952" s="16" t="s">
        <v>2211</v>
      </c>
      <c r="K2952" s="16" t="s">
        <v>10578</v>
      </c>
    </row>
    <row r="2953" spans="1:11" x14ac:dyDescent="0.2">
      <c r="A2953" s="13">
        <v>2952</v>
      </c>
      <c r="B2953" s="14">
        <v>2677121</v>
      </c>
      <c r="C2953" s="14" t="s">
        <v>10579</v>
      </c>
      <c r="D2953" s="14" t="s">
        <v>10580</v>
      </c>
      <c r="E2953" s="14" t="s">
        <v>10581</v>
      </c>
      <c r="F2953" s="14">
        <v>7.01</v>
      </c>
      <c r="G2953" s="14" t="s">
        <v>987</v>
      </c>
      <c r="H2953" s="14" t="s">
        <v>528</v>
      </c>
      <c r="I2953" s="14" t="s">
        <v>539</v>
      </c>
      <c r="J2953" s="14" t="s">
        <v>5174</v>
      </c>
      <c r="K2953" s="14" t="s">
        <v>10582</v>
      </c>
    </row>
    <row r="2954" spans="1:11" x14ac:dyDescent="0.2">
      <c r="A2954" s="15">
        <v>2953</v>
      </c>
      <c r="B2954" s="16">
        <v>2640287</v>
      </c>
      <c r="C2954" s="16" t="s">
        <v>10583</v>
      </c>
      <c r="D2954" s="16" t="s">
        <v>10584</v>
      </c>
      <c r="E2954" s="16" t="s">
        <v>10585</v>
      </c>
      <c r="F2954" s="16">
        <v>1923.1</v>
      </c>
      <c r="G2954" s="16"/>
      <c r="H2954" s="16" t="s">
        <v>560</v>
      </c>
      <c r="I2954" s="16" t="s">
        <v>51</v>
      </c>
      <c r="J2954" s="16" t="s">
        <v>10586</v>
      </c>
      <c r="K2954" s="16" t="s">
        <v>10587</v>
      </c>
    </row>
    <row r="2955" spans="1:11" x14ac:dyDescent="0.2">
      <c r="A2955" s="13">
        <v>2954</v>
      </c>
      <c r="B2955" s="14">
        <v>2640287</v>
      </c>
      <c r="C2955" s="14" t="s">
        <v>10583</v>
      </c>
      <c r="D2955" s="14" t="s">
        <v>10588</v>
      </c>
      <c r="E2955" s="14" t="s">
        <v>10589</v>
      </c>
      <c r="F2955" s="14">
        <v>203.15</v>
      </c>
      <c r="G2955" s="14" t="s">
        <v>970</v>
      </c>
      <c r="H2955" s="14" t="s">
        <v>565</v>
      </c>
      <c r="I2955" s="14" t="s">
        <v>2663</v>
      </c>
      <c r="J2955" s="14" t="s">
        <v>10590</v>
      </c>
      <c r="K2955" s="14" t="s">
        <v>10591</v>
      </c>
    </row>
    <row r="2956" spans="1:11" x14ac:dyDescent="0.2">
      <c r="A2956" s="15">
        <v>2955</v>
      </c>
      <c r="B2956" s="16">
        <v>5070937</v>
      </c>
      <c r="C2956" s="16" t="s">
        <v>10592</v>
      </c>
      <c r="D2956" s="16" t="s">
        <v>10593</v>
      </c>
      <c r="E2956" s="16" t="s">
        <v>6600</v>
      </c>
      <c r="F2956" s="16">
        <v>2072.83</v>
      </c>
      <c r="G2956" s="16"/>
      <c r="H2956" s="16" t="s">
        <v>162</v>
      </c>
      <c r="I2956" s="16" t="s">
        <v>7325</v>
      </c>
      <c r="J2956" s="16" t="s">
        <v>3371</v>
      </c>
      <c r="K2956" s="16" t="s">
        <v>3372</v>
      </c>
    </row>
    <row r="2957" spans="1:11" x14ac:dyDescent="0.2">
      <c r="A2957" s="13">
        <v>2956</v>
      </c>
      <c r="B2957" s="14">
        <v>5376637</v>
      </c>
      <c r="C2957" s="14" t="s">
        <v>10594</v>
      </c>
      <c r="D2957" s="14" t="s">
        <v>10595</v>
      </c>
      <c r="E2957" s="14" t="s">
        <v>4039</v>
      </c>
      <c r="F2957" s="14">
        <v>2731.94</v>
      </c>
      <c r="G2957" s="14"/>
      <c r="H2957" s="14" t="s">
        <v>116</v>
      </c>
      <c r="I2957" s="14" t="s">
        <v>147</v>
      </c>
      <c r="J2957" s="14" t="s">
        <v>1046</v>
      </c>
      <c r="K2957" s="14" t="s">
        <v>4642</v>
      </c>
    </row>
    <row r="2958" spans="1:11" x14ac:dyDescent="0.2">
      <c r="A2958" s="15">
        <v>2957</v>
      </c>
      <c r="B2958" s="16">
        <v>2678187</v>
      </c>
      <c r="C2958" s="16" t="s">
        <v>10596</v>
      </c>
      <c r="D2958" s="16" t="s">
        <v>10597</v>
      </c>
      <c r="E2958" s="16" t="s">
        <v>10598</v>
      </c>
      <c r="F2958" s="16">
        <v>6647.05</v>
      </c>
      <c r="G2958" s="16" t="s">
        <v>970</v>
      </c>
      <c r="H2958" s="16" t="s">
        <v>264</v>
      </c>
      <c r="I2958" s="16" t="s">
        <v>1505</v>
      </c>
      <c r="J2958" s="16" t="s">
        <v>7671</v>
      </c>
      <c r="K2958" s="16" t="s">
        <v>9096</v>
      </c>
    </row>
    <row r="2959" spans="1:11" x14ac:dyDescent="0.2">
      <c r="A2959" s="13">
        <v>2958</v>
      </c>
      <c r="B2959" s="14">
        <v>2550466</v>
      </c>
      <c r="C2959" s="14" t="s">
        <v>861</v>
      </c>
      <c r="D2959" s="14" t="s">
        <v>10599</v>
      </c>
      <c r="E2959" s="14" t="s">
        <v>10600</v>
      </c>
      <c r="F2959" s="14">
        <v>503.43</v>
      </c>
      <c r="G2959" s="14" t="s">
        <v>970</v>
      </c>
      <c r="H2959" s="14" t="s">
        <v>1076</v>
      </c>
      <c r="I2959" s="14" t="s">
        <v>1668</v>
      </c>
      <c r="J2959" s="14" t="s">
        <v>10601</v>
      </c>
      <c r="K2959" s="14" t="s">
        <v>10602</v>
      </c>
    </row>
    <row r="2960" spans="1:11" x14ac:dyDescent="0.2">
      <c r="A2960" s="15">
        <v>2959</v>
      </c>
      <c r="B2960" s="16">
        <v>2550466</v>
      </c>
      <c r="C2960" s="16" t="s">
        <v>861</v>
      </c>
      <c r="D2960" s="16" t="s">
        <v>10603</v>
      </c>
      <c r="E2960" s="16" t="s">
        <v>2412</v>
      </c>
      <c r="F2960" s="16">
        <v>14.16</v>
      </c>
      <c r="G2960" s="16" t="s">
        <v>1051</v>
      </c>
      <c r="H2960" s="16" t="s">
        <v>116</v>
      </c>
      <c r="I2960" s="16" t="s">
        <v>145</v>
      </c>
      <c r="J2960" s="16" t="s">
        <v>10604</v>
      </c>
      <c r="K2960" s="16" t="s">
        <v>10605</v>
      </c>
    </row>
    <row r="2961" spans="1:11" x14ac:dyDescent="0.2">
      <c r="A2961" s="13">
        <v>2960</v>
      </c>
      <c r="B2961" s="14">
        <v>2550466</v>
      </c>
      <c r="C2961" s="14" t="s">
        <v>861</v>
      </c>
      <c r="D2961" s="14" t="s">
        <v>10606</v>
      </c>
      <c r="E2961" s="14" t="s">
        <v>4966</v>
      </c>
      <c r="F2961" s="14">
        <v>12.78</v>
      </c>
      <c r="G2961" s="14" t="s">
        <v>987</v>
      </c>
      <c r="H2961" s="14" t="s">
        <v>116</v>
      </c>
      <c r="I2961" s="14" t="s">
        <v>662</v>
      </c>
      <c r="J2961" s="14" t="s">
        <v>10601</v>
      </c>
      <c r="K2961" s="14" t="s">
        <v>10602</v>
      </c>
    </row>
    <row r="2962" spans="1:11" x14ac:dyDescent="0.2">
      <c r="A2962" s="15">
        <v>2961</v>
      </c>
      <c r="B2962" s="16">
        <v>2550466</v>
      </c>
      <c r="C2962" s="16" t="s">
        <v>861</v>
      </c>
      <c r="D2962" s="16" t="s">
        <v>10607</v>
      </c>
      <c r="E2962" s="16" t="s">
        <v>4618</v>
      </c>
      <c r="F2962" s="16">
        <v>19.989999999999998</v>
      </c>
      <c r="G2962" s="16" t="s">
        <v>1051</v>
      </c>
      <c r="H2962" s="16" t="s">
        <v>116</v>
      </c>
      <c r="I2962" s="16" t="s">
        <v>662</v>
      </c>
      <c r="J2962" s="16" t="s">
        <v>10604</v>
      </c>
      <c r="K2962" s="16" t="s">
        <v>10605</v>
      </c>
    </row>
    <row r="2963" spans="1:11" x14ac:dyDescent="0.2">
      <c r="A2963" s="13">
        <v>2962</v>
      </c>
      <c r="B2963" s="14">
        <v>2550466</v>
      </c>
      <c r="C2963" s="14" t="s">
        <v>861</v>
      </c>
      <c r="D2963" s="14" t="s">
        <v>10608</v>
      </c>
      <c r="E2963" s="14" t="s">
        <v>667</v>
      </c>
      <c r="F2963" s="14">
        <v>8.3800000000000008</v>
      </c>
      <c r="G2963" s="14" t="s">
        <v>1051</v>
      </c>
      <c r="H2963" s="14" t="s">
        <v>116</v>
      </c>
      <c r="I2963" s="14" t="s">
        <v>667</v>
      </c>
      <c r="J2963" s="14" t="s">
        <v>1971</v>
      </c>
      <c r="K2963" s="14" t="s">
        <v>1972</v>
      </c>
    </row>
    <row r="2964" spans="1:11" x14ac:dyDescent="0.2">
      <c r="A2964" s="15">
        <v>2963</v>
      </c>
      <c r="B2964" s="16">
        <v>2550466</v>
      </c>
      <c r="C2964" s="16" t="s">
        <v>861</v>
      </c>
      <c r="D2964" s="16" t="s">
        <v>10609</v>
      </c>
      <c r="E2964" s="16" t="s">
        <v>566</v>
      </c>
      <c r="F2964" s="16">
        <v>371.41</v>
      </c>
      <c r="G2964" s="16" t="s">
        <v>1051</v>
      </c>
      <c r="H2964" s="16" t="s">
        <v>565</v>
      </c>
      <c r="I2964" s="16" t="s">
        <v>803</v>
      </c>
      <c r="J2964" s="16" t="s">
        <v>10601</v>
      </c>
      <c r="K2964" s="16" t="s">
        <v>10602</v>
      </c>
    </row>
    <row r="2965" spans="1:11" x14ac:dyDescent="0.2">
      <c r="A2965" s="13">
        <v>2964</v>
      </c>
      <c r="B2965" s="14">
        <v>2550466</v>
      </c>
      <c r="C2965" s="14" t="s">
        <v>861</v>
      </c>
      <c r="D2965" s="14" t="s">
        <v>10610</v>
      </c>
      <c r="E2965" s="14" t="s">
        <v>1318</v>
      </c>
      <c r="F2965" s="14">
        <v>5.66</v>
      </c>
      <c r="G2965" s="14" t="s">
        <v>1051</v>
      </c>
      <c r="H2965" s="14" t="s">
        <v>116</v>
      </c>
      <c r="I2965" s="14" t="s">
        <v>145</v>
      </c>
      <c r="J2965" s="14" t="s">
        <v>10604</v>
      </c>
      <c r="K2965" s="14" t="s">
        <v>10605</v>
      </c>
    </row>
    <row r="2966" spans="1:11" x14ac:dyDescent="0.2">
      <c r="A2966" s="15">
        <v>2965</v>
      </c>
      <c r="B2966" s="16">
        <v>2550466</v>
      </c>
      <c r="C2966" s="16" t="s">
        <v>861</v>
      </c>
      <c r="D2966" s="16" t="s">
        <v>10611</v>
      </c>
      <c r="E2966" s="16" t="s">
        <v>10612</v>
      </c>
      <c r="F2966" s="16">
        <v>6.81</v>
      </c>
      <c r="G2966" s="16" t="s">
        <v>1051</v>
      </c>
      <c r="H2966" s="16" t="s">
        <v>116</v>
      </c>
      <c r="I2966" s="16" t="s">
        <v>662</v>
      </c>
      <c r="J2966" s="16" t="s">
        <v>10613</v>
      </c>
      <c r="K2966" s="16" t="s">
        <v>10614</v>
      </c>
    </row>
    <row r="2967" spans="1:11" x14ac:dyDescent="0.2">
      <c r="A2967" s="13">
        <v>2966</v>
      </c>
      <c r="B2967" s="14">
        <v>2550466</v>
      </c>
      <c r="C2967" s="14" t="s">
        <v>861</v>
      </c>
      <c r="D2967" s="14" t="s">
        <v>10615</v>
      </c>
      <c r="E2967" s="14" t="s">
        <v>667</v>
      </c>
      <c r="F2967" s="14">
        <v>5.57</v>
      </c>
      <c r="G2967" s="14" t="s">
        <v>1051</v>
      </c>
      <c r="H2967" s="14" t="s">
        <v>116</v>
      </c>
      <c r="I2967" s="14" t="s">
        <v>667</v>
      </c>
      <c r="J2967" s="14" t="s">
        <v>7406</v>
      </c>
      <c r="K2967" s="14" t="s">
        <v>7407</v>
      </c>
    </row>
    <row r="2968" spans="1:11" x14ac:dyDescent="0.2">
      <c r="A2968" s="15">
        <v>2967</v>
      </c>
      <c r="B2968" s="16">
        <v>2550466</v>
      </c>
      <c r="C2968" s="16" t="s">
        <v>861</v>
      </c>
      <c r="D2968" s="16" t="s">
        <v>10616</v>
      </c>
      <c r="E2968" s="16" t="s">
        <v>8084</v>
      </c>
      <c r="F2968" s="16">
        <v>69.349999999999994</v>
      </c>
      <c r="G2968" s="16" t="s">
        <v>1051</v>
      </c>
      <c r="H2968" s="16" t="s">
        <v>565</v>
      </c>
      <c r="I2968" s="16" t="s">
        <v>803</v>
      </c>
      <c r="J2968" s="16" t="s">
        <v>10601</v>
      </c>
      <c r="K2968" s="16" t="s">
        <v>10602</v>
      </c>
    </row>
    <row r="2969" spans="1:11" x14ac:dyDescent="0.2">
      <c r="A2969" s="13">
        <v>2968</v>
      </c>
      <c r="B2969" s="14">
        <v>2550466</v>
      </c>
      <c r="C2969" s="14" t="s">
        <v>861</v>
      </c>
      <c r="D2969" s="14" t="s">
        <v>10617</v>
      </c>
      <c r="E2969" s="14" t="s">
        <v>10618</v>
      </c>
      <c r="F2969" s="14">
        <v>54.26</v>
      </c>
      <c r="G2969" s="14" t="s">
        <v>1051</v>
      </c>
      <c r="H2969" s="14" t="s">
        <v>565</v>
      </c>
      <c r="I2969" s="14" t="s">
        <v>803</v>
      </c>
      <c r="J2969" s="14" t="s">
        <v>10619</v>
      </c>
      <c r="K2969" s="14" t="s">
        <v>10620</v>
      </c>
    </row>
    <row r="2970" spans="1:11" x14ac:dyDescent="0.2">
      <c r="A2970" s="15">
        <v>2969</v>
      </c>
      <c r="B2970" s="16">
        <v>2550466</v>
      </c>
      <c r="C2970" s="16" t="s">
        <v>861</v>
      </c>
      <c r="D2970" s="16" t="s">
        <v>10621</v>
      </c>
      <c r="E2970" s="16" t="s">
        <v>10622</v>
      </c>
      <c r="F2970" s="16">
        <v>59.25</v>
      </c>
      <c r="G2970" s="16" t="s">
        <v>1051</v>
      </c>
      <c r="H2970" s="16" t="s">
        <v>116</v>
      </c>
      <c r="I2970" s="16" t="s">
        <v>145</v>
      </c>
      <c r="J2970" s="16" t="s">
        <v>10623</v>
      </c>
      <c r="K2970" s="16" t="s">
        <v>10624</v>
      </c>
    </row>
    <row r="2971" spans="1:11" x14ac:dyDescent="0.2">
      <c r="A2971" s="13">
        <v>2970</v>
      </c>
      <c r="B2971" s="14">
        <v>2550466</v>
      </c>
      <c r="C2971" s="14" t="s">
        <v>861</v>
      </c>
      <c r="D2971" s="14" t="s">
        <v>10625</v>
      </c>
      <c r="E2971" s="14" t="s">
        <v>374</v>
      </c>
      <c r="F2971" s="14">
        <v>2.41</v>
      </c>
      <c r="G2971" s="14" t="s">
        <v>10626</v>
      </c>
      <c r="H2971" s="14" t="s">
        <v>622</v>
      </c>
      <c r="I2971" s="14" t="s">
        <v>624</v>
      </c>
      <c r="J2971" s="14" t="s">
        <v>10627</v>
      </c>
      <c r="K2971" s="14" t="s">
        <v>10628</v>
      </c>
    </row>
    <row r="2972" spans="1:11" x14ac:dyDescent="0.2">
      <c r="A2972" s="15">
        <v>2971</v>
      </c>
      <c r="B2972" s="16">
        <v>2550466</v>
      </c>
      <c r="C2972" s="16" t="s">
        <v>861</v>
      </c>
      <c r="D2972" s="16" t="s">
        <v>10629</v>
      </c>
      <c r="E2972" s="16" t="s">
        <v>10630</v>
      </c>
      <c r="F2972" s="16">
        <v>14191.52</v>
      </c>
      <c r="G2972" s="16"/>
      <c r="H2972" s="16" t="s">
        <v>21</v>
      </c>
      <c r="I2972" s="16" t="s">
        <v>38</v>
      </c>
      <c r="J2972" s="16" t="s">
        <v>10631</v>
      </c>
      <c r="K2972" s="16" t="s">
        <v>3654</v>
      </c>
    </row>
    <row r="2973" spans="1:11" x14ac:dyDescent="0.2">
      <c r="A2973" s="13">
        <v>2972</v>
      </c>
      <c r="B2973" s="14">
        <v>2550466</v>
      </c>
      <c r="C2973" s="14" t="s">
        <v>861</v>
      </c>
      <c r="D2973" s="14" t="s">
        <v>10632</v>
      </c>
      <c r="E2973" s="14" t="s">
        <v>10633</v>
      </c>
      <c r="F2973" s="14">
        <v>92.49</v>
      </c>
      <c r="G2973" s="14" t="s">
        <v>970</v>
      </c>
      <c r="H2973" s="14" t="s">
        <v>215</v>
      </c>
      <c r="I2973" s="14" t="s">
        <v>227</v>
      </c>
      <c r="J2973" s="14" t="s">
        <v>10634</v>
      </c>
      <c r="K2973" s="14" t="s">
        <v>10635</v>
      </c>
    </row>
    <row r="2974" spans="1:11" x14ac:dyDescent="0.2">
      <c r="A2974" s="15">
        <v>2973</v>
      </c>
      <c r="B2974" s="16">
        <v>2550466</v>
      </c>
      <c r="C2974" s="16" t="s">
        <v>861</v>
      </c>
      <c r="D2974" s="16" t="s">
        <v>10636</v>
      </c>
      <c r="E2974" s="16" t="s">
        <v>10637</v>
      </c>
      <c r="F2974" s="16">
        <v>25.06</v>
      </c>
      <c r="G2974" s="16" t="s">
        <v>1051</v>
      </c>
      <c r="H2974" s="16" t="s">
        <v>116</v>
      </c>
      <c r="I2974" s="16" t="s">
        <v>145</v>
      </c>
      <c r="J2974" s="16" t="s">
        <v>10638</v>
      </c>
      <c r="K2974" s="16" t="s">
        <v>10639</v>
      </c>
    </row>
    <row r="2975" spans="1:11" x14ac:dyDescent="0.2">
      <c r="A2975" s="13">
        <v>2974</v>
      </c>
      <c r="B2975" s="14">
        <v>2550466</v>
      </c>
      <c r="C2975" s="14" t="s">
        <v>861</v>
      </c>
      <c r="D2975" s="14" t="s">
        <v>10640</v>
      </c>
      <c r="E2975" s="14" t="s">
        <v>10641</v>
      </c>
      <c r="F2975" s="14">
        <v>37.03</v>
      </c>
      <c r="G2975" s="14" t="s">
        <v>10626</v>
      </c>
      <c r="H2975" s="14" t="s">
        <v>622</v>
      </c>
      <c r="I2975" s="14" t="s">
        <v>624</v>
      </c>
      <c r="J2975" s="14" t="s">
        <v>8970</v>
      </c>
      <c r="K2975" s="14" t="s">
        <v>8971</v>
      </c>
    </row>
    <row r="2976" spans="1:11" x14ac:dyDescent="0.2">
      <c r="A2976" s="15">
        <v>2975</v>
      </c>
      <c r="B2976" s="16">
        <v>2550466</v>
      </c>
      <c r="C2976" s="16" t="s">
        <v>861</v>
      </c>
      <c r="D2976" s="16" t="s">
        <v>10642</v>
      </c>
      <c r="E2976" s="16" t="s">
        <v>10643</v>
      </c>
      <c r="F2976" s="16">
        <v>92.5</v>
      </c>
      <c r="G2976" s="16" t="s">
        <v>1051</v>
      </c>
      <c r="H2976" s="16" t="s">
        <v>215</v>
      </c>
      <c r="I2976" s="16" t="s">
        <v>227</v>
      </c>
      <c r="J2976" s="16" t="s">
        <v>10644</v>
      </c>
      <c r="K2976" s="16" t="s">
        <v>10645</v>
      </c>
    </row>
    <row r="2977" spans="1:11" x14ac:dyDescent="0.2">
      <c r="A2977" s="13">
        <v>2976</v>
      </c>
      <c r="B2977" s="14">
        <v>2550466</v>
      </c>
      <c r="C2977" s="14" t="s">
        <v>861</v>
      </c>
      <c r="D2977" s="14" t="s">
        <v>10646</v>
      </c>
      <c r="E2977" s="14" t="s">
        <v>10647</v>
      </c>
      <c r="F2977" s="14">
        <v>37.49</v>
      </c>
      <c r="G2977" s="14" t="s">
        <v>970</v>
      </c>
      <c r="H2977" s="14" t="s">
        <v>407</v>
      </c>
      <c r="I2977" s="14" t="s">
        <v>408</v>
      </c>
      <c r="J2977" s="14" t="s">
        <v>10648</v>
      </c>
      <c r="K2977" s="14" t="s">
        <v>10649</v>
      </c>
    </row>
    <row r="2978" spans="1:11" x14ac:dyDescent="0.2">
      <c r="A2978" s="15">
        <v>2977</v>
      </c>
      <c r="B2978" s="16">
        <v>2550466</v>
      </c>
      <c r="C2978" s="16" t="s">
        <v>861</v>
      </c>
      <c r="D2978" s="16" t="s">
        <v>10650</v>
      </c>
      <c r="E2978" s="16" t="s">
        <v>5307</v>
      </c>
      <c r="F2978" s="16">
        <v>66.47</v>
      </c>
      <c r="G2978" s="16" t="s">
        <v>970</v>
      </c>
      <c r="H2978" s="16" t="s">
        <v>407</v>
      </c>
      <c r="I2978" s="16" t="s">
        <v>408</v>
      </c>
      <c r="J2978" s="16" t="s">
        <v>1892</v>
      </c>
      <c r="K2978" s="16" t="s">
        <v>10651</v>
      </c>
    </row>
    <row r="2979" spans="1:11" x14ac:dyDescent="0.2">
      <c r="A2979" s="13">
        <v>2978</v>
      </c>
      <c r="B2979" s="14">
        <v>2550466</v>
      </c>
      <c r="C2979" s="14" t="s">
        <v>861</v>
      </c>
      <c r="D2979" s="14" t="s">
        <v>10652</v>
      </c>
      <c r="E2979" s="14" t="s">
        <v>10653</v>
      </c>
      <c r="F2979" s="14">
        <v>24184.959999999999</v>
      </c>
      <c r="G2979" s="14"/>
      <c r="H2979" s="14" t="s">
        <v>511</v>
      </c>
      <c r="I2979" s="14" t="s">
        <v>749</v>
      </c>
      <c r="J2979" s="14" t="s">
        <v>10654</v>
      </c>
      <c r="K2979" s="14" t="s">
        <v>10655</v>
      </c>
    </row>
    <row r="2980" spans="1:11" x14ac:dyDescent="0.2">
      <c r="A2980" s="15">
        <v>2979</v>
      </c>
      <c r="B2980" s="16">
        <v>2550466</v>
      </c>
      <c r="C2980" s="16" t="s">
        <v>861</v>
      </c>
      <c r="D2980" s="16" t="s">
        <v>10656</v>
      </c>
      <c r="E2980" s="16" t="s">
        <v>7498</v>
      </c>
      <c r="F2980" s="16">
        <v>115.13</v>
      </c>
      <c r="G2980" s="16" t="s">
        <v>970</v>
      </c>
      <c r="H2980" s="16" t="s">
        <v>407</v>
      </c>
      <c r="I2980" s="16" t="s">
        <v>408</v>
      </c>
      <c r="J2980" s="16" t="s">
        <v>3923</v>
      </c>
      <c r="K2980" s="16" t="s">
        <v>3924</v>
      </c>
    </row>
    <row r="2981" spans="1:11" x14ac:dyDescent="0.2">
      <c r="A2981" s="13">
        <v>2980</v>
      </c>
      <c r="B2981" s="14">
        <v>2550466</v>
      </c>
      <c r="C2981" s="14" t="s">
        <v>861</v>
      </c>
      <c r="D2981" s="14" t="s">
        <v>10657</v>
      </c>
      <c r="E2981" s="14" t="s">
        <v>10658</v>
      </c>
      <c r="F2981" s="14">
        <v>49.52</v>
      </c>
      <c r="G2981" s="14" t="s">
        <v>970</v>
      </c>
      <c r="H2981" s="14" t="s">
        <v>407</v>
      </c>
      <c r="I2981" s="14" t="s">
        <v>408</v>
      </c>
      <c r="J2981" s="14" t="s">
        <v>10659</v>
      </c>
      <c r="K2981" s="14" t="s">
        <v>10660</v>
      </c>
    </row>
    <row r="2982" spans="1:11" x14ac:dyDescent="0.2">
      <c r="A2982" s="15">
        <v>2981</v>
      </c>
      <c r="B2982" s="16">
        <v>2550466</v>
      </c>
      <c r="C2982" s="16" t="s">
        <v>861</v>
      </c>
      <c r="D2982" s="16" t="s">
        <v>10661</v>
      </c>
      <c r="E2982" s="16" t="s">
        <v>10662</v>
      </c>
      <c r="F2982" s="16">
        <v>390.28</v>
      </c>
      <c r="G2982" s="16" t="s">
        <v>1895</v>
      </c>
      <c r="H2982" s="16" t="s">
        <v>622</v>
      </c>
      <c r="I2982" s="16" t="s">
        <v>624</v>
      </c>
      <c r="J2982" s="16" t="s">
        <v>10663</v>
      </c>
      <c r="K2982" s="16" t="s">
        <v>10664</v>
      </c>
    </row>
    <row r="2983" spans="1:11" x14ac:dyDescent="0.2">
      <c r="A2983" s="13">
        <v>2982</v>
      </c>
      <c r="B2983" s="14">
        <v>2550466</v>
      </c>
      <c r="C2983" s="14" t="s">
        <v>861</v>
      </c>
      <c r="D2983" s="14" t="s">
        <v>10665</v>
      </c>
      <c r="E2983" s="14" t="s">
        <v>10666</v>
      </c>
      <c r="F2983" s="14">
        <v>620.63</v>
      </c>
      <c r="G2983" s="14" t="s">
        <v>1895</v>
      </c>
      <c r="H2983" s="14" t="s">
        <v>622</v>
      </c>
      <c r="I2983" s="14" t="s">
        <v>624</v>
      </c>
      <c r="J2983" s="14" t="s">
        <v>2239</v>
      </c>
      <c r="K2983" s="14" t="s">
        <v>2240</v>
      </c>
    </row>
    <row r="2984" spans="1:11" x14ac:dyDescent="0.2">
      <c r="A2984" s="15">
        <v>2983</v>
      </c>
      <c r="B2984" s="16">
        <v>2550466</v>
      </c>
      <c r="C2984" s="16" t="s">
        <v>861</v>
      </c>
      <c r="D2984" s="16" t="s">
        <v>10667</v>
      </c>
      <c r="E2984" s="16" t="s">
        <v>10668</v>
      </c>
      <c r="F2984" s="16">
        <v>108.65</v>
      </c>
      <c r="G2984" s="16" t="s">
        <v>970</v>
      </c>
      <c r="H2984" s="16" t="s">
        <v>407</v>
      </c>
      <c r="I2984" s="16" t="s">
        <v>408</v>
      </c>
      <c r="J2984" s="16" t="s">
        <v>2783</v>
      </c>
      <c r="K2984" s="16" t="s">
        <v>4516</v>
      </c>
    </row>
    <row r="2985" spans="1:11" x14ac:dyDescent="0.2">
      <c r="A2985" s="13">
        <v>2984</v>
      </c>
      <c r="B2985" s="14">
        <v>2550466</v>
      </c>
      <c r="C2985" s="14" t="s">
        <v>861</v>
      </c>
      <c r="D2985" s="14" t="s">
        <v>10669</v>
      </c>
      <c r="E2985" s="14" t="s">
        <v>10670</v>
      </c>
      <c r="F2985" s="14">
        <v>30.06</v>
      </c>
      <c r="G2985" s="14" t="s">
        <v>970</v>
      </c>
      <c r="H2985" s="14" t="s">
        <v>407</v>
      </c>
      <c r="I2985" s="14" t="s">
        <v>408</v>
      </c>
      <c r="J2985" s="14" t="s">
        <v>1877</v>
      </c>
      <c r="K2985" s="14" t="s">
        <v>2433</v>
      </c>
    </row>
    <row r="2986" spans="1:11" x14ac:dyDescent="0.2">
      <c r="A2986" s="15">
        <v>2985</v>
      </c>
      <c r="B2986" s="16">
        <v>2550466</v>
      </c>
      <c r="C2986" s="16" t="s">
        <v>861</v>
      </c>
      <c r="D2986" s="16" t="s">
        <v>10671</v>
      </c>
      <c r="E2986" s="16" t="s">
        <v>10672</v>
      </c>
      <c r="F2986" s="16">
        <v>167.94</v>
      </c>
      <c r="G2986" s="16" t="s">
        <v>1051</v>
      </c>
      <c r="H2986" s="16" t="s">
        <v>565</v>
      </c>
      <c r="I2986" s="16" t="s">
        <v>803</v>
      </c>
      <c r="J2986" s="16" t="s">
        <v>3475</v>
      </c>
      <c r="K2986" s="16" t="s">
        <v>3476</v>
      </c>
    </row>
    <row r="2987" spans="1:11" x14ac:dyDescent="0.2">
      <c r="A2987" s="13">
        <v>2986</v>
      </c>
      <c r="B2987" s="14">
        <v>2550466</v>
      </c>
      <c r="C2987" s="14" t="s">
        <v>861</v>
      </c>
      <c r="D2987" s="14" t="s">
        <v>10673</v>
      </c>
      <c r="E2987" s="14" t="s">
        <v>10674</v>
      </c>
      <c r="F2987" s="14">
        <v>3505.97</v>
      </c>
      <c r="G2987" s="14" t="s">
        <v>2762</v>
      </c>
      <c r="H2987" s="14" t="s">
        <v>565</v>
      </c>
      <c r="I2987" s="14" t="s">
        <v>1738</v>
      </c>
      <c r="J2987" s="14" t="s">
        <v>2110</v>
      </c>
      <c r="K2987" s="14" t="s">
        <v>2470</v>
      </c>
    </row>
    <row r="2988" spans="1:11" x14ac:dyDescent="0.2">
      <c r="A2988" s="15">
        <v>2987</v>
      </c>
      <c r="B2988" s="16">
        <v>2550466</v>
      </c>
      <c r="C2988" s="16" t="s">
        <v>861</v>
      </c>
      <c r="D2988" s="16" t="s">
        <v>10675</v>
      </c>
      <c r="E2988" s="16" t="s">
        <v>10676</v>
      </c>
      <c r="F2988" s="16">
        <v>141.80000000000001</v>
      </c>
      <c r="G2988" s="16" t="s">
        <v>1051</v>
      </c>
      <c r="H2988" s="16" t="s">
        <v>116</v>
      </c>
      <c r="I2988" s="16" t="s">
        <v>662</v>
      </c>
      <c r="J2988" s="16" t="s">
        <v>2110</v>
      </c>
      <c r="K2988" s="16" t="s">
        <v>2470</v>
      </c>
    </row>
    <row r="2989" spans="1:11" x14ac:dyDescent="0.2">
      <c r="A2989" s="13">
        <v>2988</v>
      </c>
      <c r="B2989" s="14">
        <v>2550466</v>
      </c>
      <c r="C2989" s="14" t="s">
        <v>861</v>
      </c>
      <c r="D2989" s="14" t="s">
        <v>10677</v>
      </c>
      <c r="E2989" s="14" t="s">
        <v>10678</v>
      </c>
      <c r="F2989" s="14">
        <v>32.590000000000003</v>
      </c>
      <c r="G2989" s="14" t="s">
        <v>970</v>
      </c>
      <c r="H2989" s="14" t="s">
        <v>407</v>
      </c>
      <c r="I2989" s="14" t="s">
        <v>408</v>
      </c>
      <c r="J2989" s="14" t="s">
        <v>6117</v>
      </c>
      <c r="K2989" s="14" t="s">
        <v>8916</v>
      </c>
    </row>
    <row r="2990" spans="1:11" x14ac:dyDescent="0.2">
      <c r="A2990" s="15">
        <v>2989</v>
      </c>
      <c r="B2990" s="16">
        <v>2550466</v>
      </c>
      <c r="C2990" s="16" t="s">
        <v>861</v>
      </c>
      <c r="D2990" s="16" t="s">
        <v>10679</v>
      </c>
      <c r="E2990" s="16" t="s">
        <v>667</v>
      </c>
      <c r="F2990" s="16">
        <v>35.5</v>
      </c>
      <c r="G2990" s="16" t="s">
        <v>396</v>
      </c>
      <c r="H2990" s="16" t="s">
        <v>116</v>
      </c>
      <c r="I2990" s="16" t="s">
        <v>667</v>
      </c>
      <c r="J2990" s="16" t="s">
        <v>9124</v>
      </c>
      <c r="K2990" s="16" t="s">
        <v>10680</v>
      </c>
    </row>
    <row r="2991" spans="1:11" x14ac:dyDescent="0.2">
      <c r="A2991" s="13">
        <v>2990</v>
      </c>
      <c r="B2991" s="14">
        <v>2550466</v>
      </c>
      <c r="C2991" s="14" t="s">
        <v>861</v>
      </c>
      <c r="D2991" s="14" t="s">
        <v>10681</v>
      </c>
      <c r="E2991" s="14" t="s">
        <v>10682</v>
      </c>
      <c r="F2991" s="14">
        <v>34.78</v>
      </c>
      <c r="G2991" s="14" t="s">
        <v>1051</v>
      </c>
      <c r="H2991" s="14" t="s">
        <v>116</v>
      </c>
      <c r="I2991" s="14" t="s">
        <v>667</v>
      </c>
      <c r="J2991" s="14" t="s">
        <v>2605</v>
      </c>
      <c r="K2991" s="14" t="s">
        <v>10683</v>
      </c>
    </row>
    <row r="2992" spans="1:11" x14ac:dyDescent="0.2">
      <c r="A2992" s="15">
        <v>2991</v>
      </c>
      <c r="B2992" s="16">
        <v>2550466</v>
      </c>
      <c r="C2992" s="16" t="s">
        <v>861</v>
      </c>
      <c r="D2992" s="16" t="s">
        <v>10684</v>
      </c>
      <c r="E2992" s="16" t="s">
        <v>10685</v>
      </c>
      <c r="F2992" s="16">
        <v>133.08000000000001</v>
      </c>
      <c r="G2992" s="16" t="s">
        <v>2083</v>
      </c>
      <c r="H2992" s="16" t="s">
        <v>565</v>
      </c>
      <c r="I2992" s="16" t="s">
        <v>803</v>
      </c>
      <c r="J2992" s="16" t="s">
        <v>4060</v>
      </c>
      <c r="K2992" s="16" t="s">
        <v>4061</v>
      </c>
    </row>
    <row r="2993" spans="1:11" x14ac:dyDescent="0.2">
      <c r="A2993" s="13">
        <v>2992</v>
      </c>
      <c r="B2993" s="14">
        <v>5301769</v>
      </c>
      <c r="C2993" s="14" t="s">
        <v>10686</v>
      </c>
      <c r="D2993" s="14" t="s">
        <v>10687</v>
      </c>
      <c r="E2993" s="14" t="s">
        <v>3915</v>
      </c>
      <c r="F2993" s="14">
        <v>13074.34</v>
      </c>
      <c r="G2993" s="14"/>
      <c r="H2993" s="14" t="s">
        <v>4544</v>
      </c>
      <c r="I2993" s="14" t="s">
        <v>10688</v>
      </c>
      <c r="J2993" s="14" t="s">
        <v>2417</v>
      </c>
      <c r="K2993" s="14" t="s">
        <v>2418</v>
      </c>
    </row>
    <row r="2994" spans="1:11" x14ac:dyDescent="0.2">
      <c r="A2994" s="15">
        <v>2993</v>
      </c>
      <c r="B2994" s="16">
        <v>5301769</v>
      </c>
      <c r="C2994" s="16" t="s">
        <v>10686</v>
      </c>
      <c r="D2994" s="16" t="s">
        <v>10689</v>
      </c>
      <c r="E2994" s="16" t="s">
        <v>3915</v>
      </c>
      <c r="F2994" s="16">
        <v>2719.94</v>
      </c>
      <c r="G2994" s="16" t="s">
        <v>987</v>
      </c>
      <c r="H2994" s="16" t="s">
        <v>362</v>
      </c>
      <c r="I2994" s="16" t="s">
        <v>432</v>
      </c>
      <c r="J2994" s="16" t="s">
        <v>10690</v>
      </c>
      <c r="K2994" s="16" t="s">
        <v>10691</v>
      </c>
    </row>
    <row r="2995" spans="1:11" x14ac:dyDescent="0.2">
      <c r="A2995" s="13">
        <v>2994</v>
      </c>
      <c r="B2995" s="14">
        <v>5301769</v>
      </c>
      <c r="C2995" s="14" t="s">
        <v>10686</v>
      </c>
      <c r="D2995" s="14" t="s">
        <v>10692</v>
      </c>
      <c r="E2995" s="14" t="s">
        <v>3915</v>
      </c>
      <c r="F2995" s="14">
        <v>9396.35</v>
      </c>
      <c r="G2995" s="14"/>
      <c r="H2995" s="14" t="s">
        <v>362</v>
      </c>
      <c r="I2995" s="14" t="s">
        <v>432</v>
      </c>
      <c r="J2995" s="14" t="s">
        <v>2417</v>
      </c>
      <c r="K2995" s="14" t="s">
        <v>2418</v>
      </c>
    </row>
    <row r="2996" spans="1:11" x14ac:dyDescent="0.2">
      <c r="A2996" s="15">
        <v>2995</v>
      </c>
      <c r="B2996" s="16">
        <v>5559731</v>
      </c>
      <c r="C2996" s="16" t="s">
        <v>10693</v>
      </c>
      <c r="D2996" s="16" t="s">
        <v>10694</v>
      </c>
      <c r="E2996" s="16" t="s">
        <v>1468</v>
      </c>
      <c r="F2996" s="16">
        <v>38.1</v>
      </c>
      <c r="G2996" s="16" t="s">
        <v>1018</v>
      </c>
      <c r="H2996" s="16" t="s">
        <v>1703</v>
      </c>
      <c r="I2996" s="16" t="s">
        <v>1704</v>
      </c>
      <c r="J2996" s="16" t="s">
        <v>1841</v>
      </c>
      <c r="K2996" s="16" t="s">
        <v>1842</v>
      </c>
    </row>
    <row r="2997" spans="1:11" x14ac:dyDescent="0.2">
      <c r="A2997" s="13">
        <v>2996</v>
      </c>
      <c r="B2997" s="14">
        <v>2831686</v>
      </c>
      <c r="C2997" s="14" t="s">
        <v>10695</v>
      </c>
      <c r="D2997" s="14" t="s">
        <v>10696</v>
      </c>
      <c r="E2997" s="14" t="s">
        <v>2139</v>
      </c>
      <c r="F2997" s="14">
        <v>509.5</v>
      </c>
      <c r="G2997" s="14" t="s">
        <v>987</v>
      </c>
      <c r="H2997" s="14" t="s">
        <v>362</v>
      </c>
      <c r="I2997" s="14" t="s">
        <v>362</v>
      </c>
      <c r="J2997" s="14" t="s">
        <v>5053</v>
      </c>
      <c r="K2997" s="14" t="s">
        <v>5054</v>
      </c>
    </row>
    <row r="2998" spans="1:11" x14ac:dyDescent="0.2">
      <c r="A2998" s="15">
        <v>2997</v>
      </c>
      <c r="B2998" s="16">
        <v>5331064</v>
      </c>
      <c r="C2998" s="16" t="s">
        <v>10697</v>
      </c>
      <c r="D2998" s="16" t="s">
        <v>10698</v>
      </c>
      <c r="E2998" s="16" t="s">
        <v>10699</v>
      </c>
      <c r="F2998" s="16">
        <v>95.67</v>
      </c>
      <c r="G2998" s="16"/>
      <c r="H2998" s="16" t="s">
        <v>362</v>
      </c>
      <c r="I2998" s="16" t="s">
        <v>369</v>
      </c>
      <c r="J2998" s="16" t="s">
        <v>4391</v>
      </c>
      <c r="K2998" s="16" t="s">
        <v>4392</v>
      </c>
    </row>
    <row r="2999" spans="1:11" x14ac:dyDescent="0.2">
      <c r="A2999" s="13">
        <v>2998</v>
      </c>
      <c r="B2999" s="14">
        <v>5091098</v>
      </c>
      <c r="C2999" s="14" t="s">
        <v>10700</v>
      </c>
      <c r="D2999" s="14" t="s">
        <v>10701</v>
      </c>
      <c r="E2999" s="14" t="s">
        <v>10702</v>
      </c>
      <c r="F2999" s="14">
        <v>796.67</v>
      </c>
      <c r="G2999" s="14"/>
      <c r="H2999" s="14" t="s">
        <v>560</v>
      </c>
      <c r="I2999" s="14" t="s">
        <v>51</v>
      </c>
      <c r="J2999" s="14" t="s">
        <v>10703</v>
      </c>
      <c r="K2999" s="14" t="s">
        <v>10704</v>
      </c>
    </row>
    <row r="3000" spans="1:11" x14ac:dyDescent="0.2">
      <c r="A3000" s="15">
        <v>2999</v>
      </c>
      <c r="B3000" s="16">
        <v>5091098</v>
      </c>
      <c r="C3000" s="16" t="s">
        <v>10700</v>
      </c>
      <c r="D3000" s="16" t="s">
        <v>10705</v>
      </c>
      <c r="E3000" s="16" t="s">
        <v>8695</v>
      </c>
      <c r="F3000" s="16">
        <v>4637.04</v>
      </c>
      <c r="G3000" s="16"/>
      <c r="H3000" s="16" t="s">
        <v>622</v>
      </c>
      <c r="I3000" s="16" t="s">
        <v>630</v>
      </c>
      <c r="J3000" s="16" t="s">
        <v>10706</v>
      </c>
      <c r="K3000" s="16" t="s">
        <v>10707</v>
      </c>
    </row>
    <row r="3001" spans="1:11" x14ac:dyDescent="0.2">
      <c r="A3001" s="13">
        <v>3000</v>
      </c>
      <c r="B3001" s="14">
        <v>5091098</v>
      </c>
      <c r="C3001" s="14" t="s">
        <v>10700</v>
      </c>
      <c r="D3001" s="14" t="s">
        <v>10708</v>
      </c>
      <c r="E3001" s="14" t="s">
        <v>793</v>
      </c>
      <c r="F3001" s="14">
        <v>81563.08</v>
      </c>
      <c r="G3001" s="14"/>
      <c r="H3001" s="14" t="s">
        <v>362</v>
      </c>
      <c r="I3001" s="14" t="s">
        <v>371</v>
      </c>
      <c r="J3001" s="14" t="s">
        <v>4536</v>
      </c>
      <c r="K3001" s="14" t="s">
        <v>4537</v>
      </c>
    </row>
    <row r="3002" spans="1:11" x14ac:dyDescent="0.2">
      <c r="A3002" s="15">
        <v>3001</v>
      </c>
      <c r="B3002" s="16">
        <v>5091098</v>
      </c>
      <c r="C3002" s="16" t="s">
        <v>10700</v>
      </c>
      <c r="D3002" s="16" t="s">
        <v>10709</v>
      </c>
      <c r="E3002" s="16" t="s">
        <v>4050</v>
      </c>
      <c r="F3002" s="16">
        <v>6695</v>
      </c>
      <c r="G3002" s="16"/>
      <c r="H3002" s="16" t="s">
        <v>7249</v>
      </c>
      <c r="I3002" s="16" t="s">
        <v>10291</v>
      </c>
      <c r="J3002" s="16" t="s">
        <v>4536</v>
      </c>
      <c r="K3002" s="16" t="s">
        <v>4537</v>
      </c>
    </row>
    <row r="3003" spans="1:11" x14ac:dyDescent="0.2">
      <c r="A3003" s="13">
        <v>3002</v>
      </c>
      <c r="B3003" s="14">
        <v>5091098</v>
      </c>
      <c r="C3003" s="14" t="s">
        <v>10700</v>
      </c>
      <c r="D3003" s="14" t="s">
        <v>4608</v>
      </c>
      <c r="E3003" s="14" t="s">
        <v>4607</v>
      </c>
      <c r="F3003" s="14">
        <v>37564.28</v>
      </c>
      <c r="G3003" s="14"/>
      <c r="H3003" s="14" t="s">
        <v>264</v>
      </c>
      <c r="I3003" s="14" t="s">
        <v>335</v>
      </c>
      <c r="J3003" s="14" t="s">
        <v>1284</v>
      </c>
      <c r="K3003" s="14" t="s">
        <v>1285</v>
      </c>
    </row>
    <row r="3004" spans="1:11" x14ac:dyDescent="0.2">
      <c r="A3004" s="15">
        <v>3003</v>
      </c>
      <c r="B3004" s="16">
        <v>5384915</v>
      </c>
      <c r="C3004" s="16" t="s">
        <v>10710</v>
      </c>
      <c r="D3004" s="16" t="s">
        <v>10711</v>
      </c>
      <c r="E3004" s="16" t="s">
        <v>10712</v>
      </c>
      <c r="F3004" s="16">
        <v>151.03</v>
      </c>
      <c r="G3004" s="16" t="s">
        <v>1051</v>
      </c>
      <c r="H3004" s="16" t="s">
        <v>215</v>
      </c>
      <c r="I3004" s="16" t="s">
        <v>227</v>
      </c>
      <c r="J3004" s="16" t="s">
        <v>2167</v>
      </c>
      <c r="K3004" s="16" t="s">
        <v>2168</v>
      </c>
    </row>
    <row r="3005" spans="1:11" x14ac:dyDescent="0.2">
      <c r="A3005" s="13">
        <v>3004</v>
      </c>
      <c r="B3005" s="14">
        <v>5384915</v>
      </c>
      <c r="C3005" s="14" t="s">
        <v>10710</v>
      </c>
      <c r="D3005" s="14" t="s">
        <v>10713</v>
      </c>
      <c r="E3005" s="14" t="s">
        <v>2313</v>
      </c>
      <c r="F3005" s="14">
        <v>73.84</v>
      </c>
      <c r="G3005" s="14" t="s">
        <v>1051</v>
      </c>
      <c r="H3005" s="14" t="s">
        <v>116</v>
      </c>
      <c r="I3005" s="14" t="s">
        <v>145</v>
      </c>
      <c r="J3005" s="14" t="s">
        <v>6628</v>
      </c>
      <c r="K3005" s="14" t="s">
        <v>10714</v>
      </c>
    </row>
    <row r="3006" spans="1:11" x14ac:dyDescent="0.2">
      <c r="A3006" s="15">
        <v>3005</v>
      </c>
      <c r="B3006" s="16">
        <v>5590051</v>
      </c>
      <c r="C3006" s="16" t="s">
        <v>10715</v>
      </c>
      <c r="D3006" s="16" t="s">
        <v>10716</v>
      </c>
      <c r="E3006" s="16" t="s">
        <v>10717</v>
      </c>
      <c r="F3006" s="16">
        <v>189.44</v>
      </c>
      <c r="G3006" s="16" t="s">
        <v>1018</v>
      </c>
      <c r="H3006" s="16" t="s">
        <v>528</v>
      </c>
      <c r="I3006" s="16" t="s">
        <v>785</v>
      </c>
      <c r="J3006" s="16" t="s">
        <v>8669</v>
      </c>
      <c r="K3006" s="16" t="s">
        <v>10718</v>
      </c>
    </row>
    <row r="3007" spans="1:11" x14ac:dyDescent="0.2">
      <c r="A3007" s="13">
        <v>3006</v>
      </c>
      <c r="B3007" s="14">
        <v>5590051</v>
      </c>
      <c r="C3007" s="14" t="s">
        <v>10715</v>
      </c>
      <c r="D3007" s="14" t="s">
        <v>10719</v>
      </c>
      <c r="E3007" s="14" t="s">
        <v>10717</v>
      </c>
      <c r="F3007" s="14">
        <v>89.91</v>
      </c>
      <c r="G3007" s="14" t="s">
        <v>1018</v>
      </c>
      <c r="H3007" s="14" t="s">
        <v>528</v>
      </c>
      <c r="I3007" s="14" t="s">
        <v>785</v>
      </c>
      <c r="J3007" s="14" t="s">
        <v>10720</v>
      </c>
      <c r="K3007" s="14" t="s">
        <v>10721</v>
      </c>
    </row>
    <row r="3008" spans="1:11" x14ac:dyDescent="0.2">
      <c r="A3008" s="15">
        <v>3007</v>
      </c>
      <c r="B3008" s="16">
        <v>5105439</v>
      </c>
      <c r="C3008" s="16" t="s">
        <v>10722</v>
      </c>
      <c r="D3008" s="16" t="s">
        <v>10723</v>
      </c>
      <c r="E3008" s="16" t="s">
        <v>10724</v>
      </c>
      <c r="F3008" s="16">
        <v>254.36</v>
      </c>
      <c r="G3008" s="16" t="s">
        <v>1051</v>
      </c>
      <c r="H3008" s="16" t="s">
        <v>116</v>
      </c>
      <c r="I3008" s="16" t="s">
        <v>142</v>
      </c>
      <c r="J3008" s="16" t="s">
        <v>9864</v>
      </c>
      <c r="K3008" s="16" t="s">
        <v>9865</v>
      </c>
    </row>
    <row r="3009" spans="1:11" x14ac:dyDescent="0.2">
      <c r="A3009" s="13">
        <v>3008</v>
      </c>
      <c r="B3009" s="14">
        <v>2587645</v>
      </c>
      <c r="C3009" s="14" t="s">
        <v>10725</v>
      </c>
      <c r="D3009" s="14" t="s">
        <v>10726</v>
      </c>
      <c r="E3009" s="14" t="s">
        <v>8695</v>
      </c>
      <c r="F3009" s="14">
        <v>49.2</v>
      </c>
      <c r="G3009" s="14" t="s">
        <v>1929</v>
      </c>
      <c r="H3009" s="14" t="s">
        <v>622</v>
      </c>
      <c r="I3009" s="14" t="s">
        <v>630</v>
      </c>
      <c r="J3009" s="14" t="s">
        <v>10727</v>
      </c>
      <c r="K3009" s="14" t="s">
        <v>10728</v>
      </c>
    </row>
    <row r="3010" spans="1:11" x14ac:dyDescent="0.2">
      <c r="A3010" s="15">
        <v>3009</v>
      </c>
      <c r="B3010" s="16">
        <v>2340542</v>
      </c>
      <c r="C3010" s="16" t="s">
        <v>10729</v>
      </c>
      <c r="D3010" s="16" t="s">
        <v>10730</v>
      </c>
      <c r="E3010" s="16" t="s">
        <v>10731</v>
      </c>
      <c r="F3010" s="16">
        <v>10.77</v>
      </c>
      <c r="G3010" s="16" t="s">
        <v>987</v>
      </c>
      <c r="H3010" s="16" t="s">
        <v>528</v>
      </c>
      <c r="I3010" s="16" t="s">
        <v>539</v>
      </c>
      <c r="J3010" s="16" t="s">
        <v>10732</v>
      </c>
      <c r="K3010" s="16" t="s">
        <v>10733</v>
      </c>
    </row>
    <row r="3011" spans="1:11" x14ac:dyDescent="0.2">
      <c r="A3011" s="13">
        <v>3010</v>
      </c>
      <c r="B3011" s="14">
        <v>2340542</v>
      </c>
      <c r="C3011" s="14" t="s">
        <v>10729</v>
      </c>
      <c r="D3011" s="14" t="s">
        <v>10734</v>
      </c>
      <c r="E3011" s="14" t="s">
        <v>10731</v>
      </c>
      <c r="F3011" s="14">
        <v>6.65</v>
      </c>
      <c r="G3011" s="14" t="s">
        <v>987</v>
      </c>
      <c r="H3011" s="14" t="s">
        <v>528</v>
      </c>
      <c r="I3011" s="14" t="s">
        <v>539</v>
      </c>
      <c r="J3011" s="14" t="s">
        <v>8390</v>
      </c>
      <c r="K3011" s="14" t="s">
        <v>8391</v>
      </c>
    </row>
    <row r="3012" spans="1:11" x14ac:dyDescent="0.2">
      <c r="A3012" s="15">
        <v>3011</v>
      </c>
      <c r="B3012" s="16">
        <v>5128137</v>
      </c>
      <c r="C3012" s="16" t="s">
        <v>10735</v>
      </c>
      <c r="D3012" s="16" t="s">
        <v>10736</v>
      </c>
      <c r="E3012" s="16" t="s">
        <v>3918</v>
      </c>
      <c r="F3012" s="16">
        <v>5287.27</v>
      </c>
      <c r="G3012" s="16"/>
      <c r="H3012" s="16" t="s">
        <v>362</v>
      </c>
      <c r="I3012" s="16" t="s">
        <v>362</v>
      </c>
      <c r="J3012" s="16" t="s">
        <v>3584</v>
      </c>
      <c r="K3012" s="16" t="s">
        <v>3585</v>
      </c>
    </row>
    <row r="3013" spans="1:11" x14ac:dyDescent="0.2">
      <c r="A3013" s="13">
        <v>3012</v>
      </c>
      <c r="B3013" s="14">
        <v>2038609</v>
      </c>
      <c r="C3013" s="14" t="s">
        <v>10737</v>
      </c>
      <c r="D3013" s="14" t="s">
        <v>10738</v>
      </c>
      <c r="E3013" s="14" t="s">
        <v>2692</v>
      </c>
      <c r="F3013" s="14">
        <v>27.02</v>
      </c>
      <c r="G3013" s="14" t="s">
        <v>1018</v>
      </c>
      <c r="H3013" s="14" t="s">
        <v>407</v>
      </c>
      <c r="I3013" s="14" t="s">
        <v>1601</v>
      </c>
      <c r="J3013" s="14" t="s">
        <v>2296</v>
      </c>
      <c r="K3013" s="14" t="s">
        <v>10739</v>
      </c>
    </row>
    <row r="3014" spans="1:11" x14ac:dyDescent="0.2">
      <c r="A3014" s="15">
        <v>3013</v>
      </c>
      <c r="B3014" s="16">
        <v>5076285</v>
      </c>
      <c r="C3014" s="16" t="s">
        <v>10740</v>
      </c>
      <c r="D3014" s="16" t="s">
        <v>10741</v>
      </c>
      <c r="E3014" s="16" t="s">
        <v>1712</v>
      </c>
      <c r="F3014" s="16">
        <v>60.38</v>
      </c>
      <c r="G3014" s="16" t="s">
        <v>1018</v>
      </c>
      <c r="H3014" s="16" t="s">
        <v>407</v>
      </c>
      <c r="I3014" s="16" t="s">
        <v>1601</v>
      </c>
      <c r="J3014" s="16" t="s">
        <v>7260</v>
      </c>
      <c r="K3014" s="16" t="s">
        <v>7261</v>
      </c>
    </row>
    <row r="3015" spans="1:11" x14ac:dyDescent="0.2">
      <c r="A3015" s="13">
        <v>3014</v>
      </c>
      <c r="B3015" s="14">
        <v>5157846</v>
      </c>
      <c r="C3015" s="14" t="s">
        <v>10742</v>
      </c>
      <c r="D3015" s="14" t="s">
        <v>10743</v>
      </c>
      <c r="E3015" s="14" t="s">
        <v>10744</v>
      </c>
      <c r="F3015" s="14">
        <v>335.02</v>
      </c>
      <c r="G3015" s="14" t="s">
        <v>1018</v>
      </c>
      <c r="H3015" s="14" t="s">
        <v>264</v>
      </c>
      <c r="I3015" s="14" t="s">
        <v>268</v>
      </c>
      <c r="J3015" s="14" t="s">
        <v>10528</v>
      </c>
      <c r="K3015" s="14" t="s">
        <v>10745</v>
      </c>
    </row>
    <row r="3016" spans="1:11" x14ac:dyDescent="0.2">
      <c r="A3016" s="15">
        <v>3015</v>
      </c>
      <c r="B3016" s="16">
        <v>5615631</v>
      </c>
      <c r="C3016" s="16" t="s">
        <v>10746</v>
      </c>
      <c r="D3016" s="16" t="s">
        <v>10747</v>
      </c>
      <c r="E3016" s="16" t="s">
        <v>2914</v>
      </c>
      <c r="F3016" s="16">
        <v>537.95000000000005</v>
      </c>
      <c r="G3016" s="16" t="s">
        <v>987</v>
      </c>
      <c r="H3016" s="16" t="s">
        <v>362</v>
      </c>
      <c r="I3016" s="16" t="s">
        <v>362</v>
      </c>
      <c r="J3016" s="16" t="s">
        <v>10748</v>
      </c>
      <c r="K3016" s="16" t="s">
        <v>10749</v>
      </c>
    </row>
    <row r="3017" spans="1:11" x14ac:dyDescent="0.2">
      <c r="A3017" s="13">
        <v>3016</v>
      </c>
      <c r="B3017" s="14">
        <v>5143926</v>
      </c>
      <c r="C3017" s="14" t="s">
        <v>10750</v>
      </c>
      <c r="D3017" s="14" t="s">
        <v>10751</v>
      </c>
      <c r="E3017" s="14" t="s">
        <v>5307</v>
      </c>
      <c r="F3017" s="14">
        <v>79.14</v>
      </c>
      <c r="G3017" s="14"/>
      <c r="H3017" s="14" t="s">
        <v>69</v>
      </c>
      <c r="I3017" s="14" t="s">
        <v>2150</v>
      </c>
      <c r="J3017" s="14" t="s">
        <v>10752</v>
      </c>
      <c r="K3017" s="14" t="s">
        <v>2709</v>
      </c>
    </row>
    <row r="3018" spans="1:11" x14ac:dyDescent="0.2">
      <c r="A3018" s="15">
        <v>3017</v>
      </c>
      <c r="B3018" s="16">
        <v>5143926</v>
      </c>
      <c r="C3018" s="16" t="s">
        <v>10750</v>
      </c>
      <c r="D3018" s="16" t="s">
        <v>10753</v>
      </c>
      <c r="E3018" s="16" t="s">
        <v>748</v>
      </c>
      <c r="F3018" s="16">
        <v>6164.63</v>
      </c>
      <c r="G3018" s="16"/>
      <c r="H3018" s="16" t="s">
        <v>697</v>
      </c>
      <c r="I3018" s="16" t="s">
        <v>31</v>
      </c>
      <c r="J3018" s="16" t="s">
        <v>7772</v>
      </c>
      <c r="K3018" s="16" t="s">
        <v>8879</v>
      </c>
    </row>
    <row r="3019" spans="1:11" x14ac:dyDescent="0.2">
      <c r="A3019" s="13">
        <v>3018</v>
      </c>
      <c r="B3019" s="14">
        <v>5752728</v>
      </c>
      <c r="C3019" s="14" t="s">
        <v>10754</v>
      </c>
      <c r="D3019" s="14" t="s">
        <v>10755</v>
      </c>
      <c r="E3019" s="14" t="s">
        <v>3225</v>
      </c>
      <c r="F3019" s="14">
        <v>344.7</v>
      </c>
      <c r="G3019" s="14" t="s">
        <v>987</v>
      </c>
      <c r="H3019" s="14" t="s">
        <v>116</v>
      </c>
      <c r="I3019" s="14" t="s">
        <v>142</v>
      </c>
      <c r="J3019" s="14" t="s">
        <v>10756</v>
      </c>
      <c r="K3019" s="14" t="s">
        <v>10757</v>
      </c>
    </row>
    <row r="3020" spans="1:11" x14ac:dyDescent="0.2">
      <c r="A3020" s="15">
        <v>3019</v>
      </c>
      <c r="B3020" s="16">
        <v>5112842</v>
      </c>
      <c r="C3020" s="16" t="s">
        <v>10758</v>
      </c>
      <c r="D3020" s="16" t="s">
        <v>10759</v>
      </c>
      <c r="E3020" s="16" t="s">
        <v>10760</v>
      </c>
      <c r="F3020" s="16">
        <v>444.71</v>
      </c>
      <c r="G3020" s="16"/>
      <c r="H3020" s="16" t="s">
        <v>69</v>
      </c>
      <c r="I3020" s="16" t="s">
        <v>444</v>
      </c>
      <c r="J3020" s="16" t="s">
        <v>3445</v>
      </c>
      <c r="K3020" s="16" t="s">
        <v>6931</v>
      </c>
    </row>
    <row r="3021" spans="1:11" x14ac:dyDescent="0.2">
      <c r="A3021" s="13">
        <v>3020</v>
      </c>
      <c r="B3021" s="14">
        <v>5137977</v>
      </c>
      <c r="C3021" s="14" t="s">
        <v>10761</v>
      </c>
      <c r="D3021" s="14" t="s">
        <v>10762</v>
      </c>
      <c r="E3021" s="14" t="s">
        <v>10763</v>
      </c>
      <c r="F3021" s="14">
        <v>11295.95</v>
      </c>
      <c r="G3021" s="14"/>
      <c r="H3021" s="14" t="s">
        <v>560</v>
      </c>
      <c r="I3021" s="14" t="s">
        <v>792</v>
      </c>
      <c r="J3021" s="14" t="s">
        <v>4502</v>
      </c>
      <c r="K3021" s="14" t="s">
        <v>4503</v>
      </c>
    </row>
    <row r="3022" spans="1:11" x14ac:dyDescent="0.2">
      <c r="A3022" s="15">
        <v>3021</v>
      </c>
      <c r="B3022" s="16">
        <v>5137977</v>
      </c>
      <c r="C3022" s="16" t="s">
        <v>10761</v>
      </c>
      <c r="D3022" s="16" t="s">
        <v>10764</v>
      </c>
      <c r="E3022" s="16" t="s">
        <v>10765</v>
      </c>
      <c r="F3022" s="16">
        <v>46609.04</v>
      </c>
      <c r="G3022" s="16"/>
      <c r="H3022" s="16" t="s">
        <v>560</v>
      </c>
      <c r="I3022" s="16" t="s">
        <v>3362</v>
      </c>
      <c r="J3022" s="16" t="s">
        <v>2550</v>
      </c>
      <c r="K3022" s="16" t="s">
        <v>2551</v>
      </c>
    </row>
    <row r="3023" spans="1:11" x14ac:dyDescent="0.2">
      <c r="A3023" s="13">
        <v>3022</v>
      </c>
      <c r="B3023" s="14">
        <v>5137977</v>
      </c>
      <c r="C3023" s="14" t="s">
        <v>10761</v>
      </c>
      <c r="D3023" s="14" t="s">
        <v>10766</v>
      </c>
      <c r="E3023" s="14" t="s">
        <v>10767</v>
      </c>
      <c r="F3023" s="14">
        <v>50683.49</v>
      </c>
      <c r="G3023" s="14"/>
      <c r="H3023" s="14" t="s">
        <v>560</v>
      </c>
      <c r="I3023" s="14" t="s">
        <v>10768</v>
      </c>
      <c r="J3023" s="14" t="s">
        <v>2550</v>
      </c>
      <c r="K3023" s="14" t="s">
        <v>2551</v>
      </c>
    </row>
    <row r="3024" spans="1:11" x14ac:dyDescent="0.2">
      <c r="A3024" s="15">
        <v>3023</v>
      </c>
      <c r="B3024" s="16">
        <v>5137977</v>
      </c>
      <c r="C3024" s="16" t="s">
        <v>10761</v>
      </c>
      <c r="D3024" s="16" t="s">
        <v>10769</v>
      </c>
      <c r="E3024" s="16" t="s">
        <v>10770</v>
      </c>
      <c r="F3024" s="16">
        <v>121227.35</v>
      </c>
      <c r="G3024" s="16"/>
      <c r="H3024" s="16" t="s">
        <v>69</v>
      </c>
      <c r="I3024" s="16" t="s">
        <v>10771</v>
      </c>
      <c r="J3024" s="16" t="s">
        <v>4865</v>
      </c>
      <c r="K3024" s="16" t="s">
        <v>4866</v>
      </c>
    </row>
    <row r="3025" spans="1:11" x14ac:dyDescent="0.2">
      <c r="A3025" s="13">
        <v>3024</v>
      </c>
      <c r="B3025" s="14">
        <v>5137977</v>
      </c>
      <c r="C3025" s="14" t="s">
        <v>10761</v>
      </c>
      <c r="D3025" s="14" t="s">
        <v>10772</v>
      </c>
      <c r="E3025" s="14" t="s">
        <v>2962</v>
      </c>
      <c r="F3025" s="14">
        <v>32947.78</v>
      </c>
      <c r="G3025" s="14"/>
      <c r="H3025" s="14" t="s">
        <v>69</v>
      </c>
      <c r="I3025" s="14" t="s">
        <v>642</v>
      </c>
      <c r="J3025" s="14" t="s">
        <v>4865</v>
      </c>
      <c r="K3025" s="14" t="s">
        <v>4866</v>
      </c>
    </row>
    <row r="3026" spans="1:11" x14ac:dyDescent="0.2">
      <c r="A3026" s="15">
        <v>3025</v>
      </c>
      <c r="B3026" s="16">
        <v>5137977</v>
      </c>
      <c r="C3026" s="16" t="s">
        <v>10761</v>
      </c>
      <c r="D3026" s="16" t="s">
        <v>10773</v>
      </c>
      <c r="E3026" s="16" t="s">
        <v>7295</v>
      </c>
      <c r="F3026" s="16">
        <v>7966.6</v>
      </c>
      <c r="G3026" s="16"/>
      <c r="H3026" s="16" t="s">
        <v>69</v>
      </c>
      <c r="I3026" s="16" t="s">
        <v>72</v>
      </c>
      <c r="J3026" s="16" t="s">
        <v>4865</v>
      </c>
      <c r="K3026" s="16" t="s">
        <v>4866</v>
      </c>
    </row>
    <row r="3027" spans="1:11" x14ac:dyDescent="0.2">
      <c r="A3027" s="13">
        <v>3026</v>
      </c>
      <c r="B3027" s="14">
        <v>5137977</v>
      </c>
      <c r="C3027" s="14" t="s">
        <v>10761</v>
      </c>
      <c r="D3027" s="14" t="s">
        <v>10774</v>
      </c>
      <c r="E3027" s="14" t="s">
        <v>10775</v>
      </c>
      <c r="F3027" s="14">
        <v>183145.4</v>
      </c>
      <c r="G3027" s="14"/>
      <c r="H3027" s="14" t="s">
        <v>69</v>
      </c>
      <c r="I3027" s="14" t="s">
        <v>642</v>
      </c>
      <c r="J3027" s="14" t="s">
        <v>4865</v>
      </c>
      <c r="K3027" s="14" t="s">
        <v>4866</v>
      </c>
    </row>
    <row r="3028" spans="1:11" x14ac:dyDescent="0.2">
      <c r="A3028" s="15">
        <v>3027</v>
      </c>
      <c r="B3028" s="16">
        <v>5137977</v>
      </c>
      <c r="C3028" s="16" t="s">
        <v>10761</v>
      </c>
      <c r="D3028" s="16" t="s">
        <v>10776</v>
      </c>
      <c r="E3028" s="16" t="s">
        <v>10777</v>
      </c>
      <c r="F3028" s="16">
        <v>11312.05</v>
      </c>
      <c r="G3028" s="16"/>
      <c r="H3028" s="16" t="s">
        <v>560</v>
      </c>
      <c r="I3028" s="16" t="s">
        <v>791</v>
      </c>
      <c r="J3028" s="16" t="s">
        <v>4865</v>
      </c>
      <c r="K3028" s="16" t="s">
        <v>4866</v>
      </c>
    </row>
    <row r="3029" spans="1:11" x14ac:dyDescent="0.2">
      <c r="A3029" s="13">
        <v>3028</v>
      </c>
      <c r="B3029" s="14">
        <v>5137977</v>
      </c>
      <c r="C3029" s="14" t="s">
        <v>10761</v>
      </c>
      <c r="D3029" s="14" t="s">
        <v>10778</v>
      </c>
      <c r="E3029" s="14" t="s">
        <v>10779</v>
      </c>
      <c r="F3029" s="14">
        <v>14143.93</v>
      </c>
      <c r="G3029" s="14"/>
      <c r="H3029" s="14" t="s">
        <v>69</v>
      </c>
      <c r="I3029" s="14" t="s">
        <v>642</v>
      </c>
      <c r="J3029" s="14" t="s">
        <v>4865</v>
      </c>
      <c r="K3029" s="14" t="s">
        <v>4866</v>
      </c>
    </row>
    <row r="3030" spans="1:11" x14ac:dyDescent="0.2">
      <c r="A3030" s="15">
        <v>3029</v>
      </c>
      <c r="B3030" s="16">
        <v>5190967</v>
      </c>
      <c r="C3030" s="16" t="s">
        <v>10780</v>
      </c>
      <c r="D3030" s="16" t="s">
        <v>10781</v>
      </c>
      <c r="E3030" s="16" t="s">
        <v>10782</v>
      </c>
      <c r="F3030" s="16">
        <v>15558.04</v>
      </c>
      <c r="G3030" s="16"/>
      <c r="H3030" s="16" t="s">
        <v>96</v>
      </c>
      <c r="I3030" s="16" t="s">
        <v>2881</v>
      </c>
      <c r="J3030" s="16" t="s">
        <v>3007</v>
      </c>
      <c r="K3030" s="16" t="s">
        <v>3008</v>
      </c>
    </row>
  </sheetData>
  <autoFilter ref="A1:K3030"/>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workbookViewId="0">
      <selection activeCell="C13" sqref="C13"/>
    </sheetView>
  </sheetViews>
  <sheetFormatPr defaultRowHeight="15" x14ac:dyDescent="0.25"/>
  <cols>
    <col min="3" max="3" width="31.5703125" customWidth="1"/>
    <col min="4" max="4" width="19.5703125" customWidth="1"/>
    <col min="5" max="5" width="21" customWidth="1"/>
    <col min="6" max="6" width="9.42578125" customWidth="1"/>
    <col min="8" max="8" width="10.140625" customWidth="1"/>
    <col min="9" max="9" width="9.28515625" customWidth="1"/>
  </cols>
  <sheetData>
    <row r="1" spans="1:9" ht="15.75" thickBot="1" x14ac:dyDescent="0.3">
      <c r="A1" s="35" t="s">
        <v>0</v>
      </c>
      <c r="B1" s="36" t="s">
        <v>10787</v>
      </c>
      <c r="C1" s="36" t="s">
        <v>605</v>
      </c>
      <c r="D1" s="36" t="s">
        <v>11880</v>
      </c>
      <c r="E1" s="36" t="s">
        <v>11881</v>
      </c>
      <c r="F1" s="36" t="s">
        <v>11882</v>
      </c>
      <c r="G1" s="36" t="s">
        <v>11883</v>
      </c>
      <c r="H1" s="36" t="s">
        <v>11486</v>
      </c>
      <c r="I1" s="36" t="s">
        <v>11884</v>
      </c>
    </row>
    <row r="2" spans="1:9" ht="15.75" thickTop="1" x14ac:dyDescent="0.25">
      <c r="A2" s="37">
        <v>1</v>
      </c>
      <c r="B2" s="38">
        <v>5176727</v>
      </c>
      <c r="C2" s="38" t="s">
        <v>707</v>
      </c>
      <c r="D2" s="38" t="s">
        <v>970</v>
      </c>
      <c r="E2" s="39">
        <v>26</v>
      </c>
      <c r="F2" s="39">
        <v>26</v>
      </c>
      <c r="G2" s="39"/>
      <c r="H2" s="39">
        <v>26</v>
      </c>
      <c r="I2" s="39"/>
    </row>
    <row r="3" spans="1:9" x14ac:dyDescent="0.25">
      <c r="A3" s="40">
        <v>2</v>
      </c>
      <c r="B3" s="41">
        <v>2707969</v>
      </c>
      <c r="C3" s="41" t="s">
        <v>218</v>
      </c>
      <c r="D3" s="41" t="s">
        <v>1051</v>
      </c>
      <c r="E3" s="42">
        <v>101</v>
      </c>
      <c r="F3" s="42">
        <v>101</v>
      </c>
      <c r="G3" s="42"/>
      <c r="H3" s="42">
        <v>92</v>
      </c>
      <c r="I3" s="42">
        <v>9</v>
      </c>
    </row>
    <row r="4" spans="1:9" x14ac:dyDescent="0.25">
      <c r="A4" s="43">
        <v>3</v>
      </c>
      <c r="B4" s="44">
        <v>2011239</v>
      </c>
      <c r="C4" s="44" t="s">
        <v>167</v>
      </c>
      <c r="D4" s="44" t="s">
        <v>987</v>
      </c>
      <c r="E4" s="45">
        <v>122</v>
      </c>
      <c r="F4" s="45">
        <v>122</v>
      </c>
      <c r="G4" s="45"/>
      <c r="H4" s="45">
        <v>122</v>
      </c>
      <c r="I4" s="45"/>
    </row>
    <row r="5" spans="1:9" x14ac:dyDescent="0.25">
      <c r="A5" s="40">
        <v>4</v>
      </c>
      <c r="B5" s="41">
        <v>2678179</v>
      </c>
      <c r="C5" s="41" t="s">
        <v>808</v>
      </c>
      <c r="D5" s="41" t="s">
        <v>970</v>
      </c>
      <c r="E5" s="42">
        <v>2</v>
      </c>
      <c r="F5" s="42">
        <v>2</v>
      </c>
      <c r="G5" s="42"/>
      <c r="H5" s="42">
        <v>2</v>
      </c>
      <c r="I5" s="42"/>
    </row>
    <row r="6" spans="1:9" x14ac:dyDescent="0.25">
      <c r="A6" s="43">
        <v>5</v>
      </c>
      <c r="B6" s="44">
        <v>5083265</v>
      </c>
      <c r="C6" s="44" t="s">
        <v>810</v>
      </c>
      <c r="D6" s="44" t="s">
        <v>970</v>
      </c>
      <c r="E6" s="45">
        <v>4</v>
      </c>
      <c r="F6" s="45">
        <v>4</v>
      </c>
      <c r="G6" s="45"/>
      <c r="H6" s="45">
        <v>4</v>
      </c>
      <c r="I6" s="45"/>
    </row>
    <row r="7" spans="1:9" x14ac:dyDescent="0.25">
      <c r="A7" s="40">
        <v>6</v>
      </c>
      <c r="B7" s="41">
        <v>2877694</v>
      </c>
      <c r="C7" s="41" t="s">
        <v>20</v>
      </c>
      <c r="D7" s="41" t="s">
        <v>970</v>
      </c>
      <c r="E7" s="42">
        <v>4</v>
      </c>
      <c r="F7" s="42"/>
      <c r="G7" s="42">
        <v>4</v>
      </c>
      <c r="H7" s="42">
        <v>4</v>
      </c>
      <c r="I7" s="42"/>
    </row>
    <row r="8" spans="1:9" x14ac:dyDescent="0.25">
      <c r="A8" s="43">
        <v>7</v>
      </c>
      <c r="B8" s="44">
        <v>5095549</v>
      </c>
      <c r="C8" s="44" t="s">
        <v>71</v>
      </c>
      <c r="D8" s="44" t="s">
        <v>2083</v>
      </c>
      <c r="E8" s="45">
        <v>1468</v>
      </c>
      <c r="F8" s="45">
        <v>1387</v>
      </c>
      <c r="G8" s="45">
        <v>81</v>
      </c>
      <c r="H8" s="45">
        <v>1467</v>
      </c>
      <c r="I8" s="45">
        <v>1</v>
      </c>
    </row>
    <row r="9" spans="1:9" x14ac:dyDescent="0.25">
      <c r="A9" s="40">
        <v>8</v>
      </c>
      <c r="B9" s="41">
        <v>2112868</v>
      </c>
      <c r="C9" s="41" t="s">
        <v>18</v>
      </c>
      <c r="D9" s="41" t="s">
        <v>970</v>
      </c>
      <c r="E9" s="42">
        <v>516</v>
      </c>
      <c r="F9" s="42">
        <v>516</v>
      </c>
      <c r="G9" s="42"/>
      <c r="H9" s="42">
        <v>516</v>
      </c>
      <c r="I9" s="42"/>
    </row>
    <row r="10" spans="1:9" x14ac:dyDescent="0.25">
      <c r="A10" s="43">
        <v>9</v>
      </c>
      <c r="B10" s="44">
        <v>2869594</v>
      </c>
      <c r="C10" s="44" t="s">
        <v>286</v>
      </c>
      <c r="D10" s="44" t="s">
        <v>11885</v>
      </c>
      <c r="E10" s="45">
        <v>11</v>
      </c>
      <c r="F10" s="45">
        <v>7</v>
      </c>
      <c r="G10" s="45">
        <v>4</v>
      </c>
      <c r="H10" s="45">
        <v>8</v>
      </c>
      <c r="I10" s="45">
        <v>3</v>
      </c>
    </row>
    <row r="11" spans="1:9" x14ac:dyDescent="0.25">
      <c r="A11" s="40">
        <v>10</v>
      </c>
      <c r="B11" s="41">
        <v>5205581</v>
      </c>
      <c r="C11" s="41" t="s">
        <v>631</v>
      </c>
      <c r="D11" s="41" t="s">
        <v>970</v>
      </c>
      <c r="E11" s="42">
        <v>25</v>
      </c>
      <c r="F11" s="42">
        <v>8</v>
      </c>
      <c r="G11" s="42">
        <v>17</v>
      </c>
      <c r="H11" s="42">
        <v>25</v>
      </c>
      <c r="I11" s="42"/>
    </row>
    <row r="12" spans="1:9" x14ac:dyDescent="0.25">
      <c r="A12" s="43">
        <v>11</v>
      </c>
      <c r="B12" s="44">
        <v>2874229</v>
      </c>
      <c r="C12" s="44" t="s">
        <v>47</v>
      </c>
      <c r="D12" s="44" t="s">
        <v>2157</v>
      </c>
      <c r="E12" s="45">
        <v>1</v>
      </c>
      <c r="F12" s="45">
        <v>1</v>
      </c>
      <c r="G12" s="45"/>
      <c r="H12" s="45">
        <v>1</v>
      </c>
      <c r="I12" s="45"/>
    </row>
    <row r="13" spans="1:9" x14ac:dyDescent="0.25">
      <c r="A13" s="40">
        <v>12</v>
      </c>
      <c r="B13" s="41">
        <v>2863847</v>
      </c>
      <c r="C13" s="41" t="s">
        <v>412</v>
      </c>
      <c r="D13" s="41" t="s">
        <v>2083</v>
      </c>
      <c r="E13" s="42">
        <v>198</v>
      </c>
      <c r="F13" s="42">
        <v>198</v>
      </c>
      <c r="G13" s="42"/>
      <c r="H13" s="42">
        <v>179</v>
      </c>
      <c r="I13" s="42">
        <v>19</v>
      </c>
    </row>
    <row r="14" spans="1:9" x14ac:dyDescent="0.25">
      <c r="A14" s="43">
        <v>13</v>
      </c>
      <c r="B14" s="44">
        <v>5022398</v>
      </c>
      <c r="C14" s="44" t="s">
        <v>122</v>
      </c>
      <c r="D14" s="44" t="s">
        <v>11886</v>
      </c>
      <c r="E14" s="45">
        <v>51</v>
      </c>
      <c r="F14" s="45">
        <v>51</v>
      </c>
      <c r="G14" s="45"/>
      <c r="H14" s="45">
        <v>49</v>
      </c>
      <c r="I14" s="45">
        <v>2</v>
      </c>
    </row>
    <row r="15" spans="1:9" x14ac:dyDescent="0.25">
      <c r="A15" s="40">
        <v>14</v>
      </c>
      <c r="B15" s="41">
        <v>5024323</v>
      </c>
      <c r="C15" s="41" t="s">
        <v>719</v>
      </c>
      <c r="D15" s="41" t="s">
        <v>987</v>
      </c>
      <c r="E15" s="42">
        <v>2</v>
      </c>
      <c r="F15" s="42">
        <v>2</v>
      </c>
      <c r="G15" s="42"/>
      <c r="H15" s="42">
        <v>2</v>
      </c>
      <c r="I15" s="42"/>
    </row>
    <row r="16" spans="1:9" x14ac:dyDescent="0.25">
      <c r="A16" s="43">
        <v>15</v>
      </c>
      <c r="B16" s="44">
        <v>2008572</v>
      </c>
      <c r="C16" s="44" t="s">
        <v>751</v>
      </c>
      <c r="D16" s="44" t="s">
        <v>987</v>
      </c>
      <c r="E16" s="45">
        <v>111</v>
      </c>
      <c r="F16" s="45">
        <v>108</v>
      </c>
      <c r="G16" s="45">
        <v>30</v>
      </c>
      <c r="H16" s="45">
        <v>111</v>
      </c>
      <c r="I16" s="45"/>
    </row>
    <row r="17" spans="1:9" x14ac:dyDescent="0.25">
      <c r="A17" s="40">
        <v>16</v>
      </c>
      <c r="B17" s="41">
        <v>5215919</v>
      </c>
      <c r="C17" s="41" t="s">
        <v>722</v>
      </c>
      <c r="D17" s="41" t="s">
        <v>987</v>
      </c>
      <c r="E17" s="42">
        <v>11</v>
      </c>
      <c r="F17" s="42">
        <v>8</v>
      </c>
      <c r="G17" s="42">
        <v>3</v>
      </c>
      <c r="H17" s="42">
        <v>11</v>
      </c>
      <c r="I17" s="42"/>
    </row>
    <row r="18" spans="1:9" x14ac:dyDescent="0.25">
      <c r="A18" s="43">
        <v>17</v>
      </c>
      <c r="B18" s="44">
        <v>2843617</v>
      </c>
      <c r="C18" s="44" t="s">
        <v>757</v>
      </c>
      <c r="D18" s="44" t="s">
        <v>970</v>
      </c>
      <c r="E18" s="45">
        <v>17</v>
      </c>
      <c r="F18" s="45">
        <v>17</v>
      </c>
      <c r="G18" s="45"/>
      <c r="H18" s="45">
        <v>17</v>
      </c>
      <c r="I18" s="45"/>
    </row>
    <row r="19" spans="1:9" x14ac:dyDescent="0.25">
      <c r="A19" s="40">
        <v>18</v>
      </c>
      <c r="B19" s="41">
        <v>2861429</v>
      </c>
      <c r="C19" s="41" t="s">
        <v>632</v>
      </c>
      <c r="D19" s="41" t="s">
        <v>970</v>
      </c>
      <c r="E19" s="42">
        <v>25</v>
      </c>
      <c r="F19" s="42">
        <v>20</v>
      </c>
      <c r="G19" s="42">
        <v>5</v>
      </c>
      <c r="H19" s="42">
        <v>25</v>
      </c>
      <c r="I19" s="42"/>
    </row>
    <row r="20" spans="1:9" x14ac:dyDescent="0.25">
      <c r="A20" s="43">
        <v>19</v>
      </c>
      <c r="B20" s="44">
        <v>2874482</v>
      </c>
      <c r="C20" s="44" t="s">
        <v>657</v>
      </c>
      <c r="D20" s="44" t="s">
        <v>1051</v>
      </c>
      <c r="E20" s="45">
        <v>5</v>
      </c>
      <c r="F20" s="45">
        <v>5</v>
      </c>
      <c r="G20" s="45"/>
      <c r="H20" s="45">
        <v>5</v>
      </c>
      <c r="I20" s="45"/>
    </row>
    <row r="21" spans="1:9" x14ac:dyDescent="0.25">
      <c r="A21" s="40">
        <v>20</v>
      </c>
      <c r="B21" s="41">
        <v>2007126</v>
      </c>
      <c r="C21" s="41" t="s">
        <v>24</v>
      </c>
      <c r="D21" s="41" t="s">
        <v>987</v>
      </c>
      <c r="E21" s="42">
        <v>47</v>
      </c>
      <c r="F21" s="42">
        <v>47</v>
      </c>
      <c r="G21" s="42"/>
      <c r="H21" s="42">
        <v>47</v>
      </c>
      <c r="I21" s="42"/>
    </row>
    <row r="22" spans="1:9" x14ac:dyDescent="0.25">
      <c r="A22" s="43">
        <v>21</v>
      </c>
      <c r="B22" s="44">
        <v>2708701</v>
      </c>
      <c r="C22" s="44" t="s">
        <v>691</v>
      </c>
      <c r="D22" s="44" t="s">
        <v>970</v>
      </c>
      <c r="E22" s="45">
        <v>425</v>
      </c>
      <c r="F22" s="45">
        <v>132</v>
      </c>
      <c r="G22" s="45">
        <v>293</v>
      </c>
      <c r="H22" s="45">
        <v>407</v>
      </c>
      <c r="I22" s="45">
        <v>18</v>
      </c>
    </row>
    <row r="23" spans="1:9" x14ac:dyDescent="0.25">
      <c r="A23" s="40">
        <v>22</v>
      </c>
      <c r="B23" s="41">
        <v>2014491</v>
      </c>
      <c r="C23" s="41" t="s">
        <v>696</v>
      </c>
      <c r="D23" s="41" t="s">
        <v>987</v>
      </c>
      <c r="E23" s="42">
        <v>42</v>
      </c>
      <c r="F23" s="42">
        <v>42</v>
      </c>
      <c r="G23" s="42"/>
      <c r="H23" s="42">
        <v>42</v>
      </c>
      <c r="I23" s="42"/>
    </row>
    <row r="24" spans="1:9" x14ac:dyDescent="0.25">
      <c r="A24" s="43">
        <v>23</v>
      </c>
      <c r="B24" s="44">
        <v>5023998</v>
      </c>
      <c r="C24" s="44" t="s">
        <v>726</v>
      </c>
      <c r="D24" s="44" t="s">
        <v>6073</v>
      </c>
      <c r="E24" s="45">
        <v>106</v>
      </c>
      <c r="F24" s="45">
        <v>106</v>
      </c>
      <c r="G24" s="45"/>
      <c r="H24" s="45">
        <v>79</v>
      </c>
      <c r="I24" s="45">
        <v>27</v>
      </c>
    </row>
    <row r="25" spans="1:9" x14ac:dyDescent="0.25">
      <c r="A25" s="40">
        <v>24</v>
      </c>
      <c r="B25" s="41">
        <v>5544084</v>
      </c>
      <c r="C25" s="41" t="s">
        <v>398</v>
      </c>
      <c r="D25" s="41" t="s">
        <v>11885</v>
      </c>
      <c r="E25" s="42">
        <v>2</v>
      </c>
      <c r="F25" s="42">
        <v>2</v>
      </c>
      <c r="G25" s="42"/>
      <c r="H25" s="42">
        <v>2</v>
      </c>
      <c r="I25" s="42"/>
    </row>
    <row r="26" spans="1:9" x14ac:dyDescent="0.25">
      <c r="A26" s="43">
        <v>25</v>
      </c>
      <c r="B26" s="44">
        <v>2657449</v>
      </c>
      <c r="C26" s="44" t="s">
        <v>212</v>
      </c>
      <c r="D26" s="44" t="s">
        <v>2157</v>
      </c>
      <c r="E26" s="45">
        <v>30</v>
      </c>
      <c r="F26" s="45"/>
      <c r="G26" s="45">
        <v>30</v>
      </c>
      <c r="H26" s="45">
        <v>17</v>
      </c>
      <c r="I26" s="45">
        <v>13</v>
      </c>
    </row>
    <row r="27" spans="1:9" x14ac:dyDescent="0.25">
      <c r="A27" s="40">
        <v>26</v>
      </c>
      <c r="B27" s="41">
        <v>5369223</v>
      </c>
      <c r="C27" s="41" t="s">
        <v>684</v>
      </c>
      <c r="D27" s="41" t="s">
        <v>987</v>
      </c>
      <c r="E27" s="42">
        <v>6</v>
      </c>
      <c r="F27" s="42">
        <v>6</v>
      </c>
      <c r="G27" s="42"/>
      <c r="H27" s="42">
        <v>6</v>
      </c>
      <c r="I27" s="42"/>
    </row>
    <row r="28" spans="1:9" x14ac:dyDescent="0.25">
      <c r="A28" s="43">
        <v>27</v>
      </c>
      <c r="B28" s="44">
        <v>5376467</v>
      </c>
      <c r="C28" s="44" t="s">
        <v>236</v>
      </c>
      <c r="D28" s="44" t="s">
        <v>987</v>
      </c>
      <c r="E28" s="45">
        <v>2</v>
      </c>
      <c r="F28" s="45">
        <v>2</v>
      </c>
      <c r="G28" s="45"/>
      <c r="H28" s="45">
        <v>2</v>
      </c>
      <c r="I28" s="45"/>
    </row>
    <row r="29" spans="1:9" x14ac:dyDescent="0.25">
      <c r="A29" s="40">
        <v>28</v>
      </c>
      <c r="B29" s="41">
        <v>5095638</v>
      </c>
      <c r="C29" s="41" t="s">
        <v>702</v>
      </c>
      <c r="D29" s="41" t="s">
        <v>987</v>
      </c>
      <c r="E29" s="42">
        <v>10</v>
      </c>
      <c r="F29" s="42">
        <v>10</v>
      </c>
      <c r="G29" s="42"/>
      <c r="H29" s="42">
        <v>10</v>
      </c>
      <c r="I29" s="42"/>
    </row>
    <row r="30" spans="1:9" x14ac:dyDescent="0.25">
      <c r="A30" s="43">
        <v>29</v>
      </c>
      <c r="B30" s="44">
        <v>2094533</v>
      </c>
      <c r="C30" s="44" t="s">
        <v>386</v>
      </c>
      <c r="D30" s="44" t="s">
        <v>970</v>
      </c>
      <c r="E30" s="45">
        <v>467</v>
      </c>
      <c r="F30" s="45">
        <v>285</v>
      </c>
      <c r="G30" s="45">
        <v>182</v>
      </c>
      <c r="H30" s="45">
        <v>456</v>
      </c>
      <c r="I30" s="45">
        <v>11</v>
      </c>
    </row>
    <row r="31" spans="1:9" x14ac:dyDescent="0.25">
      <c r="A31" s="40">
        <v>30</v>
      </c>
      <c r="B31" s="41">
        <v>5025397</v>
      </c>
      <c r="C31" s="41" t="s">
        <v>779</v>
      </c>
      <c r="D31" s="41" t="s">
        <v>1051</v>
      </c>
      <c r="E31" s="42">
        <v>26</v>
      </c>
      <c r="F31" s="42">
        <v>5</v>
      </c>
      <c r="G31" s="42">
        <v>21</v>
      </c>
      <c r="H31" s="42">
        <v>26</v>
      </c>
      <c r="I31" s="42"/>
    </row>
    <row r="32" spans="1:9" x14ac:dyDescent="0.25">
      <c r="A32" s="43">
        <v>31</v>
      </c>
      <c r="B32" s="44">
        <v>5407761</v>
      </c>
      <c r="C32" s="44" t="s">
        <v>822</v>
      </c>
      <c r="D32" s="44" t="s">
        <v>970</v>
      </c>
      <c r="E32" s="45">
        <v>16</v>
      </c>
      <c r="F32" s="45">
        <v>10</v>
      </c>
      <c r="G32" s="45">
        <v>6</v>
      </c>
      <c r="H32" s="45">
        <v>16</v>
      </c>
      <c r="I32" s="45"/>
    </row>
    <row r="33" spans="1:9" x14ac:dyDescent="0.25">
      <c r="A33" s="40">
        <v>32</v>
      </c>
      <c r="B33" s="41">
        <v>5091462</v>
      </c>
      <c r="C33" s="41" t="s">
        <v>417</v>
      </c>
      <c r="D33" s="41" t="s">
        <v>970</v>
      </c>
      <c r="E33" s="42">
        <v>59</v>
      </c>
      <c r="F33" s="42">
        <v>10</v>
      </c>
      <c r="G33" s="42">
        <v>49</v>
      </c>
      <c r="H33" s="42">
        <v>59</v>
      </c>
      <c r="I33" s="42"/>
    </row>
    <row r="34" spans="1:9" x14ac:dyDescent="0.25">
      <c r="A34" s="43">
        <v>33</v>
      </c>
      <c r="B34" s="44">
        <v>2075652</v>
      </c>
      <c r="C34" s="44" t="s">
        <v>503</v>
      </c>
      <c r="D34" s="44" t="s">
        <v>970</v>
      </c>
      <c r="E34" s="45">
        <v>516</v>
      </c>
      <c r="F34" s="45">
        <v>516</v>
      </c>
      <c r="G34" s="45"/>
      <c r="H34" s="45">
        <v>516</v>
      </c>
      <c r="I34" s="45"/>
    </row>
    <row r="35" spans="1:9" x14ac:dyDescent="0.25">
      <c r="A35" s="40">
        <v>34</v>
      </c>
      <c r="B35" s="41">
        <v>5210402</v>
      </c>
      <c r="C35" s="41" t="s">
        <v>627</v>
      </c>
      <c r="D35" s="41" t="s">
        <v>11885</v>
      </c>
      <c r="E35" s="42">
        <v>3</v>
      </c>
      <c r="F35" s="42">
        <v>3</v>
      </c>
      <c r="G35" s="42"/>
      <c r="H35" s="42">
        <v>3</v>
      </c>
      <c r="I35" s="42"/>
    </row>
    <row r="36" spans="1:9" x14ac:dyDescent="0.25">
      <c r="A36" s="43">
        <v>35</v>
      </c>
      <c r="B36" s="44">
        <v>2643928</v>
      </c>
      <c r="C36" s="44" t="s">
        <v>569</v>
      </c>
      <c r="D36" s="44" t="s">
        <v>11887</v>
      </c>
      <c r="E36" s="45">
        <v>45</v>
      </c>
      <c r="F36" s="45">
        <v>45</v>
      </c>
      <c r="G36" s="45"/>
      <c r="H36" s="45">
        <v>43</v>
      </c>
      <c r="I36" s="45">
        <v>2</v>
      </c>
    </row>
    <row r="37" spans="1:9" x14ac:dyDescent="0.25">
      <c r="A37" s="40">
        <v>36</v>
      </c>
      <c r="B37" s="41">
        <v>2063182</v>
      </c>
      <c r="C37" s="41" t="s">
        <v>765</v>
      </c>
      <c r="D37" s="41" t="s">
        <v>11888</v>
      </c>
      <c r="E37" s="42">
        <v>57</v>
      </c>
      <c r="F37" s="42">
        <v>57</v>
      </c>
      <c r="G37" s="42"/>
      <c r="H37" s="42">
        <v>57</v>
      </c>
      <c r="I37" s="42"/>
    </row>
    <row r="38" spans="1:9" x14ac:dyDescent="0.25">
      <c r="A38" s="43">
        <v>37</v>
      </c>
      <c r="B38" s="44">
        <v>5660327</v>
      </c>
      <c r="C38" s="44" t="s">
        <v>379</v>
      </c>
      <c r="D38" s="44" t="s">
        <v>11889</v>
      </c>
      <c r="E38" s="45">
        <v>7</v>
      </c>
      <c r="F38" s="45">
        <v>7</v>
      </c>
      <c r="G38" s="45"/>
      <c r="H38" s="45">
        <v>7</v>
      </c>
      <c r="I38" s="45"/>
    </row>
    <row r="39" spans="1:9" x14ac:dyDescent="0.25">
      <c r="A39" s="40">
        <v>38</v>
      </c>
      <c r="B39" s="41">
        <v>4247434</v>
      </c>
      <c r="C39" s="41" t="s">
        <v>647</v>
      </c>
      <c r="D39" s="41" t="s">
        <v>970</v>
      </c>
      <c r="E39" s="42">
        <v>25</v>
      </c>
      <c r="F39" s="42">
        <v>13</v>
      </c>
      <c r="G39" s="42">
        <v>12</v>
      </c>
      <c r="H39" s="42">
        <v>24</v>
      </c>
      <c r="I39" s="42">
        <v>1</v>
      </c>
    </row>
    <row r="40" spans="1:9" x14ac:dyDescent="0.25">
      <c r="A40" s="43">
        <v>39</v>
      </c>
      <c r="B40" s="44">
        <v>2544695</v>
      </c>
      <c r="C40" s="44" t="s">
        <v>238</v>
      </c>
      <c r="D40" s="44" t="s">
        <v>987</v>
      </c>
      <c r="E40" s="45">
        <v>65</v>
      </c>
      <c r="F40" s="45">
        <v>65</v>
      </c>
      <c r="G40" s="45"/>
      <c r="H40" s="45">
        <v>65</v>
      </c>
      <c r="I40" s="45"/>
    </row>
    <row r="41" spans="1:9" x14ac:dyDescent="0.25">
      <c r="A41" s="40">
        <v>40</v>
      </c>
      <c r="B41" s="41">
        <v>2615797</v>
      </c>
      <c r="C41" s="41" t="s">
        <v>66</v>
      </c>
      <c r="D41" s="41" t="s">
        <v>970</v>
      </c>
      <c r="E41" s="42">
        <v>7</v>
      </c>
      <c r="F41" s="42">
        <v>7</v>
      </c>
      <c r="G41" s="42"/>
      <c r="H41" s="42">
        <v>7</v>
      </c>
      <c r="I41" s="42"/>
    </row>
    <row r="42" spans="1:9" x14ac:dyDescent="0.25">
      <c r="A42" s="43">
        <v>41</v>
      </c>
      <c r="B42" s="44">
        <v>2862468</v>
      </c>
      <c r="C42" s="44" t="s">
        <v>27</v>
      </c>
      <c r="D42" s="44" t="s">
        <v>987</v>
      </c>
      <c r="E42" s="45">
        <v>73</v>
      </c>
      <c r="F42" s="45">
        <v>69</v>
      </c>
      <c r="G42" s="45">
        <v>4</v>
      </c>
      <c r="H42" s="45">
        <v>73</v>
      </c>
      <c r="I42" s="45"/>
    </row>
    <row r="43" spans="1:9" x14ac:dyDescent="0.25">
      <c r="A43" s="40">
        <v>42</v>
      </c>
      <c r="B43" s="41">
        <v>5111625</v>
      </c>
      <c r="C43" s="41" t="s">
        <v>247</v>
      </c>
      <c r="D43" s="41" t="s">
        <v>2083</v>
      </c>
      <c r="E43" s="42">
        <v>6</v>
      </c>
      <c r="F43" s="42">
        <v>6</v>
      </c>
      <c r="G43" s="42"/>
      <c r="H43" s="42">
        <v>6</v>
      </c>
      <c r="I43" s="42"/>
    </row>
    <row r="44" spans="1:9" x14ac:dyDescent="0.25">
      <c r="A44" s="43">
        <v>43</v>
      </c>
      <c r="B44" s="44">
        <v>5026628</v>
      </c>
      <c r="C44" s="44" t="s">
        <v>659</v>
      </c>
      <c r="D44" s="44" t="s">
        <v>987</v>
      </c>
      <c r="E44" s="45">
        <v>29</v>
      </c>
      <c r="F44" s="45">
        <v>29</v>
      </c>
      <c r="G44" s="45"/>
      <c r="H44" s="45">
        <v>29</v>
      </c>
      <c r="I44" s="45"/>
    </row>
    <row r="45" spans="1:9" x14ac:dyDescent="0.25">
      <c r="A45" s="40">
        <v>44</v>
      </c>
      <c r="B45" s="41">
        <v>5564913</v>
      </c>
      <c r="C45" s="41" t="s">
        <v>652</v>
      </c>
      <c r="D45" s="41" t="s">
        <v>1051</v>
      </c>
      <c r="E45" s="42">
        <v>9</v>
      </c>
      <c r="F45" s="42">
        <v>9</v>
      </c>
      <c r="G45" s="42"/>
      <c r="H45" s="42">
        <v>9</v>
      </c>
      <c r="I45" s="42"/>
    </row>
    <row r="46" spans="1:9" x14ac:dyDescent="0.25">
      <c r="A46" s="43">
        <v>45</v>
      </c>
      <c r="B46" s="44">
        <v>5179173</v>
      </c>
      <c r="C46" s="44" t="s">
        <v>758</v>
      </c>
      <c r="D46" s="44" t="s">
        <v>970</v>
      </c>
      <c r="E46" s="45">
        <v>1</v>
      </c>
      <c r="F46" s="45">
        <v>1</v>
      </c>
      <c r="G46" s="45"/>
      <c r="H46" s="45">
        <v>1</v>
      </c>
      <c r="I46" s="45"/>
    </row>
    <row r="47" spans="1:9" x14ac:dyDescent="0.25">
      <c r="A47" s="40">
        <v>46</v>
      </c>
      <c r="B47" s="41">
        <v>2051303</v>
      </c>
      <c r="C47" s="41" t="s">
        <v>648</v>
      </c>
      <c r="D47" s="41" t="s">
        <v>2083</v>
      </c>
      <c r="E47" s="42">
        <v>1411</v>
      </c>
      <c r="F47" s="42">
        <v>1411</v>
      </c>
      <c r="G47" s="42"/>
      <c r="H47" s="42">
        <v>1411</v>
      </c>
      <c r="I47" s="42"/>
    </row>
    <row r="48" spans="1:9" x14ac:dyDescent="0.25">
      <c r="A48" s="43">
        <v>47</v>
      </c>
      <c r="B48" s="44">
        <v>2766337</v>
      </c>
      <c r="C48" s="44" t="s">
        <v>139</v>
      </c>
      <c r="D48" s="44" t="s">
        <v>11889</v>
      </c>
      <c r="E48" s="45">
        <v>341</v>
      </c>
      <c r="F48" s="45">
        <v>169</v>
      </c>
      <c r="G48" s="45">
        <v>172</v>
      </c>
      <c r="H48" s="45">
        <v>169</v>
      </c>
      <c r="I48" s="45">
        <v>172</v>
      </c>
    </row>
    <row r="49" spans="1:9" x14ac:dyDescent="0.25">
      <c r="A49" s="40">
        <v>48</v>
      </c>
      <c r="B49" s="41">
        <v>5197201</v>
      </c>
      <c r="C49" s="41" t="s">
        <v>760</v>
      </c>
      <c r="D49" s="41" t="s">
        <v>2083</v>
      </c>
      <c r="E49" s="42">
        <v>24</v>
      </c>
      <c r="F49" s="42">
        <v>6</v>
      </c>
      <c r="G49" s="42">
        <v>18</v>
      </c>
      <c r="H49" s="42">
        <v>24</v>
      </c>
      <c r="I49" s="42"/>
    </row>
    <row r="50" spans="1:9" x14ac:dyDescent="0.25">
      <c r="A50" s="43">
        <v>49</v>
      </c>
      <c r="B50" s="44">
        <v>2010933</v>
      </c>
      <c r="C50" s="44" t="s">
        <v>201</v>
      </c>
      <c r="D50" s="44" t="s">
        <v>970</v>
      </c>
      <c r="E50" s="45">
        <v>63</v>
      </c>
      <c r="F50" s="45">
        <v>62</v>
      </c>
      <c r="G50" s="45">
        <v>1</v>
      </c>
      <c r="H50" s="45">
        <v>62</v>
      </c>
      <c r="I50" s="45">
        <v>1</v>
      </c>
    </row>
    <row r="51" spans="1:9" x14ac:dyDescent="0.25">
      <c r="A51" s="40">
        <v>50</v>
      </c>
      <c r="B51" s="41">
        <v>2724146</v>
      </c>
      <c r="C51" s="41" t="s">
        <v>703</v>
      </c>
      <c r="D51" s="41" t="s">
        <v>11890</v>
      </c>
      <c r="E51" s="42">
        <v>195</v>
      </c>
      <c r="F51" s="42">
        <v>29</v>
      </c>
      <c r="G51" s="42">
        <v>166</v>
      </c>
      <c r="H51" s="42">
        <v>71</v>
      </c>
      <c r="I51" s="42">
        <v>124</v>
      </c>
    </row>
    <row r="52" spans="1:9" x14ac:dyDescent="0.25">
      <c r="A52" s="43">
        <v>51</v>
      </c>
      <c r="B52" s="44">
        <v>5217652</v>
      </c>
      <c r="C52" s="44" t="s">
        <v>759</v>
      </c>
      <c r="D52" s="44" t="s">
        <v>987</v>
      </c>
      <c r="E52" s="45">
        <v>8</v>
      </c>
      <c r="F52" s="45">
        <v>8</v>
      </c>
      <c r="G52" s="45"/>
      <c r="H52" s="45">
        <v>8</v>
      </c>
      <c r="I52" s="45"/>
    </row>
    <row r="53" spans="1:9" x14ac:dyDescent="0.25">
      <c r="A53" s="40">
        <v>52</v>
      </c>
      <c r="B53" s="41">
        <v>5439574</v>
      </c>
      <c r="C53" s="41" t="s">
        <v>360</v>
      </c>
      <c r="D53" s="41" t="s">
        <v>970</v>
      </c>
      <c r="E53" s="42">
        <v>9</v>
      </c>
      <c r="F53" s="42">
        <v>9</v>
      </c>
      <c r="G53" s="42"/>
      <c r="H53" s="42">
        <v>9</v>
      </c>
      <c r="I53" s="42"/>
    </row>
    <row r="54" spans="1:9" x14ac:dyDescent="0.25">
      <c r="A54" s="43">
        <v>53</v>
      </c>
      <c r="B54" s="44">
        <v>5002486</v>
      </c>
      <c r="C54" s="44" t="s">
        <v>590</v>
      </c>
      <c r="D54" s="44" t="s">
        <v>2083</v>
      </c>
      <c r="E54" s="45">
        <v>54</v>
      </c>
      <c r="F54" s="45">
        <v>54</v>
      </c>
      <c r="G54" s="45"/>
      <c r="H54" s="45">
        <v>43</v>
      </c>
      <c r="I54" s="45">
        <v>11</v>
      </c>
    </row>
    <row r="55" spans="1:9" x14ac:dyDescent="0.25">
      <c r="A55" s="40">
        <v>54</v>
      </c>
      <c r="B55" s="41">
        <v>5134803</v>
      </c>
      <c r="C55" s="41" t="s">
        <v>770</v>
      </c>
      <c r="D55" s="41" t="s">
        <v>987</v>
      </c>
      <c r="E55" s="42">
        <v>14</v>
      </c>
      <c r="F55" s="42">
        <v>1</v>
      </c>
      <c r="G55" s="42">
        <v>13</v>
      </c>
      <c r="H55" s="42">
        <v>11</v>
      </c>
      <c r="I55" s="42">
        <v>3</v>
      </c>
    </row>
    <row r="56" spans="1:9" x14ac:dyDescent="0.25">
      <c r="A56" s="43">
        <v>55</v>
      </c>
      <c r="B56" s="44">
        <v>5089417</v>
      </c>
      <c r="C56" s="44" t="s">
        <v>506</v>
      </c>
      <c r="D56" s="44" t="s">
        <v>970</v>
      </c>
      <c r="E56" s="45">
        <v>17</v>
      </c>
      <c r="F56" s="45">
        <v>13</v>
      </c>
      <c r="G56" s="45">
        <v>4</v>
      </c>
      <c r="H56" s="45">
        <v>17</v>
      </c>
      <c r="I56" s="45"/>
    </row>
    <row r="57" spans="1:9" x14ac:dyDescent="0.25">
      <c r="A57" s="40">
        <v>56</v>
      </c>
      <c r="B57" s="41">
        <v>2780518</v>
      </c>
      <c r="C57" s="41" t="s">
        <v>680</v>
      </c>
      <c r="D57" s="41" t="s">
        <v>11891</v>
      </c>
      <c r="E57" s="42">
        <v>112</v>
      </c>
      <c r="F57" s="42">
        <v>112</v>
      </c>
      <c r="G57" s="42"/>
      <c r="H57" s="42">
        <v>40</v>
      </c>
      <c r="I57" s="42">
        <v>72</v>
      </c>
    </row>
    <row r="58" spans="1:9" x14ac:dyDescent="0.25">
      <c r="A58" s="43">
        <v>57</v>
      </c>
      <c r="B58" s="44">
        <v>5039681</v>
      </c>
      <c r="C58" s="44" t="s">
        <v>840</v>
      </c>
      <c r="D58" s="44" t="s">
        <v>987</v>
      </c>
      <c r="E58" s="45">
        <v>4</v>
      </c>
      <c r="F58" s="45">
        <v>4</v>
      </c>
      <c r="G58" s="45"/>
      <c r="H58" s="45">
        <v>2</v>
      </c>
      <c r="I58" s="45">
        <v>2</v>
      </c>
    </row>
    <row r="59" spans="1:9" x14ac:dyDescent="0.25">
      <c r="A59" s="40">
        <v>58</v>
      </c>
      <c r="B59" s="41">
        <v>5098297</v>
      </c>
      <c r="C59" s="41" t="s">
        <v>782</v>
      </c>
      <c r="D59" s="41" t="s">
        <v>11889</v>
      </c>
      <c r="E59" s="42">
        <v>1</v>
      </c>
      <c r="F59" s="42">
        <v>1</v>
      </c>
      <c r="G59" s="42"/>
      <c r="H59" s="42">
        <v>1</v>
      </c>
      <c r="I59" s="42"/>
    </row>
    <row r="60" spans="1:9" x14ac:dyDescent="0.25">
      <c r="A60" s="43">
        <v>59</v>
      </c>
      <c r="B60" s="44">
        <v>5016665</v>
      </c>
      <c r="C60" s="44" t="s">
        <v>602</v>
      </c>
      <c r="D60" s="44" t="s">
        <v>1051</v>
      </c>
      <c r="E60" s="45">
        <v>2</v>
      </c>
      <c r="F60" s="45">
        <v>2</v>
      </c>
      <c r="G60" s="45"/>
      <c r="H60" s="45">
        <v>2</v>
      </c>
      <c r="I60" s="45"/>
    </row>
    <row r="61" spans="1:9" x14ac:dyDescent="0.25">
      <c r="A61" s="40">
        <v>60</v>
      </c>
      <c r="B61" s="41">
        <v>5135958</v>
      </c>
      <c r="C61" s="41" t="s">
        <v>739</v>
      </c>
      <c r="D61" s="41" t="s">
        <v>970</v>
      </c>
      <c r="E61" s="42">
        <v>3</v>
      </c>
      <c r="F61" s="42">
        <v>3</v>
      </c>
      <c r="G61" s="42"/>
      <c r="H61" s="42">
        <v>3</v>
      </c>
      <c r="I61" s="42"/>
    </row>
    <row r="62" spans="1:9" x14ac:dyDescent="0.25">
      <c r="A62" s="43">
        <v>61</v>
      </c>
      <c r="B62" s="44">
        <v>5152674</v>
      </c>
      <c r="C62" s="44" t="s">
        <v>841</v>
      </c>
      <c r="D62" s="44" t="s">
        <v>987</v>
      </c>
      <c r="E62" s="45">
        <v>2</v>
      </c>
      <c r="F62" s="45">
        <v>2</v>
      </c>
      <c r="G62" s="45"/>
      <c r="H62" s="45">
        <v>2</v>
      </c>
      <c r="I62" s="45"/>
    </row>
    <row r="63" spans="1:9" x14ac:dyDescent="0.25">
      <c r="A63" s="40">
        <v>62</v>
      </c>
      <c r="B63" s="41">
        <v>5073189</v>
      </c>
      <c r="C63" s="41" t="s">
        <v>476</v>
      </c>
      <c r="D63" s="41" t="s">
        <v>970</v>
      </c>
      <c r="E63" s="42">
        <v>60</v>
      </c>
      <c r="F63" s="42">
        <v>52</v>
      </c>
      <c r="G63" s="42">
        <v>8</v>
      </c>
      <c r="H63" s="42">
        <v>60</v>
      </c>
      <c r="I63" s="42"/>
    </row>
    <row r="64" spans="1:9" x14ac:dyDescent="0.25">
      <c r="A64" s="43">
        <v>63</v>
      </c>
      <c r="B64" s="44">
        <v>2827875</v>
      </c>
      <c r="C64" s="44" t="s">
        <v>674</v>
      </c>
      <c r="D64" s="44" t="s">
        <v>6073</v>
      </c>
      <c r="E64" s="45">
        <v>4</v>
      </c>
      <c r="F64" s="45">
        <v>4</v>
      </c>
      <c r="G64" s="45"/>
      <c r="H64" s="45">
        <v>4</v>
      </c>
      <c r="I64" s="45"/>
    </row>
    <row r="65" spans="1:9" x14ac:dyDescent="0.25">
      <c r="A65" s="40">
        <v>64</v>
      </c>
      <c r="B65" s="41">
        <v>5467268</v>
      </c>
      <c r="C65" s="41" t="s">
        <v>740</v>
      </c>
      <c r="D65" s="41" t="s">
        <v>2083</v>
      </c>
      <c r="E65" s="42">
        <v>37</v>
      </c>
      <c r="F65" s="42">
        <v>37</v>
      </c>
      <c r="G65" s="42"/>
      <c r="H65" s="42">
        <v>37</v>
      </c>
      <c r="I65" s="42"/>
    </row>
    <row r="66" spans="1:9" x14ac:dyDescent="0.25">
      <c r="A66" s="43">
        <v>65</v>
      </c>
      <c r="B66" s="44">
        <v>5118611</v>
      </c>
      <c r="C66" s="44" t="s">
        <v>744</v>
      </c>
      <c r="D66" s="44" t="s">
        <v>970</v>
      </c>
      <c r="E66" s="45">
        <v>1</v>
      </c>
      <c r="F66" s="45">
        <v>1</v>
      </c>
      <c r="G66" s="45"/>
      <c r="H66" s="45">
        <v>1</v>
      </c>
      <c r="I66" s="45"/>
    </row>
    <row r="67" spans="1:9" x14ac:dyDescent="0.25">
      <c r="A67" s="40">
        <v>66</v>
      </c>
      <c r="B67" s="41">
        <v>5522935</v>
      </c>
      <c r="C67" s="41" t="s">
        <v>665</v>
      </c>
      <c r="D67" s="41" t="s">
        <v>987</v>
      </c>
      <c r="E67" s="42">
        <v>330</v>
      </c>
      <c r="F67" s="42">
        <v>330</v>
      </c>
      <c r="G67" s="42"/>
      <c r="H67" s="42">
        <v>330</v>
      </c>
      <c r="I67" s="42"/>
    </row>
    <row r="68" spans="1:9" x14ac:dyDescent="0.25">
      <c r="A68" s="43">
        <v>67</v>
      </c>
      <c r="B68" s="44">
        <v>5041538</v>
      </c>
      <c r="C68" s="44" t="s">
        <v>144</v>
      </c>
      <c r="D68" s="44" t="s">
        <v>11885</v>
      </c>
      <c r="E68" s="45">
        <v>65</v>
      </c>
      <c r="F68" s="45">
        <v>65</v>
      </c>
      <c r="G68" s="45"/>
      <c r="H68" s="45">
        <v>65</v>
      </c>
      <c r="I68" s="45"/>
    </row>
    <row r="69" spans="1:9" x14ac:dyDescent="0.25">
      <c r="A69" s="40">
        <v>68</v>
      </c>
      <c r="B69" s="41">
        <v>5077982</v>
      </c>
      <c r="C69" s="41" t="s">
        <v>763</v>
      </c>
      <c r="D69" s="41" t="s">
        <v>11889</v>
      </c>
      <c r="E69" s="42">
        <v>5</v>
      </c>
      <c r="F69" s="42">
        <v>1</v>
      </c>
      <c r="G69" s="42">
        <v>4</v>
      </c>
      <c r="H69" s="42">
        <v>5</v>
      </c>
      <c r="I69" s="42"/>
    </row>
    <row r="70" spans="1:9" x14ac:dyDescent="0.25">
      <c r="A70" s="43">
        <v>69</v>
      </c>
      <c r="B70" s="44">
        <v>5463599</v>
      </c>
      <c r="C70" s="44" t="s">
        <v>720</v>
      </c>
      <c r="D70" s="44" t="s">
        <v>2083</v>
      </c>
      <c r="E70" s="45">
        <v>14</v>
      </c>
      <c r="F70" s="45">
        <v>6</v>
      </c>
      <c r="G70" s="45">
        <v>8</v>
      </c>
      <c r="H70" s="45">
        <v>13</v>
      </c>
      <c r="I70" s="45">
        <v>1</v>
      </c>
    </row>
    <row r="71" spans="1:9" x14ac:dyDescent="0.25">
      <c r="A71" s="40">
        <v>70</v>
      </c>
      <c r="B71" s="41">
        <v>5202868</v>
      </c>
      <c r="C71" s="41" t="s">
        <v>149</v>
      </c>
      <c r="D71" s="41" t="s">
        <v>11885</v>
      </c>
      <c r="E71" s="42">
        <v>4</v>
      </c>
      <c r="F71" s="42">
        <v>4</v>
      </c>
      <c r="G71" s="42"/>
      <c r="H71" s="42">
        <v>4</v>
      </c>
      <c r="I71" s="42"/>
    </row>
    <row r="72" spans="1:9" x14ac:dyDescent="0.25">
      <c r="A72" s="43">
        <v>71</v>
      </c>
      <c r="B72" s="44">
        <v>2078449</v>
      </c>
      <c r="C72" s="44" t="s">
        <v>151</v>
      </c>
      <c r="D72" s="44" t="s">
        <v>11886</v>
      </c>
      <c r="E72" s="45">
        <v>120</v>
      </c>
      <c r="F72" s="45">
        <v>120</v>
      </c>
      <c r="G72" s="45"/>
      <c r="H72" s="45">
        <v>110</v>
      </c>
      <c r="I72" s="45">
        <v>10</v>
      </c>
    </row>
    <row r="73" spans="1:9" x14ac:dyDescent="0.25">
      <c r="A73" s="40">
        <v>72</v>
      </c>
      <c r="B73" s="41">
        <v>5244552</v>
      </c>
      <c r="C73" s="41" t="s">
        <v>851</v>
      </c>
      <c r="D73" s="41" t="s">
        <v>970</v>
      </c>
      <c r="E73" s="42">
        <v>1</v>
      </c>
      <c r="F73" s="42">
        <v>1</v>
      </c>
      <c r="G73" s="42"/>
      <c r="H73" s="42">
        <v>1</v>
      </c>
      <c r="I73" s="42"/>
    </row>
    <row r="74" spans="1:9" x14ac:dyDescent="0.25">
      <c r="A74" s="43">
        <v>73</v>
      </c>
      <c r="B74" s="44">
        <v>5266084</v>
      </c>
      <c r="C74" s="44" t="s">
        <v>852</v>
      </c>
      <c r="D74" s="44" t="s">
        <v>2762</v>
      </c>
      <c r="E74" s="45">
        <v>2</v>
      </c>
      <c r="F74" s="45">
        <v>2</v>
      </c>
      <c r="G74" s="45"/>
      <c r="H74" s="45">
        <v>1</v>
      </c>
      <c r="I74" s="45">
        <v>1</v>
      </c>
    </row>
    <row r="75" spans="1:9" x14ac:dyDescent="0.25">
      <c r="A75" s="40">
        <v>74</v>
      </c>
      <c r="B75" s="41">
        <v>5396662</v>
      </c>
      <c r="C75" s="41" t="s">
        <v>593</v>
      </c>
      <c r="D75" s="41" t="s">
        <v>2083</v>
      </c>
      <c r="E75" s="42">
        <v>158</v>
      </c>
      <c r="F75" s="42">
        <v>158</v>
      </c>
      <c r="G75" s="42"/>
      <c r="H75" s="42">
        <v>130</v>
      </c>
      <c r="I75" s="42">
        <v>28</v>
      </c>
    </row>
    <row r="76" spans="1:9" x14ac:dyDescent="0.25">
      <c r="A76" s="43">
        <v>75</v>
      </c>
      <c r="B76" s="44">
        <v>2034859</v>
      </c>
      <c r="C76" s="44" t="s">
        <v>798</v>
      </c>
      <c r="D76" s="44" t="s">
        <v>987</v>
      </c>
      <c r="E76" s="45">
        <v>55</v>
      </c>
      <c r="F76" s="45">
        <v>55</v>
      </c>
      <c r="G76" s="45"/>
      <c r="H76" s="45">
        <v>55</v>
      </c>
      <c r="I76" s="45"/>
    </row>
    <row r="77" spans="1:9" x14ac:dyDescent="0.25">
      <c r="A77" s="40">
        <v>76</v>
      </c>
      <c r="B77" s="41">
        <v>2743744</v>
      </c>
      <c r="C77" s="41" t="s">
        <v>499</v>
      </c>
      <c r="D77" s="41" t="s">
        <v>1929</v>
      </c>
      <c r="E77" s="42">
        <v>73</v>
      </c>
      <c r="F77" s="42">
        <v>62</v>
      </c>
      <c r="G77" s="42">
        <v>11</v>
      </c>
      <c r="H77" s="42">
        <v>68</v>
      </c>
      <c r="I77" s="42">
        <v>5</v>
      </c>
    </row>
    <row r="78" spans="1:9" x14ac:dyDescent="0.25">
      <c r="A78" s="43">
        <v>77</v>
      </c>
      <c r="B78" s="44">
        <v>2550466</v>
      </c>
      <c r="C78" s="44" t="s">
        <v>493</v>
      </c>
      <c r="D78" s="44" t="s">
        <v>11892</v>
      </c>
      <c r="E78" s="45">
        <v>1267</v>
      </c>
      <c r="F78" s="45">
        <v>1228</v>
      </c>
      <c r="G78" s="45">
        <v>39</v>
      </c>
      <c r="H78" s="45">
        <v>1208</v>
      </c>
      <c r="I78" s="45">
        <v>59</v>
      </c>
    </row>
    <row r="79" spans="1:9" x14ac:dyDescent="0.25">
      <c r="A79" s="40">
        <v>78</v>
      </c>
      <c r="B79" s="41">
        <v>5051134</v>
      </c>
      <c r="C79" s="41" t="s">
        <v>501</v>
      </c>
      <c r="D79" s="41" t="s">
        <v>1051</v>
      </c>
      <c r="E79" s="42">
        <v>62</v>
      </c>
      <c r="F79" s="42">
        <v>62</v>
      </c>
      <c r="G79" s="42"/>
      <c r="H79" s="42">
        <v>62</v>
      </c>
      <c r="I79" s="42"/>
    </row>
    <row r="80" spans="1:9" x14ac:dyDescent="0.25">
      <c r="A80" s="43">
        <v>79</v>
      </c>
      <c r="B80" s="44">
        <v>2095025</v>
      </c>
      <c r="C80" s="44" t="s">
        <v>204</v>
      </c>
      <c r="D80" s="44" t="s">
        <v>11893</v>
      </c>
      <c r="E80" s="45">
        <v>1342</v>
      </c>
      <c r="F80" s="45">
        <v>1275</v>
      </c>
      <c r="G80" s="45">
        <v>67</v>
      </c>
      <c r="H80" s="45">
        <v>1334</v>
      </c>
      <c r="I80" s="45">
        <v>8</v>
      </c>
    </row>
    <row r="81" spans="1:9" x14ac:dyDescent="0.25">
      <c r="A81" s="40">
        <v>80</v>
      </c>
      <c r="B81" s="41">
        <v>2554518</v>
      </c>
      <c r="C81" s="41" t="s">
        <v>36</v>
      </c>
      <c r="D81" s="41" t="s">
        <v>11894</v>
      </c>
      <c r="E81" s="42">
        <v>46</v>
      </c>
      <c r="F81" s="42">
        <v>46</v>
      </c>
      <c r="G81" s="42"/>
      <c r="H81" s="42">
        <v>46</v>
      </c>
      <c r="I81" s="42"/>
    </row>
    <row r="82" spans="1:9" x14ac:dyDescent="0.25">
      <c r="A82" s="43">
        <v>81</v>
      </c>
      <c r="B82" s="44">
        <v>2045931</v>
      </c>
      <c r="C82" s="44" t="s">
        <v>40</v>
      </c>
      <c r="D82" s="44" t="s">
        <v>2083</v>
      </c>
      <c r="E82" s="45">
        <v>27</v>
      </c>
      <c r="F82" s="45">
        <v>27</v>
      </c>
      <c r="G82" s="45"/>
      <c r="H82" s="45">
        <v>27</v>
      </c>
      <c r="I82" s="45"/>
    </row>
    <row r="83" spans="1:9" x14ac:dyDescent="0.25">
      <c r="A83" s="40">
        <v>82</v>
      </c>
      <c r="B83" s="41">
        <v>2029278</v>
      </c>
      <c r="C83" s="41" t="s">
        <v>63</v>
      </c>
      <c r="D83" s="41" t="s">
        <v>970</v>
      </c>
      <c r="E83" s="42">
        <v>350</v>
      </c>
      <c r="F83" s="42">
        <v>350</v>
      </c>
      <c r="G83" s="42"/>
      <c r="H83" s="42">
        <v>349</v>
      </c>
      <c r="I83" s="42">
        <v>1</v>
      </c>
    </row>
    <row r="84" spans="1:9" x14ac:dyDescent="0.25">
      <c r="A84" s="43">
        <v>83</v>
      </c>
      <c r="B84" s="44">
        <v>2765888</v>
      </c>
      <c r="C84" s="44" t="s">
        <v>755</v>
      </c>
      <c r="D84" s="44" t="s">
        <v>5540</v>
      </c>
      <c r="E84" s="45">
        <v>7</v>
      </c>
      <c r="F84" s="45">
        <v>7</v>
      </c>
      <c r="G84" s="45"/>
      <c r="H84" s="45">
        <v>7</v>
      </c>
      <c r="I84" s="45"/>
    </row>
    <row r="85" spans="1:9" x14ac:dyDescent="0.25">
      <c r="A85" s="40">
        <v>84</v>
      </c>
      <c r="B85" s="41">
        <v>5359015</v>
      </c>
      <c r="C85" s="41" t="s">
        <v>867</v>
      </c>
      <c r="D85" s="41" t="s">
        <v>2762</v>
      </c>
      <c r="E85" s="42">
        <v>18</v>
      </c>
      <c r="F85" s="42">
        <v>14</v>
      </c>
      <c r="G85" s="42">
        <v>4</v>
      </c>
      <c r="H85" s="42">
        <v>18</v>
      </c>
      <c r="I85" s="42"/>
    </row>
    <row r="86" spans="1:9" x14ac:dyDescent="0.25">
      <c r="A86" s="43">
        <v>85</v>
      </c>
      <c r="B86" s="44">
        <v>5141583</v>
      </c>
      <c r="C86" s="44" t="s">
        <v>564</v>
      </c>
      <c r="D86" s="44" t="s">
        <v>987</v>
      </c>
      <c r="E86" s="45">
        <v>340</v>
      </c>
      <c r="F86" s="45">
        <v>340</v>
      </c>
      <c r="G86" s="45"/>
      <c r="H86" s="45">
        <v>333</v>
      </c>
      <c r="I86" s="45">
        <v>7</v>
      </c>
    </row>
    <row r="87" spans="1:9" x14ac:dyDescent="0.25">
      <c r="A87" s="40">
        <v>86</v>
      </c>
      <c r="B87" s="41">
        <v>5557909</v>
      </c>
      <c r="C87" s="41" t="s">
        <v>762</v>
      </c>
      <c r="D87" s="41" t="s">
        <v>7667</v>
      </c>
      <c r="E87" s="42">
        <v>4</v>
      </c>
      <c r="F87" s="42">
        <v>2</v>
      </c>
      <c r="G87" s="42">
        <v>2</v>
      </c>
      <c r="H87" s="42">
        <v>4</v>
      </c>
      <c r="I87" s="42"/>
    </row>
    <row r="88" spans="1:9" x14ac:dyDescent="0.25">
      <c r="A88" s="43">
        <v>87</v>
      </c>
      <c r="B88" s="44">
        <v>5314577</v>
      </c>
      <c r="C88" s="44" t="s">
        <v>355</v>
      </c>
      <c r="D88" s="44" t="s">
        <v>987</v>
      </c>
      <c r="E88" s="45">
        <v>183</v>
      </c>
      <c r="F88" s="45">
        <v>167</v>
      </c>
      <c r="G88" s="45">
        <v>16</v>
      </c>
      <c r="H88" s="45">
        <v>168</v>
      </c>
      <c r="I88" s="45">
        <v>15</v>
      </c>
    </row>
    <row r="89" spans="1:9" x14ac:dyDescent="0.25">
      <c r="A89" s="40">
        <v>88</v>
      </c>
      <c r="B89" s="41">
        <v>2827514</v>
      </c>
      <c r="C89" s="41" t="s">
        <v>274</v>
      </c>
      <c r="D89" s="41" t="s">
        <v>2083</v>
      </c>
      <c r="E89" s="42">
        <v>15</v>
      </c>
      <c r="F89" s="42">
        <v>13</v>
      </c>
      <c r="G89" s="42">
        <v>2</v>
      </c>
      <c r="H89" s="42">
        <v>15</v>
      </c>
      <c r="I89" s="42"/>
    </row>
    <row r="90" spans="1:9" x14ac:dyDescent="0.25">
      <c r="A90" s="43">
        <v>89</v>
      </c>
      <c r="B90" s="44">
        <v>5082137</v>
      </c>
      <c r="C90" s="44" t="s">
        <v>735</v>
      </c>
      <c r="D90" s="44" t="s">
        <v>970</v>
      </c>
      <c r="E90" s="45">
        <v>16</v>
      </c>
      <c r="F90" s="45">
        <v>16</v>
      </c>
      <c r="G90" s="45"/>
      <c r="H90" s="45">
        <v>16</v>
      </c>
      <c r="I90" s="45"/>
    </row>
    <row r="91" spans="1:9" x14ac:dyDescent="0.25">
      <c r="A91" s="40">
        <v>90</v>
      </c>
      <c r="B91" s="41">
        <v>2605163</v>
      </c>
      <c r="C91" s="41" t="s">
        <v>541</v>
      </c>
      <c r="D91" s="41" t="s">
        <v>987</v>
      </c>
      <c r="E91" s="42">
        <v>76</v>
      </c>
      <c r="F91" s="42">
        <v>72</v>
      </c>
      <c r="G91" s="42">
        <v>4</v>
      </c>
      <c r="H91" s="42">
        <v>61</v>
      </c>
      <c r="I91" s="42">
        <v>15</v>
      </c>
    </row>
    <row r="92" spans="1:9" x14ac:dyDescent="0.25">
      <c r="A92" s="43">
        <v>91</v>
      </c>
      <c r="B92" s="44">
        <v>2774666</v>
      </c>
      <c r="C92" s="44" t="s">
        <v>495</v>
      </c>
      <c r="D92" s="44" t="s">
        <v>970</v>
      </c>
      <c r="E92" s="45">
        <v>28</v>
      </c>
      <c r="F92" s="45">
        <v>26</v>
      </c>
      <c r="G92" s="45">
        <v>2</v>
      </c>
      <c r="H92" s="45">
        <v>28</v>
      </c>
      <c r="I92" s="45"/>
    </row>
    <row r="93" spans="1:9" x14ac:dyDescent="0.25">
      <c r="A93" s="40">
        <v>92</v>
      </c>
      <c r="B93" s="41">
        <v>2065088</v>
      </c>
      <c r="C93" s="41" t="s">
        <v>681</v>
      </c>
      <c r="D93" s="41" t="s">
        <v>11885</v>
      </c>
      <c r="E93" s="42">
        <v>8</v>
      </c>
      <c r="F93" s="42">
        <v>7</v>
      </c>
      <c r="G93" s="42">
        <v>1</v>
      </c>
      <c r="H93" s="42">
        <v>8</v>
      </c>
      <c r="I93" s="42"/>
    </row>
    <row r="94" spans="1:9" x14ac:dyDescent="0.25">
      <c r="A94" s="43">
        <v>93</v>
      </c>
      <c r="B94" s="44">
        <v>5003539</v>
      </c>
      <c r="C94" s="44" t="s">
        <v>587</v>
      </c>
      <c r="D94" s="44" t="s">
        <v>1051</v>
      </c>
      <c r="E94" s="45">
        <v>46</v>
      </c>
      <c r="F94" s="45">
        <v>46</v>
      </c>
      <c r="G94" s="45"/>
      <c r="H94" s="45">
        <v>46</v>
      </c>
      <c r="I94" s="45"/>
    </row>
    <row r="95" spans="1:9" x14ac:dyDescent="0.25">
      <c r="A95" s="40">
        <v>94</v>
      </c>
      <c r="B95" s="41">
        <v>5194423</v>
      </c>
      <c r="C95" s="41" t="s">
        <v>636</v>
      </c>
      <c r="D95" s="41" t="s">
        <v>1943</v>
      </c>
      <c r="E95" s="42">
        <v>7</v>
      </c>
      <c r="F95" s="42">
        <v>7</v>
      </c>
      <c r="G95" s="42"/>
      <c r="H95" s="42">
        <v>7</v>
      </c>
      <c r="I95" s="42"/>
    </row>
    <row r="96" spans="1:9" x14ac:dyDescent="0.25">
      <c r="A96" s="43">
        <v>95</v>
      </c>
      <c r="B96" s="44">
        <v>2646455</v>
      </c>
      <c r="C96" s="44" t="s">
        <v>442</v>
      </c>
      <c r="D96" s="44" t="s">
        <v>4273</v>
      </c>
      <c r="E96" s="45">
        <v>119</v>
      </c>
      <c r="F96" s="45">
        <v>119</v>
      </c>
      <c r="G96" s="45"/>
      <c r="H96" s="45">
        <v>119</v>
      </c>
      <c r="I96" s="45"/>
    </row>
    <row r="97" spans="1:9" x14ac:dyDescent="0.25">
      <c r="A97" s="40">
        <v>96</v>
      </c>
      <c r="B97" s="41">
        <v>2782944</v>
      </c>
      <c r="C97" s="41" t="s">
        <v>446</v>
      </c>
      <c r="D97" s="41" t="s">
        <v>2075</v>
      </c>
      <c r="E97" s="42">
        <v>74</v>
      </c>
      <c r="F97" s="42">
        <v>74</v>
      </c>
      <c r="G97" s="42"/>
      <c r="H97" s="42">
        <v>74</v>
      </c>
      <c r="I97" s="42"/>
    </row>
    <row r="98" spans="1:9" x14ac:dyDescent="0.25">
      <c r="A98" s="43">
        <v>97</v>
      </c>
      <c r="B98" s="44">
        <v>2657457</v>
      </c>
      <c r="C98" s="44" t="s">
        <v>104</v>
      </c>
      <c r="D98" s="44" t="s">
        <v>1895</v>
      </c>
      <c r="E98" s="45">
        <v>2923</v>
      </c>
      <c r="F98" s="45">
        <v>2716</v>
      </c>
      <c r="G98" s="45">
        <v>207</v>
      </c>
      <c r="H98" s="45">
        <v>2716</v>
      </c>
      <c r="I98" s="45">
        <v>207</v>
      </c>
    </row>
    <row r="99" spans="1:9" x14ac:dyDescent="0.25">
      <c r="A99" s="40">
        <v>98</v>
      </c>
      <c r="B99" s="41">
        <v>2678187</v>
      </c>
      <c r="C99" s="41" t="s">
        <v>784</v>
      </c>
      <c r="D99" s="41" t="s">
        <v>970</v>
      </c>
      <c r="E99" s="42">
        <v>2</v>
      </c>
      <c r="F99" s="42">
        <v>2</v>
      </c>
      <c r="G99" s="42"/>
      <c r="H99" s="42">
        <v>2</v>
      </c>
      <c r="I99" s="42"/>
    </row>
    <row r="100" spans="1:9" x14ac:dyDescent="0.25">
      <c r="A100" s="43">
        <v>99</v>
      </c>
      <c r="B100" s="44">
        <v>5515882</v>
      </c>
      <c r="C100" s="44" t="s">
        <v>638</v>
      </c>
      <c r="D100" s="44" t="s">
        <v>970</v>
      </c>
      <c r="E100" s="45">
        <v>35</v>
      </c>
      <c r="F100" s="45">
        <v>35</v>
      </c>
      <c r="G100" s="45"/>
      <c r="H100" s="45">
        <v>19</v>
      </c>
      <c r="I100" s="45">
        <v>16</v>
      </c>
    </row>
    <row r="101" spans="1:9" x14ac:dyDescent="0.25">
      <c r="A101" s="40">
        <v>100</v>
      </c>
      <c r="B101" s="41">
        <v>2617749</v>
      </c>
      <c r="C101" s="41" t="s">
        <v>54</v>
      </c>
      <c r="D101" s="41" t="s">
        <v>970</v>
      </c>
      <c r="E101" s="42">
        <v>135</v>
      </c>
      <c r="F101" s="42">
        <v>135</v>
      </c>
      <c r="G101" s="42"/>
      <c r="H101" s="42"/>
      <c r="I101" s="42">
        <v>135</v>
      </c>
    </row>
    <row r="102" spans="1:9" x14ac:dyDescent="0.25">
      <c r="A102" s="43">
        <v>101</v>
      </c>
      <c r="B102" s="44">
        <v>2867095</v>
      </c>
      <c r="C102" s="44" t="s">
        <v>676</v>
      </c>
      <c r="D102" s="44" t="s">
        <v>11889</v>
      </c>
      <c r="E102" s="45">
        <v>70</v>
      </c>
      <c r="F102" s="45">
        <v>58</v>
      </c>
      <c r="G102" s="45">
        <v>12</v>
      </c>
      <c r="H102" s="45">
        <v>65</v>
      </c>
      <c r="I102" s="45">
        <v>5</v>
      </c>
    </row>
    <row r="103" spans="1:9" x14ac:dyDescent="0.25">
      <c r="A103" s="40">
        <v>102</v>
      </c>
      <c r="B103" s="41">
        <v>5155827</v>
      </c>
      <c r="C103" s="41" t="s">
        <v>743</v>
      </c>
      <c r="D103" s="41" t="s">
        <v>987</v>
      </c>
      <c r="E103" s="42">
        <v>4</v>
      </c>
      <c r="F103" s="42">
        <v>4</v>
      </c>
      <c r="G103" s="42"/>
      <c r="H103" s="42">
        <v>4</v>
      </c>
      <c r="I103" s="42"/>
    </row>
    <row r="104" spans="1:9" x14ac:dyDescent="0.25">
      <c r="A104" s="43">
        <v>103</v>
      </c>
      <c r="B104" s="44">
        <v>2075385</v>
      </c>
      <c r="C104" s="44" t="s">
        <v>209</v>
      </c>
      <c r="D104" s="44" t="s">
        <v>11889</v>
      </c>
      <c r="E104" s="45">
        <v>1636</v>
      </c>
      <c r="F104" s="45">
        <v>416</v>
      </c>
      <c r="G104" s="45">
        <v>122</v>
      </c>
      <c r="H104" s="45">
        <v>356</v>
      </c>
      <c r="I104" s="45">
        <v>128</v>
      </c>
    </row>
    <row r="105" spans="1:9" x14ac:dyDescent="0.25">
      <c r="A105" s="40">
        <v>104</v>
      </c>
      <c r="B105" s="41">
        <v>5170672</v>
      </c>
      <c r="C105" s="41" t="s">
        <v>430</v>
      </c>
      <c r="D105" s="41" t="s">
        <v>987</v>
      </c>
      <c r="E105" s="42">
        <v>13</v>
      </c>
      <c r="F105" s="42">
        <v>13</v>
      </c>
      <c r="G105" s="42"/>
      <c r="H105" s="42">
        <v>13</v>
      </c>
      <c r="I105" s="42"/>
    </row>
    <row r="106" spans="1:9" x14ac:dyDescent="0.25">
      <c r="A106" s="43">
        <v>105</v>
      </c>
      <c r="B106" s="44">
        <v>5018056</v>
      </c>
      <c r="C106" s="44" t="s">
        <v>155</v>
      </c>
      <c r="D106" s="44" t="s">
        <v>11895</v>
      </c>
      <c r="E106" s="45">
        <v>48</v>
      </c>
      <c r="F106" s="45">
        <v>48</v>
      </c>
      <c r="G106" s="45"/>
      <c r="H106" s="45">
        <v>48</v>
      </c>
      <c r="I106" s="45"/>
    </row>
    <row r="107" spans="1:9" x14ac:dyDescent="0.25">
      <c r="A107" s="40">
        <v>106</v>
      </c>
      <c r="B107" s="41">
        <v>5068827</v>
      </c>
      <c r="C107" s="41" t="s">
        <v>400</v>
      </c>
      <c r="D107" s="41" t="s">
        <v>987</v>
      </c>
      <c r="E107" s="42">
        <v>199</v>
      </c>
      <c r="F107" s="42">
        <v>199</v>
      </c>
      <c r="G107" s="42"/>
      <c r="H107" s="42">
        <v>199</v>
      </c>
      <c r="I107" s="42"/>
    </row>
    <row r="108" spans="1:9" x14ac:dyDescent="0.25">
      <c r="A108" s="43">
        <v>107</v>
      </c>
      <c r="B108" s="44">
        <v>5084555</v>
      </c>
      <c r="C108" s="44" t="s">
        <v>343</v>
      </c>
      <c r="D108" s="44" t="s">
        <v>987</v>
      </c>
      <c r="E108" s="45">
        <v>542</v>
      </c>
      <c r="F108" s="45">
        <v>529</v>
      </c>
      <c r="G108" s="45">
        <v>13</v>
      </c>
      <c r="H108" s="45">
        <v>542</v>
      </c>
      <c r="I108" s="45"/>
    </row>
    <row r="109" spans="1:9" x14ac:dyDescent="0.25">
      <c r="A109" s="40">
        <v>108</v>
      </c>
      <c r="B109" s="41">
        <v>2108291</v>
      </c>
      <c r="C109" s="41" t="s">
        <v>180</v>
      </c>
      <c r="D109" s="41" t="s">
        <v>11896</v>
      </c>
      <c r="E109" s="42">
        <v>62</v>
      </c>
      <c r="F109" s="42">
        <v>62</v>
      </c>
      <c r="G109" s="42"/>
      <c r="H109" s="42">
        <v>61</v>
      </c>
      <c r="I109" s="42">
        <v>1</v>
      </c>
    </row>
    <row r="110" spans="1:9" x14ac:dyDescent="0.25">
      <c r="A110" s="43">
        <v>109</v>
      </c>
      <c r="B110" s="44">
        <v>5384982</v>
      </c>
      <c r="C110" s="44" t="s">
        <v>601</v>
      </c>
      <c r="D110" s="44" t="s">
        <v>11885</v>
      </c>
      <c r="E110" s="45">
        <v>64</v>
      </c>
      <c r="F110" s="45">
        <v>62</v>
      </c>
      <c r="G110" s="45">
        <v>2</v>
      </c>
      <c r="H110" s="45">
        <v>61</v>
      </c>
      <c r="I110" s="45">
        <v>3</v>
      </c>
    </row>
    <row r="111" spans="1:9" x14ac:dyDescent="0.25">
      <c r="A111" s="40">
        <v>110</v>
      </c>
      <c r="B111" s="41">
        <v>5460093</v>
      </c>
      <c r="C111" s="41" t="s">
        <v>882</v>
      </c>
      <c r="D111" s="41" t="s">
        <v>11885</v>
      </c>
      <c r="E111" s="42">
        <v>3</v>
      </c>
      <c r="F111" s="42">
        <v>3</v>
      </c>
      <c r="G111" s="42"/>
      <c r="H111" s="42">
        <v>3</v>
      </c>
      <c r="I111" s="42"/>
    </row>
    <row r="112" spans="1:9" x14ac:dyDescent="0.25">
      <c r="A112" s="43">
        <v>111</v>
      </c>
      <c r="B112" s="44">
        <v>5044804</v>
      </c>
      <c r="C112" s="44" t="s">
        <v>788</v>
      </c>
      <c r="D112" s="44" t="s">
        <v>11885</v>
      </c>
      <c r="E112" s="45">
        <v>1</v>
      </c>
      <c r="F112" s="45"/>
      <c r="G112" s="45">
        <v>1</v>
      </c>
      <c r="H112" s="45">
        <v>1</v>
      </c>
      <c r="I112" s="45"/>
    </row>
    <row r="113" spans="1:9" x14ac:dyDescent="0.25">
      <c r="A113" s="40">
        <v>112</v>
      </c>
      <c r="B113" s="41">
        <v>5288703</v>
      </c>
      <c r="C113" s="41" t="s">
        <v>576</v>
      </c>
      <c r="D113" s="41" t="s">
        <v>1051</v>
      </c>
      <c r="E113" s="42">
        <v>101</v>
      </c>
      <c r="F113" s="42">
        <v>101</v>
      </c>
      <c r="G113" s="42"/>
      <c r="H113" s="42">
        <v>88</v>
      </c>
      <c r="I113" s="42">
        <v>13</v>
      </c>
    </row>
    <row r="114" spans="1:9" x14ac:dyDescent="0.25">
      <c r="A114" s="43">
        <v>113</v>
      </c>
      <c r="B114" s="44">
        <v>5407575</v>
      </c>
      <c r="C114" s="44" t="s">
        <v>710</v>
      </c>
      <c r="D114" s="44" t="s">
        <v>11885</v>
      </c>
      <c r="E114" s="45">
        <v>14</v>
      </c>
      <c r="F114" s="45">
        <v>14</v>
      </c>
      <c r="G114" s="45"/>
      <c r="H114" s="45">
        <v>14</v>
      </c>
      <c r="I114" s="45"/>
    </row>
    <row r="115" spans="1:9" x14ac:dyDescent="0.25">
      <c r="A115" s="40">
        <v>114</v>
      </c>
      <c r="B115" s="41">
        <v>5180945</v>
      </c>
      <c r="C115" s="41" t="s">
        <v>714</v>
      </c>
      <c r="D115" s="41" t="s">
        <v>987</v>
      </c>
      <c r="E115" s="42">
        <v>6</v>
      </c>
      <c r="F115" s="42">
        <v>6</v>
      </c>
      <c r="G115" s="42"/>
      <c r="H115" s="42">
        <v>4</v>
      </c>
      <c r="I115" s="42">
        <v>2</v>
      </c>
    </row>
    <row r="116" spans="1:9" x14ac:dyDescent="0.25">
      <c r="A116" s="43">
        <v>115</v>
      </c>
      <c r="B116" s="44">
        <v>5103797</v>
      </c>
      <c r="C116" s="44" t="s">
        <v>119</v>
      </c>
      <c r="D116" s="44" t="s">
        <v>987</v>
      </c>
      <c r="E116" s="45">
        <v>1</v>
      </c>
      <c r="F116" s="45">
        <v>1</v>
      </c>
      <c r="G116" s="45"/>
      <c r="H116" s="45">
        <v>1</v>
      </c>
      <c r="I116" s="45"/>
    </row>
    <row r="117" spans="1:9" x14ac:dyDescent="0.25">
      <c r="A117" s="40">
        <v>116</v>
      </c>
      <c r="B117" s="41">
        <v>5031974</v>
      </c>
      <c r="C117" s="41" t="s">
        <v>643</v>
      </c>
      <c r="D117" s="41" t="s">
        <v>1051</v>
      </c>
      <c r="E117" s="42">
        <v>14</v>
      </c>
      <c r="F117" s="42">
        <v>14</v>
      </c>
      <c r="G117" s="42"/>
      <c r="H117" s="42">
        <v>14</v>
      </c>
      <c r="I117" s="42"/>
    </row>
    <row r="118" spans="1:9" x14ac:dyDescent="0.25">
      <c r="A118" s="43">
        <v>117</v>
      </c>
      <c r="B118" s="44">
        <v>2590565</v>
      </c>
      <c r="C118" s="44" t="s">
        <v>737</v>
      </c>
      <c r="D118" s="44" t="s">
        <v>970</v>
      </c>
      <c r="E118" s="45">
        <v>56</v>
      </c>
      <c r="F118" s="45">
        <v>56</v>
      </c>
      <c r="G118" s="45"/>
      <c r="H118" s="45">
        <v>56</v>
      </c>
      <c r="I118" s="45"/>
    </row>
    <row r="119" spans="1:9" x14ac:dyDescent="0.25">
      <c r="A119" s="40">
        <v>118</v>
      </c>
      <c r="B119" s="41">
        <v>5084903</v>
      </c>
      <c r="C119" s="41" t="s">
        <v>756</v>
      </c>
      <c r="D119" s="41" t="s">
        <v>2083</v>
      </c>
      <c r="E119" s="42">
        <v>1</v>
      </c>
      <c r="F119" s="42">
        <v>1</v>
      </c>
      <c r="G119" s="42"/>
      <c r="H119" s="42">
        <v>1</v>
      </c>
      <c r="I119" s="42"/>
    </row>
    <row r="120" spans="1:9" x14ac:dyDescent="0.25">
      <c r="A120" s="43">
        <v>119</v>
      </c>
      <c r="B120" s="44">
        <v>2587645</v>
      </c>
      <c r="C120" s="44" t="s">
        <v>621</v>
      </c>
      <c r="D120" s="44" t="s">
        <v>1929</v>
      </c>
      <c r="E120" s="45">
        <v>156</v>
      </c>
      <c r="F120" s="45">
        <v>156</v>
      </c>
      <c r="G120" s="45"/>
      <c r="H120" s="45">
        <v>156</v>
      </c>
      <c r="I120" s="45"/>
    </row>
    <row r="121" spans="1:9" x14ac:dyDescent="0.25">
      <c r="A121" s="40">
        <v>120</v>
      </c>
      <c r="B121" s="41">
        <v>2055317</v>
      </c>
      <c r="C121" s="41" t="s">
        <v>738</v>
      </c>
      <c r="D121" s="41" t="s">
        <v>1051</v>
      </c>
      <c r="E121" s="42">
        <v>1</v>
      </c>
      <c r="F121" s="42">
        <v>1</v>
      </c>
      <c r="G121" s="42"/>
      <c r="H121" s="42">
        <v>1</v>
      </c>
      <c r="I121" s="42"/>
    </row>
    <row r="122" spans="1:9" x14ac:dyDescent="0.25">
      <c r="A122" s="43">
        <v>121</v>
      </c>
      <c r="B122" s="44">
        <v>2777223</v>
      </c>
      <c r="C122" s="44" t="s">
        <v>683</v>
      </c>
      <c r="D122" s="44" t="s">
        <v>2083</v>
      </c>
      <c r="E122" s="45">
        <v>13</v>
      </c>
      <c r="F122" s="45">
        <v>13</v>
      </c>
      <c r="G122" s="45"/>
      <c r="H122" s="45">
        <v>13</v>
      </c>
      <c r="I122" s="45"/>
    </row>
    <row r="123" spans="1:9" x14ac:dyDescent="0.25">
      <c r="A123" s="40">
        <v>122</v>
      </c>
      <c r="B123" s="41">
        <v>2016931</v>
      </c>
      <c r="C123" s="41" t="s">
        <v>724</v>
      </c>
      <c r="D123" s="41" t="s">
        <v>987</v>
      </c>
      <c r="E123" s="42">
        <v>20</v>
      </c>
      <c r="F123" s="42">
        <v>20</v>
      </c>
      <c r="G123" s="42"/>
      <c r="H123" s="42">
        <v>20</v>
      </c>
      <c r="I123" s="42"/>
    </row>
    <row r="124" spans="1:9" x14ac:dyDescent="0.25">
      <c r="A124" s="43">
        <v>123</v>
      </c>
      <c r="B124" s="44">
        <v>5363136</v>
      </c>
      <c r="C124" s="44" t="s">
        <v>43</v>
      </c>
      <c r="D124" s="44" t="s">
        <v>970</v>
      </c>
      <c r="E124" s="45">
        <v>21</v>
      </c>
      <c r="F124" s="45">
        <v>21</v>
      </c>
      <c r="G124" s="45"/>
      <c r="H124" s="45">
        <v>21</v>
      </c>
      <c r="I124" s="45"/>
    </row>
    <row r="125" spans="1:9" x14ac:dyDescent="0.25">
      <c r="A125" s="40">
        <v>124</v>
      </c>
      <c r="B125" s="41">
        <v>5101158</v>
      </c>
      <c r="C125" s="41" t="s">
        <v>775</v>
      </c>
      <c r="D125" s="41" t="s">
        <v>987</v>
      </c>
      <c r="E125" s="42">
        <v>11</v>
      </c>
      <c r="F125" s="42">
        <v>11</v>
      </c>
      <c r="G125" s="42"/>
      <c r="H125" s="42">
        <v>11</v>
      </c>
      <c r="I125" s="42"/>
    </row>
    <row r="126" spans="1:9" x14ac:dyDescent="0.25">
      <c r="A126" s="43">
        <v>125</v>
      </c>
      <c r="B126" s="44">
        <v>2639815</v>
      </c>
      <c r="C126" s="44" t="s">
        <v>678</v>
      </c>
      <c r="D126" s="44" t="s">
        <v>987</v>
      </c>
      <c r="E126" s="45">
        <v>53</v>
      </c>
      <c r="F126" s="45">
        <v>53</v>
      </c>
      <c r="G126" s="45"/>
      <c r="H126" s="45">
        <v>53</v>
      </c>
      <c r="I126" s="45"/>
    </row>
    <row r="127" spans="1:9" x14ac:dyDescent="0.25">
      <c r="A127" s="40">
        <v>126</v>
      </c>
      <c r="B127" s="41">
        <v>2839717</v>
      </c>
      <c r="C127" s="41" t="s">
        <v>454</v>
      </c>
      <c r="D127" s="41" t="s">
        <v>970</v>
      </c>
      <c r="E127" s="42">
        <v>311</v>
      </c>
      <c r="F127" s="42">
        <v>276</v>
      </c>
      <c r="G127" s="42">
        <v>35</v>
      </c>
      <c r="H127" s="42">
        <v>311</v>
      </c>
      <c r="I127" s="42"/>
    </row>
    <row r="128" spans="1:9" x14ac:dyDescent="0.25">
      <c r="A128" s="43">
        <v>127</v>
      </c>
      <c r="B128" s="44">
        <v>2344343</v>
      </c>
      <c r="C128" s="44" t="s">
        <v>195</v>
      </c>
      <c r="D128" s="44" t="s">
        <v>970</v>
      </c>
      <c r="E128" s="45">
        <v>112</v>
      </c>
      <c r="F128" s="45">
        <v>112</v>
      </c>
      <c r="G128" s="45"/>
      <c r="H128" s="45">
        <v>112</v>
      </c>
      <c r="I128" s="45"/>
    </row>
    <row r="129" spans="1:9" x14ac:dyDescent="0.25">
      <c r="A129" s="40">
        <v>128</v>
      </c>
      <c r="B129" s="41">
        <v>2819996</v>
      </c>
      <c r="C129" s="41" t="s">
        <v>461</v>
      </c>
      <c r="D129" s="41" t="s">
        <v>970</v>
      </c>
      <c r="E129" s="42">
        <v>117</v>
      </c>
      <c r="F129" s="42">
        <v>114</v>
      </c>
      <c r="G129" s="42">
        <v>3</v>
      </c>
      <c r="H129" s="42">
        <v>114</v>
      </c>
      <c r="I129" s="42">
        <v>3</v>
      </c>
    </row>
    <row r="130" spans="1:9" x14ac:dyDescent="0.25">
      <c r="A130" s="43">
        <v>129</v>
      </c>
      <c r="B130" s="44">
        <v>5567319</v>
      </c>
      <c r="C130" s="44" t="s">
        <v>56</v>
      </c>
      <c r="D130" s="44" t="s">
        <v>2083</v>
      </c>
      <c r="E130" s="45">
        <v>135</v>
      </c>
      <c r="F130" s="45">
        <v>135</v>
      </c>
      <c r="G130" s="45"/>
      <c r="H130" s="45">
        <v>135</v>
      </c>
      <c r="I130" s="45"/>
    </row>
    <row r="131" spans="1:9" x14ac:dyDescent="0.25">
      <c r="A131" s="40">
        <v>130</v>
      </c>
      <c r="B131" s="41">
        <v>5298679</v>
      </c>
      <c r="C131" s="41" t="s">
        <v>154</v>
      </c>
      <c r="D131" s="41" t="s">
        <v>970</v>
      </c>
      <c r="E131" s="42">
        <v>14</v>
      </c>
      <c r="F131" s="42">
        <v>14</v>
      </c>
      <c r="G131" s="42"/>
      <c r="H131" s="42">
        <v>14</v>
      </c>
      <c r="I131" s="42"/>
    </row>
    <row r="132" spans="1:9" x14ac:dyDescent="0.25">
      <c r="A132" s="43">
        <v>131</v>
      </c>
      <c r="B132" s="44">
        <v>2746239</v>
      </c>
      <c r="C132" s="44" t="s">
        <v>164</v>
      </c>
      <c r="D132" s="44" t="s">
        <v>8598</v>
      </c>
      <c r="E132" s="45">
        <v>9</v>
      </c>
      <c r="F132" s="45">
        <v>9</v>
      </c>
      <c r="G132" s="45"/>
      <c r="H132" s="45">
        <v>6</v>
      </c>
      <c r="I132" s="45">
        <v>3</v>
      </c>
    </row>
    <row r="133" spans="1:9" x14ac:dyDescent="0.25">
      <c r="A133" s="40">
        <v>132</v>
      </c>
      <c r="B133" s="41">
        <v>2001454</v>
      </c>
      <c r="C133" s="41" t="s">
        <v>523</v>
      </c>
      <c r="D133" s="41" t="s">
        <v>11897</v>
      </c>
      <c r="E133" s="42">
        <v>25</v>
      </c>
      <c r="F133" s="42">
        <v>25</v>
      </c>
      <c r="G133" s="42"/>
      <c r="H133" s="42">
        <v>25</v>
      </c>
      <c r="I133" s="42"/>
    </row>
    <row r="134" spans="1:9" x14ac:dyDescent="0.25">
      <c r="A134" s="43">
        <v>133</v>
      </c>
      <c r="B134" s="44">
        <v>5061989</v>
      </c>
      <c r="C134" s="44" t="s">
        <v>690</v>
      </c>
      <c r="D134" s="44" t="s">
        <v>970</v>
      </c>
      <c r="E134" s="45">
        <v>2</v>
      </c>
      <c r="F134" s="45"/>
      <c r="G134" s="45">
        <v>2</v>
      </c>
      <c r="H134" s="45">
        <v>2</v>
      </c>
      <c r="I134" s="45"/>
    </row>
    <row r="135" spans="1:9" x14ac:dyDescent="0.25">
      <c r="A135" s="40">
        <v>134</v>
      </c>
      <c r="B135" s="41">
        <v>5352959</v>
      </c>
      <c r="C135" s="41" t="s">
        <v>577</v>
      </c>
      <c r="D135" s="41" t="s">
        <v>2075</v>
      </c>
      <c r="E135" s="42">
        <v>96</v>
      </c>
      <c r="F135" s="42">
        <v>96</v>
      </c>
      <c r="G135" s="42"/>
      <c r="H135" s="42">
        <v>88</v>
      </c>
      <c r="I135" s="42">
        <v>8</v>
      </c>
    </row>
    <row r="136" spans="1:9" x14ac:dyDescent="0.25">
      <c r="A136" s="43">
        <v>135</v>
      </c>
      <c r="B136" s="44">
        <v>5433207</v>
      </c>
      <c r="C136" s="44" t="s">
        <v>716</v>
      </c>
      <c r="D136" s="44" t="s">
        <v>3784</v>
      </c>
      <c r="E136" s="45">
        <v>10</v>
      </c>
      <c r="F136" s="45">
        <v>3</v>
      </c>
      <c r="G136" s="45">
        <v>7</v>
      </c>
      <c r="H136" s="45">
        <v>10</v>
      </c>
      <c r="I136" s="45"/>
    </row>
    <row r="137" spans="1:9" x14ac:dyDescent="0.25">
      <c r="A137" s="40">
        <v>136</v>
      </c>
      <c r="B137" s="41">
        <v>2662647</v>
      </c>
      <c r="C137" s="41" t="s">
        <v>517</v>
      </c>
      <c r="D137" s="41" t="s">
        <v>987</v>
      </c>
      <c r="E137" s="42">
        <v>46</v>
      </c>
      <c r="F137" s="42">
        <v>43</v>
      </c>
      <c r="G137" s="42">
        <v>3</v>
      </c>
      <c r="H137" s="42">
        <v>40</v>
      </c>
      <c r="I137" s="42">
        <v>6</v>
      </c>
    </row>
    <row r="138" spans="1:9" x14ac:dyDescent="0.25">
      <c r="A138" s="43">
        <v>137</v>
      </c>
      <c r="B138" s="44">
        <v>2763788</v>
      </c>
      <c r="C138" s="44" t="s">
        <v>68</v>
      </c>
      <c r="D138" s="44" t="s">
        <v>970</v>
      </c>
      <c r="E138" s="45">
        <v>28</v>
      </c>
      <c r="F138" s="45">
        <v>28</v>
      </c>
      <c r="G138" s="45"/>
      <c r="H138" s="45">
        <v>28</v>
      </c>
      <c r="I138" s="45"/>
    </row>
    <row r="139" spans="1:9" x14ac:dyDescent="0.25">
      <c r="A139" s="40">
        <v>138</v>
      </c>
      <c r="B139" s="41">
        <v>5232538</v>
      </c>
      <c r="C139" s="41" t="s">
        <v>711</v>
      </c>
      <c r="D139" s="41" t="s">
        <v>11885</v>
      </c>
      <c r="E139" s="42">
        <v>135</v>
      </c>
      <c r="F139" s="42">
        <v>45</v>
      </c>
      <c r="G139" s="42">
        <v>90</v>
      </c>
      <c r="H139" s="42">
        <v>134</v>
      </c>
      <c r="I139" s="42">
        <v>1</v>
      </c>
    </row>
    <row r="140" spans="1:9" x14ac:dyDescent="0.25">
      <c r="A140" s="43">
        <v>139</v>
      </c>
      <c r="B140" s="44">
        <v>2166631</v>
      </c>
      <c r="C140" s="44" t="s">
        <v>728</v>
      </c>
      <c r="D140" s="44" t="s">
        <v>1051</v>
      </c>
      <c r="E140" s="45">
        <v>20</v>
      </c>
      <c r="F140" s="45">
        <v>20</v>
      </c>
      <c r="G140" s="45"/>
      <c r="H140" s="45">
        <v>20</v>
      </c>
      <c r="I140" s="45"/>
    </row>
    <row r="141" spans="1:9" x14ac:dyDescent="0.25">
      <c r="A141" s="40">
        <v>140</v>
      </c>
      <c r="B141" s="41">
        <v>2019086</v>
      </c>
      <c r="C141" s="41" t="s">
        <v>736</v>
      </c>
      <c r="D141" s="41" t="s">
        <v>970</v>
      </c>
      <c r="E141" s="42">
        <v>40</v>
      </c>
      <c r="F141" s="42">
        <v>40</v>
      </c>
      <c r="G141" s="42"/>
      <c r="H141" s="42">
        <v>40</v>
      </c>
      <c r="I141" s="42"/>
    </row>
    <row r="142" spans="1:9" x14ac:dyDescent="0.25">
      <c r="A142" s="43">
        <v>141</v>
      </c>
      <c r="B142" s="44">
        <v>5104424</v>
      </c>
      <c r="C142" s="44" t="s">
        <v>695</v>
      </c>
      <c r="D142" s="44" t="s">
        <v>987</v>
      </c>
      <c r="E142" s="45">
        <v>34</v>
      </c>
      <c r="F142" s="45">
        <v>34</v>
      </c>
      <c r="G142" s="45"/>
      <c r="H142" s="45">
        <v>34</v>
      </c>
      <c r="I142" s="45"/>
    </row>
    <row r="143" spans="1:9" x14ac:dyDescent="0.25">
      <c r="A143" s="40">
        <v>142</v>
      </c>
      <c r="B143" s="41">
        <v>2041391</v>
      </c>
      <c r="C143" s="41" t="s">
        <v>435</v>
      </c>
      <c r="D143" s="41" t="s">
        <v>970</v>
      </c>
      <c r="E143" s="42">
        <v>5</v>
      </c>
      <c r="F143" s="42">
        <v>5</v>
      </c>
      <c r="G143" s="42"/>
      <c r="H143" s="42">
        <v>5</v>
      </c>
      <c r="I143" s="42"/>
    </row>
    <row r="144" spans="1:9" x14ac:dyDescent="0.25">
      <c r="A144" s="43">
        <v>143</v>
      </c>
      <c r="B144" s="44">
        <v>2697734</v>
      </c>
      <c r="C144" s="44" t="s">
        <v>280</v>
      </c>
      <c r="D144" s="44" t="s">
        <v>1051</v>
      </c>
      <c r="E144" s="45">
        <v>8</v>
      </c>
      <c r="F144" s="45">
        <v>8</v>
      </c>
      <c r="G144" s="45"/>
      <c r="H144" s="45">
        <v>8</v>
      </c>
      <c r="I144" s="45"/>
    </row>
    <row r="145" spans="1:9" x14ac:dyDescent="0.25">
      <c r="A145" s="40">
        <v>144</v>
      </c>
      <c r="B145" s="41">
        <v>2009765</v>
      </c>
      <c r="C145" s="41" t="s">
        <v>655</v>
      </c>
      <c r="D145" s="41" t="s">
        <v>970</v>
      </c>
      <c r="E145" s="42">
        <v>49</v>
      </c>
      <c r="F145" s="42">
        <v>49</v>
      </c>
      <c r="G145" s="42"/>
      <c r="H145" s="42">
        <v>44</v>
      </c>
      <c r="I145" s="42">
        <v>5</v>
      </c>
    </row>
    <row r="146" spans="1:9" x14ac:dyDescent="0.25">
      <c r="A146" s="43">
        <v>145</v>
      </c>
      <c r="B146" s="44">
        <v>2871114</v>
      </c>
      <c r="C146" s="44" t="s">
        <v>899</v>
      </c>
      <c r="D146" s="44" t="s">
        <v>1051</v>
      </c>
      <c r="E146" s="45">
        <v>13</v>
      </c>
      <c r="F146" s="45">
        <v>13</v>
      </c>
      <c r="G146" s="45"/>
      <c r="H146" s="45">
        <v>13</v>
      </c>
      <c r="I146" s="45"/>
    </row>
    <row r="147" spans="1:9" x14ac:dyDescent="0.25">
      <c r="A147" s="40">
        <v>146</v>
      </c>
      <c r="B147" s="41">
        <v>2837196</v>
      </c>
      <c r="C147" s="41" t="s">
        <v>437</v>
      </c>
      <c r="D147" s="41" t="s">
        <v>970</v>
      </c>
      <c r="E147" s="42">
        <v>25</v>
      </c>
      <c r="F147" s="42">
        <v>25</v>
      </c>
      <c r="G147" s="42"/>
      <c r="H147" s="42">
        <v>25</v>
      </c>
      <c r="I147" s="42"/>
    </row>
    <row r="148" spans="1:9" x14ac:dyDescent="0.25">
      <c r="A148" s="43">
        <v>147</v>
      </c>
      <c r="B148" s="44">
        <v>2548747</v>
      </c>
      <c r="C148" s="44" t="s">
        <v>367</v>
      </c>
      <c r="D148" s="44" t="s">
        <v>7221</v>
      </c>
      <c r="E148" s="45">
        <v>387</v>
      </c>
      <c r="F148" s="45">
        <v>387</v>
      </c>
      <c r="G148" s="45"/>
      <c r="H148" s="45">
        <v>387</v>
      </c>
      <c r="I148" s="45"/>
    </row>
    <row r="149" spans="1:9" x14ac:dyDescent="0.25">
      <c r="A149" s="40">
        <v>148</v>
      </c>
      <c r="B149" s="41">
        <v>2097109</v>
      </c>
      <c r="C149" s="41" t="s">
        <v>438</v>
      </c>
      <c r="D149" s="41" t="s">
        <v>970</v>
      </c>
      <c r="E149" s="42">
        <v>10</v>
      </c>
      <c r="F149" s="42">
        <v>10</v>
      </c>
      <c r="G149" s="42"/>
      <c r="H149" s="42">
        <v>10</v>
      </c>
      <c r="I149" s="42"/>
    </row>
    <row r="150" spans="1:9" x14ac:dyDescent="0.25">
      <c r="A150" s="43">
        <v>149</v>
      </c>
      <c r="B150" s="44">
        <v>5320798</v>
      </c>
      <c r="C150" s="44" t="s">
        <v>170</v>
      </c>
      <c r="D150" s="44" t="s">
        <v>970</v>
      </c>
      <c r="E150" s="45">
        <v>39</v>
      </c>
      <c r="F150" s="45">
        <v>9</v>
      </c>
      <c r="G150" s="45">
        <v>30</v>
      </c>
      <c r="H150" s="45">
        <v>39</v>
      </c>
      <c r="I150" s="45"/>
    </row>
    <row r="151" spans="1:9" x14ac:dyDescent="0.25">
      <c r="A151" s="40">
        <v>150</v>
      </c>
      <c r="B151" s="41">
        <v>5031869</v>
      </c>
      <c r="C151" s="41" t="s">
        <v>658</v>
      </c>
      <c r="D151" s="41" t="s">
        <v>987</v>
      </c>
      <c r="E151" s="42">
        <v>25</v>
      </c>
      <c r="F151" s="42">
        <v>25</v>
      </c>
      <c r="G151" s="42"/>
      <c r="H151" s="42">
        <v>25</v>
      </c>
      <c r="I151" s="42"/>
    </row>
    <row r="152" spans="1:9" x14ac:dyDescent="0.25">
      <c r="A152" s="43">
        <v>151</v>
      </c>
      <c r="B152" s="44">
        <v>5374367</v>
      </c>
      <c r="C152" s="44" t="s">
        <v>221</v>
      </c>
      <c r="D152" s="44" t="s">
        <v>2083</v>
      </c>
      <c r="E152" s="45">
        <v>21</v>
      </c>
      <c r="F152" s="45">
        <v>21</v>
      </c>
      <c r="G152" s="45"/>
      <c r="H152" s="45">
        <v>21</v>
      </c>
      <c r="I152" s="45"/>
    </row>
    <row r="153" spans="1:9" x14ac:dyDescent="0.25">
      <c r="A153" s="40">
        <v>152</v>
      </c>
      <c r="B153" s="41">
        <v>2800497</v>
      </c>
      <c r="C153" s="41" t="s">
        <v>433</v>
      </c>
      <c r="D153" s="41" t="s">
        <v>1051</v>
      </c>
      <c r="E153" s="42">
        <v>8</v>
      </c>
      <c r="F153" s="42">
        <v>8</v>
      </c>
      <c r="G153" s="42"/>
      <c r="H153" s="42">
        <v>8</v>
      </c>
      <c r="I153" s="42"/>
    </row>
    <row r="154" spans="1:9" x14ac:dyDescent="0.25">
      <c r="A154" s="43">
        <v>153</v>
      </c>
      <c r="B154" s="44">
        <v>5197325</v>
      </c>
      <c r="C154" s="44" t="s">
        <v>250</v>
      </c>
      <c r="D154" s="44" t="s">
        <v>2083</v>
      </c>
      <c r="E154" s="45">
        <v>200</v>
      </c>
      <c r="F154" s="45">
        <v>200</v>
      </c>
      <c r="G154" s="45"/>
      <c r="H154" s="45">
        <v>182</v>
      </c>
      <c r="I154" s="45">
        <v>18</v>
      </c>
    </row>
    <row r="155" spans="1:9" x14ac:dyDescent="0.25">
      <c r="A155" s="40">
        <v>154</v>
      </c>
      <c r="B155" s="41">
        <v>2784904</v>
      </c>
      <c r="C155" s="41" t="s">
        <v>175</v>
      </c>
      <c r="D155" s="41" t="s">
        <v>7221</v>
      </c>
      <c r="E155" s="42">
        <v>185</v>
      </c>
      <c r="F155" s="42">
        <v>185</v>
      </c>
      <c r="G155" s="42"/>
      <c r="H155" s="42">
        <v>169</v>
      </c>
      <c r="I155" s="42">
        <v>16</v>
      </c>
    </row>
    <row r="156" spans="1:9" x14ac:dyDescent="0.25">
      <c r="A156" s="43">
        <v>155</v>
      </c>
      <c r="B156" s="44">
        <v>2618621</v>
      </c>
      <c r="C156" s="44" t="s">
        <v>392</v>
      </c>
      <c r="D156" s="44" t="s">
        <v>970</v>
      </c>
      <c r="E156" s="45">
        <v>56</v>
      </c>
      <c r="F156" s="45">
        <v>10</v>
      </c>
      <c r="G156" s="45">
        <v>46</v>
      </c>
      <c r="H156" s="45">
        <v>56</v>
      </c>
      <c r="I156" s="45"/>
    </row>
    <row r="157" spans="1:9" x14ac:dyDescent="0.25">
      <c r="A157" s="40">
        <v>156</v>
      </c>
      <c r="B157" s="41">
        <v>2050374</v>
      </c>
      <c r="C157" s="41" t="s">
        <v>115</v>
      </c>
      <c r="D157" s="41" t="s">
        <v>987</v>
      </c>
      <c r="E157" s="42">
        <v>440</v>
      </c>
      <c r="F157" s="42">
        <v>440</v>
      </c>
      <c r="G157" s="42"/>
      <c r="H157" s="42">
        <v>433</v>
      </c>
      <c r="I157" s="42">
        <v>7</v>
      </c>
    </row>
    <row r="158" spans="1:9" x14ac:dyDescent="0.25">
      <c r="A158" s="43">
        <v>157</v>
      </c>
      <c r="B158" s="44">
        <v>5257352</v>
      </c>
      <c r="C158" s="44" t="s">
        <v>656</v>
      </c>
      <c r="D158" s="44" t="s">
        <v>987</v>
      </c>
      <c r="E158" s="45">
        <v>3</v>
      </c>
      <c r="F158" s="45">
        <v>2</v>
      </c>
      <c r="G158" s="45">
        <v>1</v>
      </c>
      <c r="H158" s="45">
        <v>3</v>
      </c>
      <c r="I158" s="45"/>
    </row>
    <row r="159" spans="1:9" x14ac:dyDescent="0.25">
      <c r="A159" s="40">
        <v>158</v>
      </c>
      <c r="B159" s="41">
        <v>2830213</v>
      </c>
      <c r="C159" s="41" t="s">
        <v>675</v>
      </c>
      <c r="D159" s="41" t="s">
        <v>6477</v>
      </c>
      <c r="E159" s="42">
        <v>231</v>
      </c>
      <c r="F159" s="42">
        <v>180</v>
      </c>
      <c r="G159" s="42">
        <v>51</v>
      </c>
      <c r="H159" s="42">
        <v>180</v>
      </c>
      <c r="I159" s="42">
        <v>51</v>
      </c>
    </row>
    <row r="160" spans="1:9" x14ac:dyDescent="0.25">
      <c r="A160" s="43">
        <v>159</v>
      </c>
      <c r="B160" s="44">
        <v>5173442</v>
      </c>
      <c r="C160" s="44" t="s">
        <v>745</v>
      </c>
      <c r="D160" s="44" t="s">
        <v>970</v>
      </c>
      <c r="E160" s="45">
        <v>26</v>
      </c>
      <c r="F160" s="45">
        <v>1</v>
      </c>
      <c r="G160" s="45">
        <v>25</v>
      </c>
      <c r="H160" s="45">
        <v>26</v>
      </c>
      <c r="I160" s="45"/>
    </row>
    <row r="161" spans="1:9" x14ac:dyDescent="0.25">
      <c r="A161" s="40">
        <v>160</v>
      </c>
      <c r="B161" s="41">
        <v>5164621</v>
      </c>
      <c r="C161" s="41" t="s">
        <v>687</v>
      </c>
      <c r="D161" s="41" t="s">
        <v>987</v>
      </c>
      <c r="E161" s="42">
        <v>26</v>
      </c>
      <c r="F161" s="42">
        <v>26</v>
      </c>
      <c r="G161" s="42"/>
      <c r="H161" s="42">
        <v>26</v>
      </c>
      <c r="I161" s="42"/>
    </row>
    <row r="162" spans="1:9" x14ac:dyDescent="0.25">
      <c r="A162" s="43">
        <v>161</v>
      </c>
      <c r="B162" s="44">
        <v>2858096</v>
      </c>
      <c r="C162" s="44" t="s">
        <v>783</v>
      </c>
      <c r="D162" s="44" t="s">
        <v>11885</v>
      </c>
      <c r="E162" s="45">
        <v>82</v>
      </c>
      <c r="F162" s="45">
        <v>82</v>
      </c>
      <c r="G162" s="45"/>
      <c r="H162" s="45">
        <v>81</v>
      </c>
      <c r="I162" s="45">
        <v>1</v>
      </c>
    </row>
    <row r="163" spans="1:9" x14ac:dyDescent="0.25">
      <c r="A163" s="40">
        <v>162</v>
      </c>
      <c r="B163" s="41">
        <v>2870312</v>
      </c>
      <c r="C163" s="41" t="s">
        <v>910</v>
      </c>
      <c r="D163" s="41" t="s">
        <v>970</v>
      </c>
      <c r="E163" s="42">
        <v>1</v>
      </c>
      <c r="F163" s="42">
        <v>1</v>
      </c>
      <c r="G163" s="42"/>
      <c r="H163" s="42"/>
      <c r="I163" s="42">
        <v>1</v>
      </c>
    </row>
    <row r="164" spans="1:9" x14ac:dyDescent="0.25">
      <c r="A164" s="43">
        <v>163</v>
      </c>
      <c r="B164" s="44">
        <v>5155436</v>
      </c>
      <c r="C164" s="44" t="s">
        <v>101</v>
      </c>
      <c r="D164" s="44" t="s">
        <v>11889</v>
      </c>
      <c r="E164" s="45">
        <v>7</v>
      </c>
      <c r="F164" s="45">
        <v>7</v>
      </c>
      <c r="G164" s="45"/>
      <c r="H164" s="45">
        <v>7</v>
      </c>
      <c r="I164" s="45"/>
    </row>
    <row r="165" spans="1:9" x14ac:dyDescent="0.25">
      <c r="A165" s="40">
        <v>164</v>
      </c>
      <c r="B165" s="41">
        <v>5315603</v>
      </c>
      <c r="C165" s="41" t="s">
        <v>193</v>
      </c>
      <c r="D165" s="41" t="s">
        <v>1943</v>
      </c>
      <c r="E165" s="42">
        <v>57</v>
      </c>
      <c r="F165" s="42">
        <v>57</v>
      </c>
      <c r="G165" s="42"/>
      <c r="H165" s="42">
        <v>54</v>
      </c>
      <c r="I165" s="42">
        <v>3</v>
      </c>
    </row>
    <row r="166" spans="1:9" x14ac:dyDescent="0.25">
      <c r="A166" s="43">
        <v>165</v>
      </c>
      <c r="B166" s="44">
        <v>5244676</v>
      </c>
      <c r="C166" s="44" t="s">
        <v>721</v>
      </c>
      <c r="D166" s="44" t="s">
        <v>11889</v>
      </c>
      <c r="E166" s="45">
        <v>1</v>
      </c>
      <c r="F166" s="45">
        <v>1</v>
      </c>
      <c r="G166" s="45"/>
      <c r="H166" s="45">
        <v>1</v>
      </c>
      <c r="I166" s="45"/>
    </row>
    <row r="167" spans="1:9" x14ac:dyDescent="0.25">
      <c r="A167" s="40">
        <v>166</v>
      </c>
      <c r="B167" s="41">
        <v>5504767</v>
      </c>
      <c r="C167" s="41" t="s">
        <v>252</v>
      </c>
      <c r="D167" s="41" t="s">
        <v>1051</v>
      </c>
      <c r="E167" s="42">
        <v>8</v>
      </c>
      <c r="F167" s="42">
        <v>8</v>
      </c>
      <c r="G167" s="42"/>
      <c r="H167" s="42">
        <v>8</v>
      </c>
      <c r="I167" s="42"/>
    </row>
    <row r="168" spans="1:9" x14ac:dyDescent="0.25">
      <c r="A168" s="43">
        <v>167</v>
      </c>
      <c r="B168" s="44">
        <v>5018536</v>
      </c>
      <c r="C168" s="44" t="s">
        <v>231</v>
      </c>
      <c r="D168" s="44" t="s">
        <v>1051</v>
      </c>
      <c r="E168" s="45">
        <v>16</v>
      </c>
      <c r="F168" s="45">
        <v>16</v>
      </c>
      <c r="G168" s="45"/>
      <c r="H168" s="45">
        <v>15</v>
      </c>
      <c r="I168" s="45">
        <v>1</v>
      </c>
    </row>
    <row r="169" spans="1:9" x14ac:dyDescent="0.25">
      <c r="A169" s="40">
        <v>168</v>
      </c>
      <c r="B169" s="41">
        <v>5287227</v>
      </c>
      <c r="C169" s="41" t="s">
        <v>664</v>
      </c>
      <c r="D169" s="41" t="s">
        <v>5540</v>
      </c>
      <c r="E169" s="42">
        <v>2</v>
      </c>
      <c r="F169" s="42">
        <v>2</v>
      </c>
      <c r="G169" s="42"/>
      <c r="H169" s="42">
        <v>1</v>
      </c>
      <c r="I169" s="42">
        <v>1</v>
      </c>
    </row>
    <row r="170" spans="1:9" x14ac:dyDescent="0.25">
      <c r="A170" s="43">
        <v>169</v>
      </c>
      <c r="B170" s="44">
        <v>5015243</v>
      </c>
      <c r="C170" s="44" t="s">
        <v>106</v>
      </c>
      <c r="D170" s="44" t="s">
        <v>1051</v>
      </c>
      <c r="E170" s="45">
        <v>496</v>
      </c>
      <c r="F170" s="45">
        <v>69</v>
      </c>
      <c r="G170" s="45">
        <v>427</v>
      </c>
      <c r="H170" s="45">
        <v>453</v>
      </c>
      <c r="I170" s="45">
        <v>43</v>
      </c>
    </row>
    <row r="171" spans="1:9" x14ac:dyDescent="0.25">
      <c r="A171" s="40">
        <v>170</v>
      </c>
      <c r="B171" s="41">
        <v>5452503</v>
      </c>
      <c r="C171" s="41" t="s">
        <v>723</v>
      </c>
      <c r="D171" s="41" t="s">
        <v>2083</v>
      </c>
      <c r="E171" s="42">
        <v>12</v>
      </c>
      <c r="F171" s="42">
        <v>12</v>
      </c>
      <c r="G171" s="42"/>
      <c r="H171" s="42">
        <v>12</v>
      </c>
      <c r="I171" s="42"/>
    </row>
    <row r="172" spans="1:9" x14ac:dyDescent="0.25">
      <c r="A172" s="43">
        <v>171</v>
      </c>
      <c r="B172" s="44">
        <v>2834421</v>
      </c>
      <c r="C172" s="44" t="s">
        <v>789</v>
      </c>
      <c r="D172" s="44" t="s">
        <v>987</v>
      </c>
      <c r="E172" s="45">
        <v>19</v>
      </c>
      <c r="F172" s="45">
        <v>19</v>
      </c>
      <c r="G172" s="45"/>
      <c r="H172" s="45">
        <v>19</v>
      </c>
      <c r="I172" s="45"/>
    </row>
    <row r="173" spans="1:9" x14ac:dyDescent="0.25">
      <c r="A173" s="40">
        <v>172</v>
      </c>
      <c r="B173" s="41">
        <v>2887746</v>
      </c>
      <c r="C173" s="41" t="s">
        <v>267</v>
      </c>
      <c r="D173" s="41" t="s">
        <v>987</v>
      </c>
      <c r="E173" s="42">
        <v>1424</v>
      </c>
      <c r="F173" s="42">
        <v>1418</v>
      </c>
      <c r="G173" s="42">
        <v>6</v>
      </c>
      <c r="H173" s="42">
        <v>1421</v>
      </c>
      <c r="I173" s="42">
        <v>3</v>
      </c>
    </row>
    <row r="174" spans="1:9" x14ac:dyDescent="0.25">
      <c r="A174" s="43">
        <v>173</v>
      </c>
      <c r="B174" s="44">
        <v>5074495</v>
      </c>
      <c r="C174" s="44" t="s">
        <v>768</v>
      </c>
      <c r="D174" s="44" t="s">
        <v>8924</v>
      </c>
      <c r="E174" s="45">
        <v>1</v>
      </c>
      <c r="F174" s="45">
        <v>1</v>
      </c>
      <c r="G174" s="45"/>
      <c r="H174" s="45">
        <v>1</v>
      </c>
      <c r="I174" s="45"/>
    </row>
    <row r="175" spans="1:9" x14ac:dyDescent="0.25">
      <c r="A175" s="40">
        <v>174</v>
      </c>
      <c r="B175" s="41">
        <v>5124913</v>
      </c>
      <c r="C175" s="41" t="s">
        <v>790</v>
      </c>
      <c r="D175" s="41" t="s">
        <v>987</v>
      </c>
      <c r="E175" s="42">
        <v>56</v>
      </c>
      <c r="F175" s="42">
        <v>56</v>
      </c>
      <c r="G175" s="42"/>
      <c r="H175" s="42">
        <v>56</v>
      </c>
      <c r="I175" s="42"/>
    </row>
    <row r="176" spans="1:9" x14ac:dyDescent="0.25">
      <c r="A176" s="43">
        <v>175</v>
      </c>
      <c r="B176" s="44">
        <v>5145783</v>
      </c>
      <c r="C176" s="44" t="s">
        <v>402</v>
      </c>
      <c r="D176" s="44" t="s">
        <v>2083</v>
      </c>
      <c r="E176" s="45">
        <v>1</v>
      </c>
      <c r="F176" s="45">
        <v>1</v>
      </c>
      <c r="G176" s="45"/>
      <c r="H176" s="45">
        <v>1</v>
      </c>
      <c r="I176" s="45"/>
    </row>
    <row r="177" spans="1:9" x14ac:dyDescent="0.25">
      <c r="A177" s="40">
        <v>176</v>
      </c>
      <c r="B177" s="41">
        <v>2655772</v>
      </c>
      <c r="C177" s="41" t="s">
        <v>772</v>
      </c>
      <c r="D177" s="41" t="s">
        <v>970</v>
      </c>
      <c r="E177" s="42">
        <v>120</v>
      </c>
      <c r="F177" s="42">
        <v>120</v>
      </c>
      <c r="G177" s="42"/>
      <c r="H177" s="42">
        <v>120</v>
      </c>
      <c r="I177" s="42"/>
    </row>
    <row r="178" spans="1:9" x14ac:dyDescent="0.25">
      <c r="A178" s="43">
        <v>177</v>
      </c>
      <c r="B178" s="44">
        <v>2003821</v>
      </c>
      <c r="C178" s="44" t="s">
        <v>625</v>
      </c>
      <c r="D178" s="44" t="s">
        <v>987</v>
      </c>
      <c r="E178" s="45">
        <v>102</v>
      </c>
      <c r="F178" s="45">
        <v>102</v>
      </c>
      <c r="G178" s="45"/>
      <c r="H178" s="45">
        <v>102</v>
      </c>
      <c r="I178" s="45"/>
    </row>
    <row r="179" spans="1:9" x14ac:dyDescent="0.25">
      <c r="A179" s="40">
        <v>178</v>
      </c>
      <c r="B179" s="41">
        <v>5184851</v>
      </c>
      <c r="C179" s="41" t="s">
        <v>473</v>
      </c>
      <c r="D179" s="41" t="s">
        <v>970</v>
      </c>
      <c r="E179" s="42">
        <v>70</v>
      </c>
      <c r="F179" s="42">
        <v>69</v>
      </c>
      <c r="G179" s="42">
        <v>1</v>
      </c>
      <c r="H179" s="42">
        <v>70</v>
      </c>
      <c r="I179" s="42"/>
    </row>
    <row r="180" spans="1:9" x14ac:dyDescent="0.25">
      <c r="A180" s="43">
        <v>179</v>
      </c>
      <c r="B180" s="44">
        <v>5381584</v>
      </c>
      <c r="C180" s="44" t="s">
        <v>673</v>
      </c>
      <c r="D180" s="44" t="s">
        <v>970</v>
      </c>
      <c r="E180" s="45">
        <v>91</v>
      </c>
      <c r="F180" s="45">
        <v>91</v>
      </c>
      <c r="G180" s="45"/>
      <c r="H180" s="45">
        <v>17</v>
      </c>
      <c r="I180" s="45">
        <v>74</v>
      </c>
    </row>
    <row r="181" spans="1:9" x14ac:dyDescent="0.25">
      <c r="A181" s="40">
        <v>180</v>
      </c>
      <c r="B181" s="41">
        <v>5109078</v>
      </c>
      <c r="C181" s="41" t="s">
        <v>291</v>
      </c>
      <c r="D181" s="41" t="s">
        <v>11885</v>
      </c>
      <c r="E181" s="42">
        <v>57</v>
      </c>
      <c r="F181" s="42">
        <v>57</v>
      </c>
      <c r="G181" s="42"/>
      <c r="H181" s="42">
        <v>57</v>
      </c>
      <c r="I181" s="42"/>
    </row>
    <row r="182" spans="1:9" ht="15.75" thickBot="1" x14ac:dyDescent="0.3">
      <c r="A182" s="43">
        <v>181</v>
      </c>
      <c r="B182" s="44">
        <v>2875578</v>
      </c>
      <c r="C182" s="44" t="s">
        <v>633</v>
      </c>
      <c r="D182" s="44" t="s">
        <v>1943</v>
      </c>
      <c r="E182" s="45">
        <v>3</v>
      </c>
      <c r="F182" s="45">
        <v>3</v>
      </c>
      <c r="G182" s="45"/>
      <c r="H182" s="45">
        <v>3</v>
      </c>
      <c r="I182" s="45"/>
    </row>
    <row r="183" spans="1:9" ht="15.75" thickTop="1" x14ac:dyDescent="0.25">
      <c r="A183" s="46"/>
      <c r="B183" s="47"/>
      <c r="C183" s="48"/>
      <c r="D183" s="47"/>
      <c r="E183" s="34"/>
      <c r="F183" s="34">
        <f>SUM(WorkForce!$F$2:$F$182)</f>
        <v>20289</v>
      </c>
      <c r="G183" s="34">
        <f>SUM(WorkForce!$G$2:$G$182)</f>
        <v>2367</v>
      </c>
      <c r="H183" s="34">
        <f>SUM(WorkForce!$H$2:$H$182)</f>
        <v>21179</v>
      </c>
      <c r="I183" s="34">
        <f>SUM(WorkForce!$I$2:$I$182)</f>
        <v>1396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0"/>
  <sheetViews>
    <sheetView topLeftCell="A1712" workbookViewId="0">
      <selection activeCell="B7" sqref="B7"/>
    </sheetView>
  </sheetViews>
  <sheetFormatPr defaultRowHeight="15" x14ac:dyDescent="0.25"/>
  <cols>
    <col min="1" max="1" width="14.85546875" customWidth="1"/>
    <col min="2" max="2" width="38" bestFit="1" customWidth="1"/>
  </cols>
  <sheetData>
    <row r="1" spans="1:10" ht="15.75" thickBot="1" x14ac:dyDescent="0.3">
      <c r="A1" s="35" t="s">
        <v>14</v>
      </c>
      <c r="B1" s="36" t="s">
        <v>605</v>
      </c>
      <c r="C1" s="36" t="s">
        <v>12858</v>
      </c>
      <c r="D1" s="36" t="s">
        <v>12859</v>
      </c>
      <c r="E1" s="36" t="s">
        <v>12860</v>
      </c>
      <c r="F1" s="36" t="s">
        <v>12861</v>
      </c>
      <c r="G1" s="36" t="s">
        <v>12862</v>
      </c>
      <c r="H1" s="36" t="s">
        <v>12863</v>
      </c>
      <c r="I1" s="36" t="s">
        <v>12864</v>
      </c>
      <c r="J1" s="36" t="s">
        <v>12865</v>
      </c>
    </row>
    <row r="2" spans="1:10" ht="15.75" thickTop="1" x14ac:dyDescent="0.25">
      <c r="A2" s="37">
        <v>5358841</v>
      </c>
      <c r="B2" s="38" t="s">
        <v>11921</v>
      </c>
      <c r="C2" s="38">
        <v>0</v>
      </c>
      <c r="D2" s="38">
        <v>0</v>
      </c>
      <c r="E2" s="38">
        <v>0</v>
      </c>
      <c r="F2" s="38">
        <v>0</v>
      </c>
      <c r="G2" s="38">
        <v>0</v>
      </c>
      <c r="H2" s="38">
        <v>0</v>
      </c>
      <c r="I2" s="38">
        <v>1</v>
      </c>
      <c r="J2" s="38">
        <v>0</v>
      </c>
    </row>
    <row r="3" spans="1:10" x14ac:dyDescent="0.25">
      <c r="A3" s="40">
        <v>2644495</v>
      </c>
      <c r="B3" s="41" t="s">
        <v>11922</v>
      </c>
      <c r="C3" s="41">
        <v>0</v>
      </c>
      <c r="D3" s="41">
        <v>1</v>
      </c>
      <c r="E3" s="41">
        <v>0</v>
      </c>
      <c r="F3" s="41">
        <v>0</v>
      </c>
      <c r="G3" s="41">
        <v>0</v>
      </c>
      <c r="H3" s="41">
        <v>0</v>
      </c>
      <c r="I3" s="41">
        <v>0</v>
      </c>
      <c r="J3" s="41">
        <v>0</v>
      </c>
    </row>
    <row r="4" spans="1:10" x14ac:dyDescent="0.25">
      <c r="A4" s="43">
        <v>5302447</v>
      </c>
      <c r="B4" s="44" t="s">
        <v>11923</v>
      </c>
      <c r="C4" s="44">
        <v>0</v>
      </c>
      <c r="D4" s="44">
        <v>0</v>
      </c>
      <c r="E4" s="44">
        <v>0</v>
      </c>
      <c r="F4" s="44">
        <v>0</v>
      </c>
      <c r="G4" s="44">
        <v>0</v>
      </c>
      <c r="H4" s="44">
        <v>0</v>
      </c>
      <c r="I4" s="44">
        <v>1</v>
      </c>
      <c r="J4" s="44">
        <v>0</v>
      </c>
    </row>
    <row r="5" spans="1:10" x14ac:dyDescent="0.25">
      <c r="A5" s="40">
        <v>2040239</v>
      </c>
      <c r="B5" s="41" t="s">
        <v>3419</v>
      </c>
      <c r="C5" s="41">
        <v>0</v>
      </c>
      <c r="D5" s="41">
        <v>1</v>
      </c>
      <c r="E5" s="41">
        <v>0</v>
      </c>
      <c r="F5" s="41">
        <v>1</v>
      </c>
      <c r="G5" s="41">
        <v>1</v>
      </c>
      <c r="H5" s="41">
        <v>1</v>
      </c>
      <c r="I5" s="41">
        <v>1</v>
      </c>
      <c r="J5" s="41">
        <v>0</v>
      </c>
    </row>
    <row r="6" spans="1:10" x14ac:dyDescent="0.25">
      <c r="A6" s="43">
        <v>2683857</v>
      </c>
      <c r="B6" s="44" t="s">
        <v>11924</v>
      </c>
      <c r="C6" s="44">
        <v>0</v>
      </c>
      <c r="D6" s="44">
        <v>0</v>
      </c>
      <c r="E6" s="44">
        <v>0</v>
      </c>
      <c r="F6" s="44">
        <v>0</v>
      </c>
      <c r="G6" s="44">
        <v>0</v>
      </c>
      <c r="H6" s="44">
        <v>0</v>
      </c>
      <c r="I6" s="44">
        <v>1</v>
      </c>
      <c r="J6" s="44">
        <v>1</v>
      </c>
    </row>
    <row r="7" spans="1:10" x14ac:dyDescent="0.25">
      <c r="A7" s="40">
        <v>5110351</v>
      </c>
      <c r="B7" s="41" t="s">
        <v>11925</v>
      </c>
      <c r="C7" s="41">
        <v>0</v>
      </c>
      <c r="D7" s="41">
        <v>0</v>
      </c>
      <c r="E7" s="41">
        <v>0</v>
      </c>
      <c r="F7" s="41">
        <v>0</v>
      </c>
      <c r="G7" s="41">
        <v>0</v>
      </c>
      <c r="H7" s="41">
        <v>0</v>
      </c>
      <c r="I7" s="41">
        <v>1</v>
      </c>
      <c r="J7" s="41">
        <v>0</v>
      </c>
    </row>
    <row r="8" spans="1:10" x14ac:dyDescent="0.25">
      <c r="A8" s="43">
        <v>2597977</v>
      </c>
      <c r="B8" s="44" t="s">
        <v>11926</v>
      </c>
      <c r="C8" s="44">
        <v>0</v>
      </c>
      <c r="D8" s="44">
        <v>0</v>
      </c>
      <c r="E8" s="44">
        <v>0</v>
      </c>
      <c r="F8" s="44">
        <v>0</v>
      </c>
      <c r="G8" s="44">
        <v>0</v>
      </c>
      <c r="H8" s="44">
        <v>0</v>
      </c>
      <c r="I8" s="44">
        <v>1</v>
      </c>
      <c r="J8" s="44">
        <v>0</v>
      </c>
    </row>
    <row r="9" spans="1:10" x14ac:dyDescent="0.25">
      <c r="A9" s="40">
        <v>5176727</v>
      </c>
      <c r="B9" s="41" t="s">
        <v>11927</v>
      </c>
      <c r="C9" s="41">
        <v>0</v>
      </c>
      <c r="D9" s="41">
        <v>0</v>
      </c>
      <c r="E9" s="41">
        <v>0</v>
      </c>
      <c r="F9" s="41">
        <v>0</v>
      </c>
      <c r="G9" s="41">
        <v>0</v>
      </c>
      <c r="H9" s="41">
        <v>0</v>
      </c>
      <c r="I9" s="41">
        <v>1</v>
      </c>
      <c r="J9" s="41">
        <v>1</v>
      </c>
    </row>
    <row r="10" spans="1:10" x14ac:dyDescent="0.25">
      <c r="A10" s="43">
        <v>2678713</v>
      </c>
      <c r="B10" s="44" t="s">
        <v>3175</v>
      </c>
      <c r="C10" s="44">
        <v>0</v>
      </c>
      <c r="D10" s="44">
        <v>0</v>
      </c>
      <c r="E10" s="44">
        <v>0</v>
      </c>
      <c r="F10" s="44">
        <v>0</v>
      </c>
      <c r="G10" s="44">
        <v>0</v>
      </c>
      <c r="H10" s="44">
        <v>0</v>
      </c>
      <c r="I10" s="44">
        <v>1</v>
      </c>
      <c r="J10" s="44">
        <v>0</v>
      </c>
    </row>
    <row r="11" spans="1:10" x14ac:dyDescent="0.25">
      <c r="A11" s="40">
        <v>2724286</v>
      </c>
      <c r="B11" s="41" t="s">
        <v>11928</v>
      </c>
      <c r="C11" s="41">
        <v>0</v>
      </c>
      <c r="D11" s="41">
        <v>0</v>
      </c>
      <c r="E11" s="41">
        <v>0</v>
      </c>
      <c r="F11" s="41">
        <v>0</v>
      </c>
      <c r="G11" s="41">
        <v>0</v>
      </c>
      <c r="H11" s="41">
        <v>0</v>
      </c>
      <c r="I11" s="41">
        <v>1</v>
      </c>
      <c r="J11" s="41">
        <v>1</v>
      </c>
    </row>
    <row r="12" spans="1:10" x14ac:dyDescent="0.25">
      <c r="A12" s="43">
        <v>5106508</v>
      </c>
      <c r="B12" s="44" t="s">
        <v>11929</v>
      </c>
      <c r="C12" s="44">
        <v>0</v>
      </c>
      <c r="D12" s="44">
        <v>0</v>
      </c>
      <c r="E12" s="44">
        <v>0</v>
      </c>
      <c r="F12" s="44">
        <v>0</v>
      </c>
      <c r="G12" s="44">
        <v>0</v>
      </c>
      <c r="H12" s="44">
        <v>0</v>
      </c>
      <c r="I12" s="44">
        <v>1</v>
      </c>
      <c r="J12" s="44">
        <v>1</v>
      </c>
    </row>
    <row r="13" spans="1:10" x14ac:dyDescent="0.25">
      <c r="A13" s="40">
        <v>2672146</v>
      </c>
      <c r="B13" s="41" t="s">
        <v>8158</v>
      </c>
      <c r="C13" s="41">
        <v>0</v>
      </c>
      <c r="D13" s="41">
        <v>1</v>
      </c>
      <c r="E13" s="41">
        <v>1</v>
      </c>
      <c r="F13" s="41">
        <v>1</v>
      </c>
      <c r="G13" s="41">
        <v>0</v>
      </c>
      <c r="H13" s="41">
        <v>0</v>
      </c>
      <c r="I13" s="41">
        <v>1</v>
      </c>
      <c r="J13" s="41">
        <v>1</v>
      </c>
    </row>
    <row r="14" spans="1:10" x14ac:dyDescent="0.25">
      <c r="A14" s="43">
        <v>5098564</v>
      </c>
      <c r="B14" s="44" t="s">
        <v>9821</v>
      </c>
      <c r="C14" s="44">
        <v>0</v>
      </c>
      <c r="D14" s="44">
        <v>0</v>
      </c>
      <c r="E14" s="44">
        <v>0</v>
      </c>
      <c r="F14" s="44">
        <v>0</v>
      </c>
      <c r="G14" s="44">
        <v>0</v>
      </c>
      <c r="H14" s="44">
        <v>0</v>
      </c>
      <c r="I14" s="44">
        <v>0</v>
      </c>
      <c r="J14" s="44">
        <v>1</v>
      </c>
    </row>
    <row r="15" spans="1:10" x14ac:dyDescent="0.25">
      <c r="A15" s="40">
        <v>2707969</v>
      </c>
      <c r="B15" s="41" t="s">
        <v>9983</v>
      </c>
      <c r="C15" s="41">
        <v>0</v>
      </c>
      <c r="D15" s="41">
        <v>0</v>
      </c>
      <c r="E15" s="41">
        <v>1</v>
      </c>
      <c r="F15" s="41">
        <v>1</v>
      </c>
      <c r="G15" s="41">
        <v>0</v>
      </c>
      <c r="H15" s="41">
        <v>1</v>
      </c>
      <c r="I15" s="41">
        <v>1</v>
      </c>
      <c r="J15" s="41">
        <v>1</v>
      </c>
    </row>
    <row r="16" spans="1:10" x14ac:dyDescent="0.25">
      <c r="A16" s="43">
        <v>5070554</v>
      </c>
      <c r="B16" s="44" t="s">
        <v>11930</v>
      </c>
      <c r="C16" s="44">
        <v>0</v>
      </c>
      <c r="D16" s="44">
        <v>0</v>
      </c>
      <c r="E16" s="44">
        <v>0</v>
      </c>
      <c r="F16" s="44">
        <v>0</v>
      </c>
      <c r="G16" s="44">
        <v>0</v>
      </c>
      <c r="H16" s="44">
        <v>0</v>
      </c>
      <c r="I16" s="44">
        <v>1</v>
      </c>
      <c r="J16" s="44">
        <v>1</v>
      </c>
    </row>
    <row r="17" spans="1:10" x14ac:dyDescent="0.25">
      <c r="A17" s="40">
        <v>2011239</v>
      </c>
      <c r="B17" s="41" t="s">
        <v>807</v>
      </c>
      <c r="C17" s="41">
        <v>1</v>
      </c>
      <c r="D17" s="41">
        <v>1</v>
      </c>
      <c r="E17" s="41">
        <v>1</v>
      </c>
      <c r="F17" s="41">
        <v>1</v>
      </c>
      <c r="G17" s="41">
        <v>1</v>
      </c>
      <c r="H17" s="41">
        <v>1</v>
      </c>
      <c r="I17" s="41">
        <v>1</v>
      </c>
      <c r="J17" s="41">
        <v>1</v>
      </c>
    </row>
    <row r="18" spans="1:10" x14ac:dyDescent="0.25">
      <c r="A18" s="43">
        <v>5097517</v>
      </c>
      <c r="B18" s="44" t="s">
        <v>4728</v>
      </c>
      <c r="C18" s="44">
        <v>0</v>
      </c>
      <c r="D18" s="44">
        <v>0</v>
      </c>
      <c r="E18" s="44">
        <v>0</v>
      </c>
      <c r="F18" s="44">
        <v>1</v>
      </c>
      <c r="G18" s="44">
        <v>1</v>
      </c>
      <c r="H18" s="44">
        <v>0</v>
      </c>
      <c r="I18" s="44">
        <v>0</v>
      </c>
      <c r="J18" s="44">
        <v>0</v>
      </c>
    </row>
    <row r="19" spans="1:10" x14ac:dyDescent="0.25">
      <c r="A19" s="40">
        <v>5091517</v>
      </c>
      <c r="B19" s="41" t="s">
        <v>4728</v>
      </c>
      <c r="C19" s="41">
        <v>0</v>
      </c>
      <c r="D19" s="41">
        <v>0</v>
      </c>
      <c r="E19" s="41">
        <v>0</v>
      </c>
      <c r="F19" s="41">
        <v>0</v>
      </c>
      <c r="G19" s="41">
        <v>0</v>
      </c>
      <c r="H19" s="41">
        <v>1</v>
      </c>
      <c r="I19" s="41">
        <v>0</v>
      </c>
      <c r="J19" s="41">
        <v>0</v>
      </c>
    </row>
    <row r="20" spans="1:10" x14ac:dyDescent="0.25">
      <c r="A20" s="43">
        <v>2678179</v>
      </c>
      <c r="B20" s="44" t="s">
        <v>9062</v>
      </c>
      <c r="C20" s="44">
        <v>0</v>
      </c>
      <c r="D20" s="44">
        <v>0</v>
      </c>
      <c r="E20" s="44">
        <v>0</v>
      </c>
      <c r="F20" s="44">
        <v>0</v>
      </c>
      <c r="G20" s="44">
        <v>0</v>
      </c>
      <c r="H20" s="44">
        <v>1</v>
      </c>
      <c r="I20" s="44">
        <v>1</v>
      </c>
      <c r="J20" s="44">
        <v>1</v>
      </c>
    </row>
    <row r="21" spans="1:10" x14ac:dyDescent="0.25">
      <c r="A21" s="40">
        <v>5061954</v>
      </c>
      <c r="B21" s="41" t="s">
        <v>11931</v>
      </c>
      <c r="C21" s="41">
        <v>0</v>
      </c>
      <c r="D21" s="41">
        <v>0</v>
      </c>
      <c r="E21" s="41">
        <v>0</v>
      </c>
      <c r="F21" s="41">
        <v>0</v>
      </c>
      <c r="G21" s="41">
        <v>0</v>
      </c>
      <c r="H21" s="41">
        <v>1</v>
      </c>
      <c r="I21" s="41">
        <v>1</v>
      </c>
      <c r="J21" s="41">
        <v>0</v>
      </c>
    </row>
    <row r="22" spans="1:10" x14ac:dyDescent="0.25">
      <c r="A22" s="43">
        <v>2073714</v>
      </c>
      <c r="B22" s="44" t="s">
        <v>11932</v>
      </c>
      <c r="C22" s="44">
        <v>0</v>
      </c>
      <c r="D22" s="44">
        <v>0</v>
      </c>
      <c r="E22" s="44">
        <v>0</v>
      </c>
      <c r="F22" s="44">
        <v>0</v>
      </c>
      <c r="G22" s="44">
        <v>0</v>
      </c>
      <c r="H22" s="44">
        <v>0</v>
      </c>
      <c r="I22" s="44">
        <v>1</v>
      </c>
      <c r="J22" s="44">
        <v>0</v>
      </c>
    </row>
    <row r="23" spans="1:10" x14ac:dyDescent="0.25">
      <c r="A23" s="40">
        <v>5210232</v>
      </c>
      <c r="B23" s="41" t="s">
        <v>11933</v>
      </c>
      <c r="C23" s="41">
        <v>0</v>
      </c>
      <c r="D23" s="41">
        <v>0</v>
      </c>
      <c r="E23" s="41">
        <v>0</v>
      </c>
      <c r="F23" s="41">
        <v>0</v>
      </c>
      <c r="G23" s="41">
        <v>0</v>
      </c>
      <c r="H23" s="41">
        <v>0</v>
      </c>
      <c r="I23" s="41">
        <v>1</v>
      </c>
      <c r="J23" s="41">
        <v>1</v>
      </c>
    </row>
    <row r="24" spans="1:10" x14ac:dyDescent="0.25">
      <c r="A24" s="43">
        <v>5346339</v>
      </c>
      <c r="B24" s="44" t="s">
        <v>11934</v>
      </c>
      <c r="C24" s="44">
        <v>0</v>
      </c>
      <c r="D24" s="44">
        <v>0</v>
      </c>
      <c r="E24" s="44">
        <v>0</v>
      </c>
      <c r="F24" s="44">
        <v>0</v>
      </c>
      <c r="G24" s="44">
        <v>0</v>
      </c>
      <c r="H24" s="44">
        <v>0</v>
      </c>
      <c r="I24" s="44">
        <v>1</v>
      </c>
      <c r="J24" s="44">
        <v>0</v>
      </c>
    </row>
    <row r="25" spans="1:10" x14ac:dyDescent="0.25">
      <c r="A25" s="40">
        <v>5457602</v>
      </c>
      <c r="B25" s="41" t="s">
        <v>5564</v>
      </c>
      <c r="C25" s="41">
        <v>0</v>
      </c>
      <c r="D25" s="41">
        <v>0</v>
      </c>
      <c r="E25" s="41">
        <v>0</v>
      </c>
      <c r="F25" s="41">
        <v>0</v>
      </c>
      <c r="G25" s="41">
        <v>0</v>
      </c>
      <c r="H25" s="41">
        <v>0</v>
      </c>
      <c r="I25" s="41">
        <v>1</v>
      </c>
      <c r="J25" s="41">
        <v>1</v>
      </c>
    </row>
    <row r="26" spans="1:10" x14ac:dyDescent="0.25">
      <c r="A26" s="43">
        <v>5083265</v>
      </c>
      <c r="B26" s="44" t="s">
        <v>11935</v>
      </c>
      <c r="C26" s="44">
        <v>0</v>
      </c>
      <c r="D26" s="44">
        <v>0</v>
      </c>
      <c r="E26" s="44">
        <v>0</v>
      </c>
      <c r="F26" s="44">
        <v>0</v>
      </c>
      <c r="G26" s="44">
        <v>1</v>
      </c>
      <c r="H26" s="44">
        <v>0</v>
      </c>
      <c r="I26" s="44">
        <v>1</v>
      </c>
      <c r="J26" s="44">
        <v>1</v>
      </c>
    </row>
    <row r="27" spans="1:10" x14ac:dyDescent="0.25">
      <c r="A27" s="40">
        <v>2741288</v>
      </c>
      <c r="B27" s="41" t="s">
        <v>10812</v>
      </c>
      <c r="C27" s="41">
        <v>0</v>
      </c>
      <c r="D27" s="41">
        <v>0</v>
      </c>
      <c r="E27" s="41">
        <v>0</v>
      </c>
      <c r="F27" s="41">
        <v>0</v>
      </c>
      <c r="G27" s="41">
        <v>1</v>
      </c>
      <c r="H27" s="41">
        <v>0</v>
      </c>
      <c r="I27" s="41">
        <v>1</v>
      </c>
      <c r="J27" s="41">
        <v>1</v>
      </c>
    </row>
    <row r="28" spans="1:10" x14ac:dyDescent="0.25">
      <c r="A28" s="43">
        <v>5249333</v>
      </c>
      <c r="B28" s="44" t="s">
        <v>11936</v>
      </c>
      <c r="C28" s="44">
        <v>0</v>
      </c>
      <c r="D28" s="44">
        <v>0</v>
      </c>
      <c r="E28" s="44">
        <v>0</v>
      </c>
      <c r="F28" s="44">
        <v>0</v>
      </c>
      <c r="G28" s="44">
        <v>0</v>
      </c>
      <c r="H28" s="44">
        <v>0</v>
      </c>
      <c r="I28" s="44">
        <v>1</v>
      </c>
      <c r="J28" s="44">
        <v>1</v>
      </c>
    </row>
    <row r="29" spans="1:10" x14ac:dyDescent="0.25">
      <c r="A29" s="40">
        <v>5234522</v>
      </c>
      <c r="B29" s="41" t="s">
        <v>11937</v>
      </c>
      <c r="C29" s="41">
        <v>0</v>
      </c>
      <c r="D29" s="41">
        <v>0</v>
      </c>
      <c r="E29" s="41">
        <v>0</v>
      </c>
      <c r="F29" s="41">
        <v>0</v>
      </c>
      <c r="G29" s="41">
        <v>0</v>
      </c>
      <c r="H29" s="41">
        <v>0</v>
      </c>
      <c r="I29" s="41">
        <v>1</v>
      </c>
      <c r="J29" s="41">
        <v>1</v>
      </c>
    </row>
    <row r="30" spans="1:10" x14ac:dyDescent="0.25">
      <c r="A30" s="43">
        <v>5093902</v>
      </c>
      <c r="B30" s="44" t="s">
        <v>11938</v>
      </c>
      <c r="C30" s="44">
        <v>0</v>
      </c>
      <c r="D30" s="44">
        <v>0</v>
      </c>
      <c r="E30" s="44">
        <v>0</v>
      </c>
      <c r="F30" s="44">
        <v>0</v>
      </c>
      <c r="G30" s="44">
        <v>1</v>
      </c>
      <c r="H30" s="44">
        <v>1</v>
      </c>
      <c r="I30" s="44">
        <v>1</v>
      </c>
      <c r="J30" s="44">
        <v>0</v>
      </c>
    </row>
    <row r="31" spans="1:10" x14ac:dyDescent="0.25">
      <c r="A31" s="40">
        <v>5234751</v>
      </c>
      <c r="B31" s="41" t="s">
        <v>11939</v>
      </c>
      <c r="C31" s="41">
        <v>0</v>
      </c>
      <c r="D31" s="41">
        <v>0</v>
      </c>
      <c r="E31" s="41">
        <v>0</v>
      </c>
      <c r="F31" s="41">
        <v>0</v>
      </c>
      <c r="G31" s="41">
        <v>0</v>
      </c>
      <c r="H31" s="41">
        <v>0</v>
      </c>
      <c r="I31" s="41">
        <v>1</v>
      </c>
      <c r="J31" s="41">
        <v>0</v>
      </c>
    </row>
    <row r="32" spans="1:10" x14ac:dyDescent="0.25">
      <c r="A32" s="43">
        <v>5250285</v>
      </c>
      <c r="B32" s="44" t="s">
        <v>11940</v>
      </c>
      <c r="C32" s="44">
        <v>0</v>
      </c>
      <c r="D32" s="44">
        <v>0</v>
      </c>
      <c r="E32" s="44">
        <v>0</v>
      </c>
      <c r="F32" s="44">
        <v>0</v>
      </c>
      <c r="G32" s="44">
        <v>0</v>
      </c>
      <c r="H32" s="44">
        <v>0</v>
      </c>
      <c r="I32" s="44">
        <v>1</v>
      </c>
      <c r="J32" s="44">
        <v>1</v>
      </c>
    </row>
    <row r="33" spans="1:10" x14ac:dyDescent="0.25">
      <c r="A33" s="40">
        <v>5178649</v>
      </c>
      <c r="B33" s="41" t="s">
        <v>10816</v>
      </c>
      <c r="C33" s="41">
        <v>0</v>
      </c>
      <c r="D33" s="41">
        <v>0</v>
      </c>
      <c r="E33" s="41">
        <v>0</v>
      </c>
      <c r="F33" s="41">
        <v>0</v>
      </c>
      <c r="G33" s="41">
        <v>0</v>
      </c>
      <c r="H33" s="41">
        <v>0</v>
      </c>
      <c r="I33" s="41">
        <v>0</v>
      </c>
      <c r="J33" s="41">
        <v>1</v>
      </c>
    </row>
    <row r="34" spans="1:10" x14ac:dyDescent="0.25">
      <c r="A34" s="43">
        <v>5161312</v>
      </c>
      <c r="B34" s="44" t="s">
        <v>11941</v>
      </c>
      <c r="C34" s="44">
        <v>0</v>
      </c>
      <c r="D34" s="44">
        <v>0</v>
      </c>
      <c r="E34" s="44">
        <v>0</v>
      </c>
      <c r="F34" s="44">
        <v>0</v>
      </c>
      <c r="G34" s="44">
        <v>0</v>
      </c>
      <c r="H34" s="44">
        <v>0</v>
      </c>
      <c r="I34" s="44">
        <v>1</v>
      </c>
      <c r="J34" s="44">
        <v>1</v>
      </c>
    </row>
    <row r="35" spans="1:10" x14ac:dyDescent="0.25">
      <c r="A35" s="40">
        <v>2872544</v>
      </c>
      <c r="B35" s="41" t="s">
        <v>11942</v>
      </c>
      <c r="C35" s="41">
        <v>0</v>
      </c>
      <c r="D35" s="41">
        <v>0</v>
      </c>
      <c r="E35" s="41">
        <v>0</v>
      </c>
      <c r="F35" s="41">
        <v>0</v>
      </c>
      <c r="G35" s="41">
        <v>0</v>
      </c>
      <c r="H35" s="41">
        <v>0</v>
      </c>
      <c r="I35" s="41">
        <v>1</v>
      </c>
      <c r="J35" s="41">
        <v>1</v>
      </c>
    </row>
    <row r="36" spans="1:10" x14ac:dyDescent="0.25">
      <c r="A36" s="43">
        <v>5530725</v>
      </c>
      <c r="B36" s="44" t="s">
        <v>8106</v>
      </c>
      <c r="C36" s="44">
        <v>0</v>
      </c>
      <c r="D36" s="44">
        <v>0</v>
      </c>
      <c r="E36" s="44">
        <v>0</v>
      </c>
      <c r="F36" s="44">
        <v>0</v>
      </c>
      <c r="G36" s="44">
        <v>0</v>
      </c>
      <c r="H36" s="44">
        <v>0</v>
      </c>
      <c r="I36" s="44">
        <v>1</v>
      </c>
      <c r="J36" s="44">
        <v>1</v>
      </c>
    </row>
    <row r="37" spans="1:10" x14ac:dyDescent="0.25">
      <c r="A37" s="40">
        <v>5006201</v>
      </c>
      <c r="B37" s="41" t="s">
        <v>11943</v>
      </c>
      <c r="C37" s="41">
        <v>0</v>
      </c>
      <c r="D37" s="41">
        <v>0</v>
      </c>
      <c r="E37" s="41">
        <v>0</v>
      </c>
      <c r="F37" s="41">
        <v>0</v>
      </c>
      <c r="G37" s="41">
        <v>0</v>
      </c>
      <c r="H37" s="41">
        <v>0</v>
      </c>
      <c r="I37" s="41">
        <v>1</v>
      </c>
      <c r="J37" s="41">
        <v>0</v>
      </c>
    </row>
    <row r="38" spans="1:10" x14ac:dyDescent="0.25">
      <c r="A38" s="43">
        <v>2761165</v>
      </c>
      <c r="B38" s="44" t="s">
        <v>11944</v>
      </c>
      <c r="C38" s="44">
        <v>0</v>
      </c>
      <c r="D38" s="44">
        <v>0</v>
      </c>
      <c r="E38" s="44">
        <v>0</v>
      </c>
      <c r="F38" s="44">
        <v>0</v>
      </c>
      <c r="G38" s="44">
        <v>0</v>
      </c>
      <c r="H38" s="44">
        <v>0</v>
      </c>
      <c r="I38" s="44">
        <v>1</v>
      </c>
      <c r="J38" s="44">
        <v>0</v>
      </c>
    </row>
    <row r="39" spans="1:10" x14ac:dyDescent="0.25">
      <c r="A39" s="40">
        <v>5151562</v>
      </c>
      <c r="B39" s="41" t="s">
        <v>11945</v>
      </c>
      <c r="C39" s="41">
        <v>0</v>
      </c>
      <c r="D39" s="41">
        <v>0</v>
      </c>
      <c r="E39" s="41">
        <v>0</v>
      </c>
      <c r="F39" s="41">
        <v>0</v>
      </c>
      <c r="G39" s="41">
        <v>0</v>
      </c>
      <c r="H39" s="41">
        <v>0</v>
      </c>
      <c r="I39" s="41">
        <v>1</v>
      </c>
      <c r="J39" s="41">
        <v>1</v>
      </c>
    </row>
    <row r="40" spans="1:10" x14ac:dyDescent="0.25">
      <c r="A40" s="43">
        <v>2877694</v>
      </c>
      <c r="B40" s="44" t="s">
        <v>812</v>
      </c>
      <c r="C40" s="44">
        <v>0</v>
      </c>
      <c r="D40" s="44">
        <v>1</v>
      </c>
      <c r="E40" s="44">
        <v>0</v>
      </c>
      <c r="F40" s="44">
        <v>1</v>
      </c>
      <c r="G40" s="44">
        <v>1</v>
      </c>
      <c r="H40" s="44">
        <v>0</v>
      </c>
      <c r="I40" s="44">
        <v>1</v>
      </c>
      <c r="J40" s="44">
        <v>1</v>
      </c>
    </row>
    <row r="41" spans="1:10" x14ac:dyDescent="0.25">
      <c r="A41" s="40">
        <v>5255317</v>
      </c>
      <c r="B41" s="41" t="s">
        <v>6447</v>
      </c>
      <c r="C41" s="41">
        <v>0</v>
      </c>
      <c r="D41" s="41">
        <v>0</v>
      </c>
      <c r="E41" s="41">
        <v>0</v>
      </c>
      <c r="F41" s="41">
        <v>0</v>
      </c>
      <c r="G41" s="41">
        <v>0</v>
      </c>
      <c r="H41" s="41">
        <v>0</v>
      </c>
      <c r="I41" s="41">
        <v>1</v>
      </c>
      <c r="J41" s="41">
        <v>0</v>
      </c>
    </row>
    <row r="42" spans="1:10" x14ac:dyDescent="0.25">
      <c r="A42" s="43">
        <v>5191882</v>
      </c>
      <c r="B42" s="44" t="s">
        <v>11946</v>
      </c>
      <c r="C42" s="44">
        <v>0</v>
      </c>
      <c r="D42" s="44">
        <v>0</v>
      </c>
      <c r="E42" s="44">
        <v>0</v>
      </c>
      <c r="F42" s="44">
        <v>0</v>
      </c>
      <c r="G42" s="44">
        <v>0</v>
      </c>
      <c r="H42" s="44">
        <v>0</v>
      </c>
      <c r="I42" s="44">
        <v>1</v>
      </c>
      <c r="J42" s="44">
        <v>0</v>
      </c>
    </row>
    <row r="43" spans="1:10" x14ac:dyDescent="0.25">
      <c r="A43" s="40">
        <v>5306884</v>
      </c>
      <c r="B43" s="41" t="s">
        <v>11947</v>
      </c>
      <c r="C43" s="41">
        <v>0</v>
      </c>
      <c r="D43" s="41">
        <v>0</v>
      </c>
      <c r="E43" s="41">
        <v>0</v>
      </c>
      <c r="F43" s="41">
        <v>0</v>
      </c>
      <c r="G43" s="41">
        <v>0</v>
      </c>
      <c r="H43" s="41">
        <v>0</v>
      </c>
      <c r="I43" s="41">
        <v>1</v>
      </c>
      <c r="J43" s="41">
        <v>0</v>
      </c>
    </row>
    <row r="44" spans="1:10" x14ac:dyDescent="0.25">
      <c r="A44" s="43">
        <v>5095549</v>
      </c>
      <c r="B44" s="44" t="s">
        <v>813</v>
      </c>
      <c r="C44" s="44">
        <v>0</v>
      </c>
      <c r="D44" s="44">
        <v>0</v>
      </c>
      <c r="E44" s="44">
        <v>1</v>
      </c>
      <c r="F44" s="44">
        <v>1</v>
      </c>
      <c r="G44" s="44">
        <v>1</v>
      </c>
      <c r="H44" s="44">
        <v>0</v>
      </c>
      <c r="I44" s="44">
        <v>1</v>
      </c>
      <c r="J44" s="44">
        <v>1</v>
      </c>
    </row>
    <row r="45" spans="1:10" x14ac:dyDescent="0.25">
      <c r="A45" s="40">
        <v>5029953</v>
      </c>
      <c r="B45" s="41" t="s">
        <v>8578</v>
      </c>
      <c r="C45" s="41">
        <v>0</v>
      </c>
      <c r="D45" s="41">
        <v>0</v>
      </c>
      <c r="E45" s="41">
        <v>0</v>
      </c>
      <c r="F45" s="41">
        <v>1</v>
      </c>
      <c r="G45" s="41">
        <v>1</v>
      </c>
      <c r="H45" s="41">
        <v>1</v>
      </c>
      <c r="I45" s="41">
        <v>1</v>
      </c>
      <c r="J45" s="41">
        <v>1</v>
      </c>
    </row>
    <row r="46" spans="1:10" x14ac:dyDescent="0.25">
      <c r="A46" s="43">
        <v>5259673</v>
      </c>
      <c r="B46" s="44" t="s">
        <v>11948</v>
      </c>
      <c r="C46" s="44">
        <v>0</v>
      </c>
      <c r="D46" s="44">
        <v>0</v>
      </c>
      <c r="E46" s="44">
        <v>0</v>
      </c>
      <c r="F46" s="44">
        <v>0</v>
      </c>
      <c r="G46" s="44">
        <v>0</v>
      </c>
      <c r="H46" s="44">
        <v>0</v>
      </c>
      <c r="I46" s="44">
        <v>1</v>
      </c>
      <c r="J46" s="44">
        <v>0</v>
      </c>
    </row>
    <row r="47" spans="1:10" x14ac:dyDescent="0.25">
      <c r="A47" s="40">
        <v>5345626</v>
      </c>
      <c r="B47" s="41" t="s">
        <v>10823</v>
      </c>
      <c r="C47" s="41">
        <v>0</v>
      </c>
      <c r="D47" s="41">
        <v>0</v>
      </c>
      <c r="E47" s="41">
        <v>0</v>
      </c>
      <c r="F47" s="41">
        <v>0</v>
      </c>
      <c r="G47" s="41">
        <v>0</v>
      </c>
      <c r="H47" s="41">
        <v>0</v>
      </c>
      <c r="I47" s="41">
        <v>1</v>
      </c>
      <c r="J47" s="41">
        <v>1</v>
      </c>
    </row>
    <row r="48" spans="1:10" x14ac:dyDescent="0.25">
      <c r="A48" s="43">
        <v>5121175</v>
      </c>
      <c r="B48" s="44" t="s">
        <v>11949</v>
      </c>
      <c r="C48" s="44">
        <v>0</v>
      </c>
      <c r="D48" s="44">
        <v>0</v>
      </c>
      <c r="E48" s="44">
        <v>0</v>
      </c>
      <c r="F48" s="44">
        <v>0</v>
      </c>
      <c r="G48" s="44">
        <v>0</v>
      </c>
      <c r="H48" s="44">
        <v>0</v>
      </c>
      <c r="I48" s="44">
        <v>1</v>
      </c>
      <c r="J48" s="44">
        <v>1</v>
      </c>
    </row>
    <row r="49" spans="1:10" x14ac:dyDescent="0.25">
      <c r="A49" s="40">
        <v>2726793</v>
      </c>
      <c r="B49" s="41" t="s">
        <v>11950</v>
      </c>
      <c r="C49" s="41">
        <v>0</v>
      </c>
      <c r="D49" s="41">
        <v>0</v>
      </c>
      <c r="E49" s="41">
        <v>0</v>
      </c>
      <c r="F49" s="41">
        <v>0</v>
      </c>
      <c r="G49" s="41">
        <v>0</v>
      </c>
      <c r="H49" s="41">
        <v>0</v>
      </c>
      <c r="I49" s="41">
        <v>1</v>
      </c>
      <c r="J49" s="41">
        <v>1</v>
      </c>
    </row>
    <row r="50" spans="1:10" x14ac:dyDescent="0.25">
      <c r="A50" s="43">
        <v>2860708</v>
      </c>
      <c r="B50" s="44" t="s">
        <v>10824</v>
      </c>
      <c r="C50" s="44">
        <v>0</v>
      </c>
      <c r="D50" s="44">
        <v>0</v>
      </c>
      <c r="E50" s="44">
        <v>0</v>
      </c>
      <c r="F50" s="44">
        <v>0</v>
      </c>
      <c r="G50" s="44">
        <v>1</v>
      </c>
      <c r="H50" s="44">
        <v>1</v>
      </c>
      <c r="I50" s="44">
        <v>1</v>
      </c>
      <c r="J50" s="44">
        <v>1</v>
      </c>
    </row>
    <row r="51" spans="1:10" x14ac:dyDescent="0.25">
      <c r="A51" s="40">
        <v>2819627</v>
      </c>
      <c r="B51" s="41" t="s">
        <v>11951</v>
      </c>
      <c r="C51" s="41">
        <v>0</v>
      </c>
      <c r="D51" s="41">
        <v>1</v>
      </c>
      <c r="E51" s="41">
        <v>0</v>
      </c>
      <c r="F51" s="41">
        <v>0</v>
      </c>
      <c r="G51" s="41">
        <v>0</v>
      </c>
      <c r="H51" s="41">
        <v>0</v>
      </c>
      <c r="I51" s="41">
        <v>0</v>
      </c>
      <c r="J51" s="41">
        <v>0</v>
      </c>
    </row>
    <row r="52" spans="1:10" x14ac:dyDescent="0.25">
      <c r="A52" s="43">
        <v>2862522</v>
      </c>
      <c r="B52" s="44" t="s">
        <v>11952</v>
      </c>
      <c r="C52" s="44">
        <v>0</v>
      </c>
      <c r="D52" s="44">
        <v>0</v>
      </c>
      <c r="E52" s="44">
        <v>0</v>
      </c>
      <c r="F52" s="44">
        <v>0</v>
      </c>
      <c r="G52" s="44">
        <v>0</v>
      </c>
      <c r="H52" s="44">
        <v>0</v>
      </c>
      <c r="I52" s="44">
        <v>1</v>
      </c>
      <c r="J52" s="44">
        <v>0</v>
      </c>
    </row>
    <row r="53" spans="1:10" x14ac:dyDescent="0.25">
      <c r="A53" s="40">
        <v>2692562</v>
      </c>
      <c r="B53" s="41" t="s">
        <v>8435</v>
      </c>
      <c r="C53" s="41">
        <v>1</v>
      </c>
      <c r="D53" s="41">
        <v>1</v>
      </c>
      <c r="E53" s="41">
        <v>0</v>
      </c>
      <c r="F53" s="41">
        <v>0</v>
      </c>
      <c r="G53" s="41">
        <v>1</v>
      </c>
      <c r="H53" s="41">
        <v>1</v>
      </c>
      <c r="I53" s="41">
        <v>1</v>
      </c>
      <c r="J53" s="41">
        <v>1</v>
      </c>
    </row>
    <row r="54" spans="1:10" x14ac:dyDescent="0.25">
      <c r="A54" s="43">
        <v>2638266</v>
      </c>
      <c r="B54" s="44" t="s">
        <v>11953</v>
      </c>
      <c r="C54" s="44">
        <v>0</v>
      </c>
      <c r="D54" s="44">
        <v>0</v>
      </c>
      <c r="E54" s="44">
        <v>0</v>
      </c>
      <c r="F54" s="44">
        <v>0</v>
      </c>
      <c r="G54" s="44">
        <v>0</v>
      </c>
      <c r="H54" s="44">
        <v>0</v>
      </c>
      <c r="I54" s="44">
        <v>1</v>
      </c>
      <c r="J54" s="44">
        <v>0</v>
      </c>
    </row>
    <row r="55" spans="1:10" x14ac:dyDescent="0.25">
      <c r="A55" s="40">
        <v>5317312</v>
      </c>
      <c r="B55" s="41" t="s">
        <v>11954</v>
      </c>
      <c r="C55" s="41">
        <v>0</v>
      </c>
      <c r="D55" s="41">
        <v>0</v>
      </c>
      <c r="E55" s="41">
        <v>0</v>
      </c>
      <c r="F55" s="41">
        <v>0</v>
      </c>
      <c r="G55" s="41">
        <v>0</v>
      </c>
      <c r="H55" s="41">
        <v>0</v>
      </c>
      <c r="I55" s="41">
        <v>1</v>
      </c>
      <c r="J55" s="41">
        <v>0</v>
      </c>
    </row>
    <row r="56" spans="1:10" x14ac:dyDescent="0.25">
      <c r="A56" s="43">
        <v>5311918</v>
      </c>
      <c r="B56" s="44" t="s">
        <v>11955</v>
      </c>
      <c r="C56" s="44">
        <v>0</v>
      </c>
      <c r="D56" s="44">
        <v>0</v>
      </c>
      <c r="E56" s="44">
        <v>0</v>
      </c>
      <c r="F56" s="44">
        <v>0</v>
      </c>
      <c r="G56" s="44">
        <v>0</v>
      </c>
      <c r="H56" s="44">
        <v>0</v>
      </c>
      <c r="I56" s="44">
        <v>1</v>
      </c>
      <c r="J56" s="44">
        <v>0</v>
      </c>
    </row>
    <row r="57" spans="1:10" x14ac:dyDescent="0.25">
      <c r="A57" s="40">
        <v>5542979</v>
      </c>
      <c r="B57" s="41" t="s">
        <v>11956</v>
      </c>
      <c r="C57" s="41">
        <v>0</v>
      </c>
      <c r="D57" s="41">
        <v>0</v>
      </c>
      <c r="E57" s="41">
        <v>0</v>
      </c>
      <c r="F57" s="41">
        <v>0</v>
      </c>
      <c r="G57" s="41">
        <v>0</v>
      </c>
      <c r="H57" s="41">
        <v>0</v>
      </c>
      <c r="I57" s="41">
        <v>1</v>
      </c>
      <c r="J57" s="41">
        <v>0</v>
      </c>
    </row>
    <row r="58" spans="1:10" x14ac:dyDescent="0.25">
      <c r="A58" s="43">
        <v>2784165</v>
      </c>
      <c r="B58" s="44" t="s">
        <v>2385</v>
      </c>
      <c r="C58" s="44">
        <v>0</v>
      </c>
      <c r="D58" s="44">
        <v>0</v>
      </c>
      <c r="E58" s="44">
        <v>0</v>
      </c>
      <c r="F58" s="44">
        <v>0</v>
      </c>
      <c r="G58" s="44">
        <v>0</v>
      </c>
      <c r="H58" s="44">
        <v>1</v>
      </c>
      <c r="I58" s="44">
        <v>1</v>
      </c>
      <c r="J58" s="44">
        <v>1</v>
      </c>
    </row>
    <row r="59" spans="1:10" x14ac:dyDescent="0.25">
      <c r="A59" s="40">
        <v>2112868</v>
      </c>
      <c r="B59" s="41" t="s">
        <v>10826</v>
      </c>
      <c r="C59" s="41">
        <v>1</v>
      </c>
      <c r="D59" s="41">
        <v>1</v>
      </c>
      <c r="E59" s="41">
        <v>0</v>
      </c>
      <c r="F59" s="41">
        <v>0</v>
      </c>
      <c r="G59" s="41">
        <v>0</v>
      </c>
      <c r="H59" s="41">
        <v>1</v>
      </c>
      <c r="I59" s="41">
        <v>1</v>
      </c>
      <c r="J59" s="41">
        <v>1</v>
      </c>
    </row>
    <row r="60" spans="1:10" x14ac:dyDescent="0.25">
      <c r="A60" s="43">
        <v>5164443</v>
      </c>
      <c r="B60" s="44" t="s">
        <v>11957</v>
      </c>
      <c r="C60" s="44">
        <v>0</v>
      </c>
      <c r="D60" s="44">
        <v>0</v>
      </c>
      <c r="E60" s="44">
        <v>0</v>
      </c>
      <c r="F60" s="44">
        <v>0</v>
      </c>
      <c r="G60" s="44">
        <v>0</v>
      </c>
      <c r="H60" s="44">
        <v>0</v>
      </c>
      <c r="I60" s="44">
        <v>1</v>
      </c>
      <c r="J60" s="44">
        <v>0</v>
      </c>
    </row>
    <row r="61" spans="1:10" x14ac:dyDescent="0.25">
      <c r="A61" s="40">
        <v>5133351</v>
      </c>
      <c r="B61" s="41" t="s">
        <v>11958</v>
      </c>
      <c r="C61" s="41">
        <v>0</v>
      </c>
      <c r="D61" s="41">
        <v>0</v>
      </c>
      <c r="E61" s="41">
        <v>0</v>
      </c>
      <c r="F61" s="41">
        <v>0</v>
      </c>
      <c r="G61" s="41">
        <v>0</v>
      </c>
      <c r="H61" s="41">
        <v>0</v>
      </c>
      <c r="I61" s="41">
        <v>1</v>
      </c>
      <c r="J61" s="41">
        <v>1</v>
      </c>
    </row>
    <row r="62" spans="1:10" x14ac:dyDescent="0.25">
      <c r="A62" s="43">
        <v>5322294</v>
      </c>
      <c r="B62" s="44" t="s">
        <v>11959</v>
      </c>
      <c r="C62" s="44">
        <v>0</v>
      </c>
      <c r="D62" s="44">
        <v>0</v>
      </c>
      <c r="E62" s="44">
        <v>0</v>
      </c>
      <c r="F62" s="44">
        <v>0</v>
      </c>
      <c r="G62" s="44">
        <v>1</v>
      </c>
      <c r="H62" s="44">
        <v>0</v>
      </c>
      <c r="I62" s="44">
        <v>1</v>
      </c>
      <c r="J62" s="44">
        <v>1</v>
      </c>
    </row>
    <row r="63" spans="1:10" x14ac:dyDescent="0.25">
      <c r="A63" s="40">
        <v>2742039</v>
      </c>
      <c r="B63" s="41" t="s">
        <v>10830</v>
      </c>
      <c r="C63" s="41">
        <v>0</v>
      </c>
      <c r="D63" s="41">
        <v>0</v>
      </c>
      <c r="E63" s="41">
        <v>0</v>
      </c>
      <c r="F63" s="41">
        <v>0</v>
      </c>
      <c r="G63" s="41">
        <v>0</v>
      </c>
      <c r="H63" s="41">
        <v>0</v>
      </c>
      <c r="I63" s="41">
        <v>1</v>
      </c>
      <c r="J63" s="41">
        <v>1</v>
      </c>
    </row>
    <row r="64" spans="1:10" x14ac:dyDescent="0.25">
      <c r="A64" s="43">
        <v>5267994</v>
      </c>
      <c r="B64" s="44" t="s">
        <v>10116</v>
      </c>
      <c r="C64" s="44">
        <v>0</v>
      </c>
      <c r="D64" s="44">
        <v>0</v>
      </c>
      <c r="E64" s="44">
        <v>0</v>
      </c>
      <c r="F64" s="44">
        <v>0</v>
      </c>
      <c r="G64" s="44">
        <v>0</v>
      </c>
      <c r="H64" s="44">
        <v>1</v>
      </c>
      <c r="I64" s="44">
        <v>1</v>
      </c>
      <c r="J64" s="44">
        <v>1</v>
      </c>
    </row>
    <row r="65" spans="1:10" x14ac:dyDescent="0.25">
      <c r="A65" s="40">
        <v>2869594</v>
      </c>
      <c r="B65" s="41" t="s">
        <v>11960</v>
      </c>
      <c r="C65" s="41">
        <v>0</v>
      </c>
      <c r="D65" s="41">
        <v>0</v>
      </c>
      <c r="E65" s="41">
        <v>0</v>
      </c>
      <c r="F65" s="41">
        <v>0</v>
      </c>
      <c r="G65" s="41">
        <v>0</v>
      </c>
      <c r="H65" s="41">
        <v>0</v>
      </c>
      <c r="I65" s="41">
        <v>1</v>
      </c>
      <c r="J65" s="41">
        <v>1</v>
      </c>
    </row>
    <row r="66" spans="1:10" x14ac:dyDescent="0.25">
      <c r="A66" s="43">
        <v>2633086</v>
      </c>
      <c r="B66" s="44" t="s">
        <v>11961</v>
      </c>
      <c r="C66" s="44">
        <v>0</v>
      </c>
      <c r="D66" s="44">
        <v>0</v>
      </c>
      <c r="E66" s="44">
        <v>0</v>
      </c>
      <c r="F66" s="44">
        <v>0</v>
      </c>
      <c r="G66" s="44">
        <v>0</v>
      </c>
      <c r="H66" s="44">
        <v>0</v>
      </c>
      <c r="I66" s="44">
        <v>1</v>
      </c>
      <c r="J66" s="44">
        <v>0</v>
      </c>
    </row>
    <row r="67" spans="1:10" x14ac:dyDescent="0.25">
      <c r="A67" s="40">
        <v>5308453</v>
      </c>
      <c r="B67" s="41" t="s">
        <v>11962</v>
      </c>
      <c r="C67" s="41">
        <v>0</v>
      </c>
      <c r="D67" s="41">
        <v>0</v>
      </c>
      <c r="E67" s="41">
        <v>0</v>
      </c>
      <c r="F67" s="41">
        <v>0</v>
      </c>
      <c r="G67" s="41">
        <v>0</v>
      </c>
      <c r="H67" s="41">
        <v>0</v>
      </c>
      <c r="I67" s="41">
        <v>1</v>
      </c>
      <c r="J67" s="41">
        <v>0</v>
      </c>
    </row>
    <row r="68" spans="1:10" x14ac:dyDescent="0.25">
      <c r="A68" s="43">
        <v>5546729</v>
      </c>
      <c r="B68" s="44" t="s">
        <v>6248</v>
      </c>
      <c r="C68" s="44">
        <v>0</v>
      </c>
      <c r="D68" s="44">
        <v>0</v>
      </c>
      <c r="E68" s="44">
        <v>0</v>
      </c>
      <c r="F68" s="44">
        <v>0</v>
      </c>
      <c r="G68" s="44">
        <v>0</v>
      </c>
      <c r="H68" s="44">
        <v>0</v>
      </c>
      <c r="I68" s="44">
        <v>1</v>
      </c>
      <c r="J68" s="44">
        <v>1</v>
      </c>
    </row>
    <row r="69" spans="1:10" x14ac:dyDescent="0.25">
      <c r="A69" s="40">
        <v>2005522</v>
      </c>
      <c r="B69" s="41" t="s">
        <v>11963</v>
      </c>
      <c r="C69" s="41">
        <v>0</v>
      </c>
      <c r="D69" s="41">
        <v>0</v>
      </c>
      <c r="E69" s="41">
        <v>0</v>
      </c>
      <c r="F69" s="41">
        <v>0</v>
      </c>
      <c r="G69" s="41">
        <v>0</v>
      </c>
      <c r="H69" s="41">
        <v>0</v>
      </c>
      <c r="I69" s="41">
        <v>1</v>
      </c>
      <c r="J69" s="41">
        <v>1</v>
      </c>
    </row>
    <row r="70" spans="1:10" x14ac:dyDescent="0.25">
      <c r="A70" s="43">
        <v>5063906</v>
      </c>
      <c r="B70" s="44" t="s">
        <v>10832</v>
      </c>
      <c r="C70" s="44">
        <v>0</v>
      </c>
      <c r="D70" s="44">
        <v>0</v>
      </c>
      <c r="E70" s="44">
        <v>0</v>
      </c>
      <c r="F70" s="44">
        <v>0</v>
      </c>
      <c r="G70" s="44">
        <v>0</v>
      </c>
      <c r="H70" s="44">
        <v>0</v>
      </c>
      <c r="I70" s="44">
        <v>1</v>
      </c>
      <c r="J70" s="44">
        <v>1</v>
      </c>
    </row>
    <row r="71" spans="1:10" x14ac:dyDescent="0.25">
      <c r="A71" s="40">
        <v>5104483</v>
      </c>
      <c r="B71" s="41" t="s">
        <v>11964</v>
      </c>
      <c r="C71" s="41">
        <v>0</v>
      </c>
      <c r="D71" s="41">
        <v>0</v>
      </c>
      <c r="E71" s="41">
        <v>0</v>
      </c>
      <c r="F71" s="41">
        <v>0</v>
      </c>
      <c r="G71" s="41">
        <v>0</v>
      </c>
      <c r="H71" s="41">
        <v>1</v>
      </c>
      <c r="I71" s="41">
        <v>1</v>
      </c>
      <c r="J71" s="41">
        <v>1</v>
      </c>
    </row>
    <row r="72" spans="1:10" x14ac:dyDescent="0.25">
      <c r="A72" s="43">
        <v>5111676</v>
      </c>
      <c r="B72" s="44" t="s">
        <v>11965</v>
      </c>
      <c r="C72" s="44">
        <v>0</v>
      </c>
      <c r="D72" s="44">
        <v>0</v>
      </c>
      <c r="E72" s="44">
        <v>0</v>
      </c>
      <c r="F72" s="44">
        <v>0</v>
      </c>
      <c r="G72" s="44">
        <v>0</v>
      </c>
      <c r="H72" s="44">
        <v>0</v>
      </c>
      <c r="I72" s="44">
        <v>1</v>
      </c>
      <c r="J72" s="44">
        <v>1</v>
      </c>
    </row>
    <row r="73" spans="1:10" x14ac:dyDescent="0.25">
      <c r="A73" s="40">
        <v>5219477</v>
      </c>
      <c r="B73" s="41" t="s">
        <v>6079</v>
      </c>
      <c r="C73" s="41">
        <v>0</v>
      </c>
      <c r="D73" s="41">
        <v>0</v>
      </c>
      <c r="E73" s="41">
        <v>0</v>
      </c>
      <c r="F73" s="41">
        <v>0</v>
      </c>
      <c r="G73" s="41">
        <v>0</v>
      </c>
      <c r="H73" s="41">
        <v>0</v>
      </c>
      <c r="I73" s="41">
        <v>1</v>
      </c>
      <c r="J73" s="41">
        <v>0</v>
      </c>
    </row>
    <row r="74" spans="1:10" x14ac:dyDescent="0.25">
      <c r="A74" s="43">
        <v>5218624</v>
      </c>
      <c r="B74" s="44" t="s">
        <v>11966</v>
      </c>
      <c r="C74" s="44">
        <v>0</v>
      </c>
      <c r="D74" s="44">
        <v>0</v>
      </c>
      <c r="E74" s="44">
        <v>0</v>
      </c>
      <c r="F74" s="44">
        <v>0</v>
      </c>
      <c r="G74" s="44">
        <v>0</v>
      </c>
      <c r="H74" s="44">
        <v>0</v>
      </c>
      <c r="I74" s="44">
        <v>1</v>
      </c>
      <c r="J74" s="44">
        <v>1</v>
      </c>
    </row>
    <row r="75" spans="1:10" x14ac:dyDescent="0.25">
      <c r="A75" s="40">
        <v>2798441</v>
      </c>
      <c r="B75" s="41" t="s">
        <v>8907</v>
      </c>
      <c r="C75" s="41">
        <v>0</v>
      </c>
      <c r="D75" s="41">
        <v>0</v>
      </c>
      <c r="E75" s="41">
        <v>0</v>
      </c>
      <c r="F75" s="41">
        <v>0</v>
      </c>
      <c r="G75" s="41">
        <v>1</v>
      </c>
      <c r="H75" s="41">
        <v>0</v>
      </c>
      <c r="I75" s="41">
        <v>1</v>
      </c>
      <c r="J75" s="41">
        <v>1</v>
      </c>
    </row>
    <row r="76" spans="1:10" x14ac:dyDescent="0.25">
      <c r="A76" s="43">
        <v>5244501</v>
      </c>
      <c r="B76" s="44" t="s">
        <v>11967</v>
      </c>
      <c r="C76" s="44">
        <v>0</v>
      </c>
      <c r="D76" s="44">
        <v>0</v>
      </c>
      <c r="E76" s="44">
        <v>0</v>
      </c>
      <c r="F76" s="44">
        <v>0</v>
      </c>
      <c r="G76" s="44">
        <v>0</v>
      </c>
      <c r="H76" s="44">
        <v>0</v>
      </c>
      <c r="I76" s="44">
        <v>1</v>
      </c>
      <c r="J76" s="44">
        <v>1</v>
      </c>
    </row>
    <row r="77" spans="1:10" x14ac:dyDescent="0.25">
      <c r="A77" s="40">
        <v>5109795</v>
      </c>
      <c r="B77" s="41" t="s">
        <v>11968</v>
      </c>
      <c r="C77" s="41">
        <v>0</v>
      </c>
      <c r="D77" s="41">
        <v>0</v>
      </c>
      <c r="E77" s="41">
        <v>0</v>
      </c>
      <c r="F77" s="41">
        <v>0</v>
      </c>
      <c r="G77" s="41">
        <v>0</v>
      </c>
      <c r="H77" s="41">
        <v>0</v>
      </c>
      <c r="I77" s="41">
        <v>1</v>
      </c>
      <c r="J77" s="41">
        <v>1</v>
      </c>
    </row>
    <row r="78" spans="1:10" x14ac:dyDescent="0.25">
      <c r="A78" s="43">
        <v>5051118</v>
      </c>
      <c r="B78" s="44" t="s">
        <v>9097</v>
      </c>
      <c r="C78" s="44">
        <v>0</v>
      </c>
      <c r="D78" s="44">
        <v>0</v>
      </c>
      <c r="E78" s="44">
        <v>0</v>
      </c>
      <c r="F78" s="44">
        <v>0</v>
      </c>
      <c r="G78" s="44">
        <v>1</v>
      </c>
      <c r="H78" s="44">
        <v>1</v>
      </c>
      <c r="I78" s="44">
        <v>1</v>
      </c>
      <c r="J78" s="44">
        <v>1</v>
      </c>
    </row>
    <row r="79" spans="1:10" x14ac:dyDescent="0.25">
      <c r="A79" s="40">
        <v>5205581</v>
      </c>
      <c r="B79" s="41" t="s">
        <v>9994</v>
      </c>
      <c r="C79" s="41">
        <v>0</v>
      </c>
      <c r="D79" s="41">
        <v>0</v>
      </c>
      <c r="E79" s="41">
        <v>0</v>
      </c>
      <c r="F79" s="41">
        <v>0</v>
      </c>
      <c r="G79" s="41">
        <v>1</v>
      </c>
      <c r="H79" s="41">
        <v>1</v>
      </c>
      <c r="I79" s="41">
        <v>1</v>
      </c>
      <c r="J79" s="41">
        <v>1</v>
      </c>
    </row>
    <row r="80" spans="1:10" x14ac:dyDescent="0.25">
      <c r="A80" s="43">
        <v>2874229</v>
      </c>
      <c r="B80" s="44" t="s">
        <v>2154</v>
      </c>
      <c r="C80" s="44">
        <v>0</v>
      </c>
      <c r="D80" s="44">
        <v>1</v>
      </c>
      <c r="E80" s="44">
        <v>1</v>
      </c>
      <c r="F80" s="44">
        <v>0</v>
      </c>
      <c r="G80" s="44">
        <v>1</v>
      </c>
      <c r="H80" s="44">
        <v>0</v>
      </c>
      <c r="I80" s="44">
        <v>1</v>
      </c>
      <c r="J80" s="44">
        <v>1</v>
      </c>
    </row>
    <row r="81" spans="1:10" x14ac:dyDescent="0.25">
      <c r="A81" s="40">
        <v>5472695</v>
      </c>
      <c r="B81" s="41" t="s">
        <v>11969</v>
      </c>
      <c r="C81" s="41">
        <v>0</v>
      </c>
      <c r="D81" s="41">
        <v>0</v>
      </c>
      <c r="E81" s="41">
        <v>0</v>
      </c>
      <c r="F81" s="41">
        <v>0</v>
      </c>
      <c r="G81" s="41">
        <v>0</v>
      </c>
      <c r="H81" s="41">
        <v>0</v>
      </c>
      <c r="I81" s="41">
        <v>1</v>
      </c>
      <c r="J81" s="41">
        <v>1</v>
      </c>
    </row>
    <row r="82" spans="1:10" x14ac:dyDescent="0.25">
      <c r="A82" s="43">
        <v>2587815</v>
      </c>
      <c r="B82" s="44" t="s">
        <v>11970</v>
      </c>
      <c r="C82" s="44">
        <v>0</v>
      </c>
      <c r="D82" s="44">
        <v>0</v>
      </c>
      <c r="E82" s="44">
        <v>1</v>
      </c>
      <c r="F82" s="44">
        <v>1</v>
      </c>
      <c r="G82" s="44">
        <v>1</v>
      </c>
      <c r="H82" s="44">
        <v>0</v>
      </c>
      <c r="I82" s="44">
        <v>0</v>
      </c>
      <c r="J82" s="44">
        <v>0</v>
      </c>
    </row>
    <row r="83" spans="1:10" x14ac:dyDescent="0.25">
      <c r="A83" s="40">
        <v>5275989</v>
      </c>
      <c r="B83" s="41" t="s">
        <v>8311</v>
      </c>
      <c r="C83" s="41">
        <v>0</v>
      </c>
      <c r="D83" s="41">
        <v>0</v>
      </c>
      <c r="E83" s="41">
        <v>0</v>
      </c>
      <c r="F83" s="41">
        <v>0</v>
      </c>
      <c r="G83" s="41">
        <v>0</v>
      </c>
      <c r="H83" s="41">
        <v>0</v>
      </c>
      <c r="I83" s="41">
        <v>1</v>
      </c>
      <c r="J83" s="41">
        <v>1</v>
      </c>
    </row>
    <row r="84" spans="1:10" x14ac:dyDescent="0.25">
      <c r="A84" s="43">
        <v>2056763</v>
      </c>
      <c r="B84" s="44" t="s">
        <v>11971</v>
      </c>
      <c r="C84" s="44">
        <v>0</v>
      </c>
      <c r="D84" s="44">
        <v>0</v>
      </c>
      <c r="E84" s="44">
        <v>0</v>
      </c>
      <c r="F84" s="44">
        <v>0</v>
      </c>
      <c r="G84" s="44">
        <v>0</v>
      </c>
      <c r="H84" s="44">
        <v>0</v>
      </c>
      <c r="I84" s="44">
        <v>1</v>
      </c>
      <c r="J84" s="44">
        <v>0</v>
      </c>
    </row>
    <row r="85" spans="1:10" x14ac:dyDescent="0.25">
      <c r="A85" s="40">
        <v>2711818</v>
      </c>
      <c r="B85" s="41" t="s">
        <v>8367</v>
      </c>
      <c r="C85" s="41">
        <v>0</v>
      </c>
      <c r="D85" s="41">
        <v>0</v>
      </c>
      <c r="E85" s="41">
        <v>0</v>
      </c>
      <c r="F85" s="41">
        <v>0</v>
      </c>
      <c r="G85" s="41">
        <v>0</v>
      </c>
      <c r="H85" s="41">
        <v>0</v>
      </c>
      <c r="I85" s="41">
        <v>1</v>
      </c>
      <c r="J85" s="41">
        <v>1</v>
      </c>
    </row>
    <row r="86" spans="1:10" x14ac:dyDescent="0.25">
      <c r="A86" s="43">
        <v>5160375</v>
      </c>
      <c r="B86" s="44" t="s">
        <v>11972</v>
      </c>
      <c r="C86" s="44">
        <v>0</v>
      </c>
      <c r="D86" s="44">
        <v>0</v>
      </c>
      <c r="E86" s="44">
        <v>0</v>
      </c>
      <c r="F86" s="44">
        <v>0</v>
      </c>
      <c r="G86" s="44">
        <v>0</v>
      </c>
      <c r="H86" s="44">
        <v>0</v>
      </c>
      <c r="I86" s="44">
        <v>1</v>
      </c>
      <c r="J86" s="44">
        <v>1</v>
      </c>
    </row>
    <row r="87" spans="1:10" x14ac:dyDescent="0.25">
      <c r="A87" s="40">
        <v>2863847</v>
      </c>
      <c r="B87" s="41" t="s">
        <v>2316</v>
      </c>
      <c r="C87" s="41">
        <v>0</v>
      </c>
      <c r="D87" s="41">
        <v>0</v>
      </c>
      <c r="E87" s="41">
        <v>0</v>
      </c>
      <c r="F87" s="41">
        <v>1</v>
      </c>
      <c r="G87" s="41">
        <v>1</v>
      </c>
      <c r="H87" s="41">
        <v>1</v>
      </c>
      <c r="I87" s="41">
        <v>1</v>
      </c>
      <c r="J87" s="41">
        <v>1</v>
      </c>
    </row>
    <row r="88" spans="1:10" x14ac:dyDescent="0.25">
      <c r="A88" s="43">
        <v>5250684</v>
      </c>
      <c r="B88" s="44" t="s">
        <v>11973</v>
      </c>
      <c r="C88" s="44">
        <v>0</v>
      </c>
      <c r="D88" s="44">
        <v>0</v>
      </c>
      <c r="E88" s="44">
        <v>0</v>
      </c>
      <c r="F88" s="44">
        <v>0</v>
      </c>
      <c r="G88" s="44">
        <v>0</v>
      </c>
      <c r="H88" s="44">
        <v>0</v>
      </c>
      <c r="I88" s="44">
        <v>1</v>
      </c>
      <c r="J88" s="44">
        <v>1</v>
      </c>
    </row>
    <row r="89" spans="1:10" x14ac:dyDescent="0.25">
      <c r="A89" s="40">
        <v>5106559</v>
      </c>
      <c r="B89" s="41" t="s">
        <v>10842</v>
      </c>
      <c r="C89" s="41">
        <v>0</v>
      </c>
      <c r="D89" s="41">
        <v>0</v>
      </c>
      <c r="E89" s="41">
        <v>0</v>
      </c>
      <c r="F89" s="41">
        <v>0</v>
      </c>
      <c r="G89" s="41">
        <v>0</v>
      </c>
      <c r="H89" s="41">
        <v>0</v>
      </c>
      <c r="I89" s="41">
        <v>1</v>
      </c>
      <c r="J89" s="41">
        <v>1</v>
      </c>
    </row>
    <row r="90" spans="1:10" x14ac:dyDescent="0.25">
      <c r="A90" s="43">
        <v>2562499</v>
      </c>
      <c r="B90" s="44" t="s">
        <v>11974</v>
      </c>
      <c r="C90" s="44">
        <v>0</v>
      </c>
      <c r="D90" s="44">
        <v>0</v>
      </c>
      <c r="E90" s="44">
        <v>0</v>
      </c>
      <c r="F90" s="44">
        <v>0</v>
      </c>
      <c r="G90" s="44">
        <v>0</v>
      </c>
      <c r="H90" s="44">
        <v>0</v>
      </c>
      <c r="I90" s="44">
        <v>1</v>
      </c>
      <c r="J90" s="44">
        <v>0</v>
      </c>
    </row>
    <row r="91" spans="1:10" x14ac:dyDescent="0.25">
      <c r="A91" s="40">
        <v>5333865</v>
      </c>
      <c r="B91" s="41" t="s">
        <v>11975</v>
      </c>
      <c r="C91" s="41">
        <v>0</v>
      </c>
      <c r="D91" s="41">
        <v>0</v>
      </c>
      <c r="E91" s="41">
        <v>0</v>
      </c>
      <c r="F91" s="41">
        <v>0</v>
      </c>
      <c r="G91" s="41">
        <v>0</v>
      </c>
      <c r="H91" s="41">
        <v>0</v>
      </c>
      <c r="I91" s="41">
        <v>1</v>
      </c>
      <c r="J91" s="41">
        <v>1</v>
      </c>
    </row>
    <row r="92" spans="1:10" x14ac:dyDescent="0.25">
      <c r="A92" s="43">
        <v>2817039</v>
      </c>
      <c r="B92" s="44" t="s">
        <v>11976</v>
      </c>
      <c r="C92" s="44">
        <v>0</v>
      </c>
      <c r="D92" s="44">
        <v>0</v>
      </c>
      <c r="E92" s="44">
        <v>0</v>
      </c>
      <c r="F92" s="44">
        <v>0</v>
      </c>
      <c r="G92" s="44">
        <v>0</v>
      </c>
      <c r="H92" s="44">
        <v>0</v>
      </c>
      <c r="I92" s="44">
        <v>1</v>
      </c>
      <c r="J92" s="44">
        <v>0</v>
      </c>
    </row>
    <row r="93" spans="1:10" x14ac:dyDescent="0.25">
      <c r="A93" s="40">
        <v>4247949</v>
      </c>
      <c r="B93" s="41" t="s">
        <v>11977</v>
      </c>
      <c r="C93" s="41">
        <v>0</v>
      </c>
      <c r="D93" s="41">
        <v>0</v>
      </c>
      <c r="E93" s="41">
        <v>0</v>
      </c>
      <c r="F93" s="41">
        <v>0</v>
      </c>
      <c r="G93" s="41">
        <v>0</v>
      </c>
      <c r="H93" s="41">
        <v>1</v>
      </c>
      <c r="I93" s="41">
        <v>1</v>
      </c>
      <c r="J93" s="41">
        <v>1</v>
      </c>
    </row>
    <row r="94" spans="1:10" x14ac:dyDescent="0.25">
      <c r="A94" s="43">
        <v>2683083</v>
      </c>
      <c r="B94" s="44" t="s">
        <v>10845</v>
      </c>
      <c r="C94" s="44">
        <v>0</v>
      </c>
      <c r="D94" s="44">
        <v>0</v>
      </c>
      <c r="E94" s="44">
        <v>0</v>
      </c>
      <c r="F94" s="44">
        <v>0</v>
      </c>
      <c r="G94" s="44">
        <v>0</v>
      </c>
      <c r="H94" s="44">
        <v>0</v>
      </c>
      <c r="I94" s="44">
        <v>1</v>
      </c>
      <c r="J94" s="44">
        <v>1</v>
      </c>
    </row>
    <row r="95" spans="1:10" x14ac:dyDescent="0.25">
      <c r="A95" s="40">
        <v>5201896</v>
      </c>
      <c r="B95" s="41" t="s">
        <v>8263</v>
      </c>
      <c r="C95" s="41">
        <v>0</v>
      </c>
      <c r="D95" s="41">
        <v>0</v>
      </c>
      <c r="E95" s="41">
        <v>0</v>
      </c>
      <c r="F95" s="41">
        <v>0</v>
      </c>
      <c r="G95" s="41">
        <v>0</v>
      </c>
      <c r="H95" s="41">
        <v>0</v>
      </c>
      <c r="I95" s="41">
        <v>0</v>
      </c>
      <c r="J95" s="41">
        <v>1</v>
      </c>
    </row>
    <row r="96" spans="1:10" x14ac:dyDescent="0.25">
      <c r="A96" s="43">
        <v>5208807</v>
      </c>
      <c r="B96" s="44" t="s">
        <v>11978</v>
      </c>
      <c r="C96" s="44">
        <v>0</v>
      </c>
      <c r="D96" s="44">
        <v>0</v>
      </c>
      <c r="E96" s="44">
        <v>0</v>
      </c>
      <c r="F96" s="44">
        <v>0</v>
      </c>
      <c r="G96" s="44">
        <v>0</v>
      </c>
      <c r="H96" s="44">
        <v>0</v>
      </c>
      <c r="I96" s="44">
        <v>1</v>
      </c>
      <c r="J96" s="44">
        <v>0</v>
      </c>
    </row>
    <row r="97" spans="1:10" x14ac:dyDescent="0.25">
      <c r="A97" s="40">
        <v>2012677</v>
      </c>
      <c r="B97" s="41" t="s">
        <v>11979</v>
      </c>
      <c r="C97" s="41">
        <v>0</v>
      </c>
      <c r="D97" s="41">
        <v>0</v>
      </c>
      <c r="E97" s="41">
        <v>0</v>
      </c>
      <c r="F97" s="41">
        <v>0</v>
      </c>
      <c r="G97" s="41">
        <v>0</v>
      </c>
      <c r="H97" s="41">
        <v>0</v>
      </c>
      <c r="I97" s="41">
        <v>1</v>
      </c>
      <c r="J97" s="41">
        <v>1</v>
      </c>
    </row>
    <row r="98" spans="1:10" x14ac:dyDescent="0.25">
      <c r="A98" s="43">
        <v>5022398</v>
      </c>
      <c r="B98" s="44" t="s">
        <v>11980</v>
      </c>
      <c r="C98" s="44">
        <v>0</v>
      </c>
      <c r="D98" s="44">
        <v>0</v>
      </c>
      <c r="E98" s="44">
        <v>0</v>
      </c>
      <c r="F98" s="44">
        <v>1</v>
      </c>
      <c r="G98" s="44">
        <v>0</v>
      </c>
      <c r="H98" s="44">
        <v>0</v>
      </c>
      <c r="I98" s="44">
        <v>0</v>
      </c>
      <c r="J98" s="44">
        <v>1</v>
      </c>
    </row>
    <row r="99" spans="1:10" x14ac:dyDescent="0.25">
      <c r="A99" s="40">
        <v>2007916</v>
      </c>
      <c r="B99" s="41" t="s">
        <v>10848</v>
      </c>
      <c r="C99" s="41">
        <v>0</v>
      </c>
      <c r="D99" s="41">
        <v>0</v>
      </c>
      <c r="E99" s="41">
        <v>0</v>
      </c>
      <c r="F99" s="41">
        <v>0</v>
      </c>
      <c r="G99" s="41">
        <v>0</v>
      </c>
      <c r="H99" s="41">
        <v>0</v>
      </c>
      <c r="I99" s="41">
        <v>0</v>
      </c>
      <c r="J99" s="41">
        <v>1</v>
      </c>
    </row>
    <row r="100" spans="1:10" x14ac:dyDescent="0.25">
      <c r="A100" s="43">
        <v>5219515</v>
      </c>
      <c r="B100" s="44" t="s">
        <v>4086</v>
      </c>
      <c r="C100" s="44">
        <v>0</v>
      </c>
      <c r="D100" s="44">
        <v>0</v>
      </c>
      <c r="E100" s="44">
        <v>0</v>
      </c>
      <c r="F100" s="44">
        <v>0</v>
      </c>
      <c r="G100" s="44">
        <v>1</v>
      </c>
      <c r="H100" s="44">
        <v>0</v>
      </c>
      <c r="I100" s="44">
        <v>0</v>
      </c>
      <c r="J100" s="44">
        <v>1</v>
      </c>
    </row>
    <row r="101" spans="1:10" x14ac:dyDescent="0.25">
      <c r="A101" s="40">
        <v>2816555</v>
      </c>
      <c r="B101" s="41" t="s">
        <v>2099</v>
      </c>
      <c r="C101" s="41">
        <v>0</v>
      </c>
      <c r="D101" s="41">
        <v>0</v>
      </c>
      <c r="E101" s="41">
        <v>0</v>
      </c>
      <c r="F101" s="41">
        <v>1</v>
      </c>
      <c r="G101" s="41">
        <v>1</v>
      </c>
      <c r="H101" s="41">
        <v>0</v>
      </c>
      <c r="I101" s="41">
        <v>1</v>
      </c>
      <c r="J101" s="41">
        <v>1</v>
      </c>
    </row>
    <row r="102" spans="1:10" x14ac:dyDescent="0.25">
      <c r="A102" s="43">
        <v>5122856</v>
      </c>
      <c r="B102" s="44" t="s">
        <v>11981</v>
      </c>
      <c r="C102" s="44">
        <v>0</v>
      </c>
      <c r="D102" s="44">
        <v>0</v>
      </c>
      <c r="E102" s="44">
        <v>0</v>
      </c>
      <c r="F102" s="44">
        <v>0</v>
      </c>
      <c r="G102" s="44">
        <v>0</v>
      </c>
      <c r="H102" s="44">
        <v>0</v>
      </c>
      <c r="I102" s="44">
        <v>1</v>
      </c>
      <c r="J102" s="44">
        <v>0</v>
      </c>
    </row>
    <row r="103" spans="1:10" x14ac:dyDescent="0.25">
      <c r="A103" s="40">
        <v>2085399</v>
      </c>
      <c r="B103" s="41" t="s">
        <v>11982</v>
      </c>
      <c r="C103" s="41">
        <v>0</v>
      </c>
      <c r="D103" s="41">
        <v>0</v>
      </c>
      <c r="E103" s="41">
        <v>0</v>
      </c>
      <c r="F103" s="41">
        <v>0</v>
      </c>
      <c r="G103" s="41">
        <v>0</v>
      </c>
      <c r="H103" s="41">
        <v>0</v>
      </c>
      <c r="I103" s="41">
        <v>1</v>
      </c>
      <c r="J103" s="41">
        <v>1</v>
      </c>
    </row>
    <row r="104" spans="1:10" x14ac:dyDescent="0.25">
      <c r="A104" s="43">
        <v>5100763</v>
      </c>
      <c r="B104" s="44" t="s">
        <v>11983</v>
      </c>
      <c r="C104" s="44">
        <v>0</v>
      </c>
      <c r="D104" s="44">
        <v>0</v>
      </c>
      <c r="E104" s="44">
        <v>0</v>
      </c>
      <c r="F104" s="44">
        <v>0</v>
      </c>
      <c r="G104" s="44">
        <v>0</v>
      </c>
      <c r="H104" s="44">
        <v>0</v>
      </c>
      <c r="I104" s="44">
        <v>1</v>
      </c>
      <c r="J104" s="44">
        <v>0</v>
      </c>
    </row>
    <row r="105" spans="1:10" x14ac:dyDescent="0.25">
      <c r="A105" s="40">
        <v>5266386</v>
      </c>
      <c r="B105" s="41" t="s">
        <v>11984</v>
      </c>
      <c r="C105" s="41">
        <v>0</v>
      </c>
      <c r="D105" s="41">
        <v>0</v>
      </c>
      <c r="E105" s="41">
        <v>0</v>
      </c>
      <c r="F105" s="41">
        <v>0</v>
      </c>
      <c r="G105" s="41">
        <v>0</v>
      </c>
      <c r="H105" s="41">
        <v>0</v>
      </c>
      <c r="I105" s="41">
        <v>1</v>
      </c>
      <c r="J105" s="41">
        <v>1</v>
      </c>
    </row>
    <row r="106" spans="1:10" x14ac:dyDescent="0.25">
      <c r="A106" s="43">
        <v>5535565</v>
      </c>
      <c r="B106" s="44" t="s">
        <v>11985</v>
      </c>
      <c r="C106" s="44">
        <v>0</v>
      </c>
      <c r="D106" s="44">
        <v>0</v>
      </c>
      <c r="E106" s="44">
        <v>0</v>
      </c>
      <c r="F106" s="44">
        <v>0</v>
      </c>
      <c r="G106" s="44">
        <v>0</v>
      </c>
      <c r="H106" s="44">
        <v>0</v>
      </c>
      <c r="I106" s="44">
        <v>1</v>
      </c>
      <c r="J106" s="44">
        <v>1</v>
      </c>
    </row>
    <row r="107" spans="1:10" x14ac:dyDescent="0.25">
      <c r="A107" s="40">
        <v>5168619</v>
      </c>
      <c r="B107" s="41" t="s">
        <v>11986</v>
      </c>
      <c r="C107" s="41">
        <v>0</v>
      </c>
      <c r="D107" s="41">
        <v>0</v>
      </c>
      <c r="E107" s="41">
        <v>0</v>
      </c>
      <c r="F107" s="41">
        <v>0</v>
      </c>
      <c r="G107" s="41">
        <v>0</v>
      </c>
      <c r="H107" s="41">
        <v>0</v>
      </c>
      <c r="I107" s="41">
        <v>1</v>
      </c>
      <c r="J107" s="41">
        <v>1</v>
      </c>
    </row>
    <row r="108" spans="1:10" x14ac:dyDescent="0.25">
      <c r="A108" s="43">
        <v>2793016</v>
      </c>
      <c r="B108" s="44" t="s">
        <v>11987</v>
      </c>
      <c r="C108" s="44">
        <v>0</v>
      </c>
      <c r="D108" s="44">
        <v>0</v>
      </c>
      <c r="E108" s="44">
        <v>0</v>
      </c>
      <c r="F108" s="44">
        <v>0</v>
      </c>
      <c r="G108" s="44">
        <v>0</v>
      </c>
      <c r="H108" s="44">
        <v>0</v>
      </c>
      <c r="I108" s="44">
        <v>1</v>
      </c>
      <c r="J108" s="44">
        <v>1</v>
      </c>
    </row>
    <row r="109" spans="1:10" x14ac:dyDescent="0.25">
      <c r="A109" s="40">
        <v>5056721</v>
      </c>
      <c r="B109" s="41" t="s">
        <v>814</v>
      </c>
      <c r="C109" s="41">
        <v>0</v>
      </c>
      <c r="D109" s="41">
        <v>0</v>
      </c>
      <c r="E109" s="41">
        <v>0</v>
      </c>
      <c r="F109" s="41">
        <v>1</v>
      </c>
      <c r="G109" s="41">
        <v>0</v>
      </c>
      <c r="H109" s="41">
        <v>0</v>
      </c>
      <c r="I109" s="41">
        <v>1</v>
      </c>
      <c r="J109" s="41">
        <v>1</v>
      </c>
    </row>
    <row r="110" spans="1:10" x14ac:dyDescent="0.25">
      <c r="A110" s="43">
        <v>3555763</v>
      </c>
      <c r="B110" s="44" t="s">
        <v>11988</v>
      </c>
      <c r="C110" s="44">
        <v>0</v>
      </c>
      <c r="D110" s="44">
        <v>0</v>
      </c>
      <c r="E110" s="44">
        <v>0</v>
      </c>
      <c r="F110" s="44">
        <v>0</v>
      </c>
      <c r="G110" s="44">
        <v>0</v>
      </c>
      <c r="H110" s="44">
        <v>0</v>
      </c>
      <c r="I110" s="44">
        <v>1</v>
      </c>
      <c r="J110" s="44">
        <v>0</v>
      </c>
    </row>
    <row r="111" spans="1:10" x14ac:dyDescent="0.25">
      <c r="A111" s="40">
        <v>5170966</v>
      </c>
      <c r="B111" s="41" t="s">
        <v>11989</v>
      </c>
      <c r="C111" s="41">
        <v>0</v>
      </c>
      <c r="D111" s="41">
        <v>0</v>
      </c>
      <c r="E111" s="41">
        <v>1</v>
      </c>
      <c r="F111" s="41">
        <v>0</v>
      </c>
      <c r="G111" s="41">
        <v>1</v>
      </c>
      <c r="H111" s="41">
        <v>0</v>
      </c>
      <c r="I111" s="41">
        <v>0</v>
      </c>
      <c r="J111" s="41">
        <v>0</v>
      </c>
    </row>
    <row r="112" spans="1:10" x14ac:dyDescent="0.25">
      <c r="A112" s="43">
        <v>5089263</v>
      </c>
      <c r="B112" s="44" t="s">
        <v>11990</v>
      </c>
      <c r="C112" s="44">
        <v>0</v>
      </c>
      <c r="D112" s="44">
        <v>0</v>
      </c>
      <c r="E112" s="44">
        <v>0</v>
      </c>
      <c r="F112" s="44">
        <v>0</v>
      </c>
      <c r="G112" s="44">
        <v>0</v>
      </c>
      <c r="H112" s="44">
        <v>0</v>
      </c>
      <c r="I112" s="44">
        <v>1</v>
      </c>
      <c r="J112" s="44">
        <v>1</v>
      </c>
    </row>
    <row r="113" spans="1:10" x14ac:dyDescent="0.25">
      <c r="A113" s="40">
        <v>5113636</v>
      </c>
      <c r="B113" s="41" t="s">
        <v>3145</v>
      </c>
      <c r="C113" s="41">
        <v>0</v>
      </c>
      <c r="D113" s="41">
        <v>0</v>
      </c>
      <c r="E113" s="41">
        <v>0</v>
      </c>
      <c r="F113" s="41">
        <v>0</v>
      </c>
      <c r="G113" s="41">
        <v>0</v>
      </c>
      <c r="H113" s="41">
        <v>0</v>
      </c>
      <c r="I113" s="41">
        <v>1</v>
      </c>
      <c r="J113" s="41">
        <v>1</v>
      </c>
    </row>
    <row r="114" spans="1:10" x14ac:dyDescent="0.25">
      <c r="A114" s="43">
        <v>2586371</v>
      </c>
      <c r="B114" s="44" t="s">
        <v>10856</v>
      </c>
      <c r="C114" s="44">
        <v>0</v>
      </c>
      <c r="D114" s="44">
        <v>0</v>
      </c>
      <c r="E114" s="44">
        <v>0</v>
      </c>
      <c r="F114" s="44">
        <v>0</v>
      </c>
      <c r="G114" s="44">
        <v>0</v>
      </c>
      <c r="H114" s="44">
        <v>0</v>
      </c>
      <c r="I114" s="44">
        <v>0</v>
      </c>
      <c r="J114" s="44">
        <v>1</v>
      </c>
    </row>
    <row r="115" spans="1:10" x14ac:dyDescent="0.25">
      <c r="A115" s="40">
        <v>2555409</v>
      </c>
      <c r="B115" s="41" t="s">
        <v>6750</v>
      </c>
      <c r="C115" s="41">
        <v>0</v>
      </c>
      <c r="D115" s="41">
        <v>1</v>
      </c>
      <c r="E115" s="41">
        <v>1</v>
      </c>
      <c r="F115" s="41">
        <v>1</v>
      </c>
      <c r="G115" s="41">
        <v>0</v>
      </c>
      <c r="H115" s="41">
        <v>1</v>
      </c>
      <c r="I115" s="41">
        <v>1</v>
      </c>
      <c r="J115" s="41">
        <v>1</v>
      </c>
    </row>
    <row r="116" spans="1:10" x14ac:dyDescent="0.25">
      <c r="A116" s="43">
        <v>5237696</v>
      </c>
      <c r="B116" s="44" t="s">
        <v>9973</v>
      </c>
      <c r="C116" s="44">
        <v>0</v>
      </c>
      <c r="D116" s="44">
        <v>0</v>
      </c>
      <c r="E116" s="44">
        <v>0</v>
      </c>
      <c r="F116" s="44">
        <v>0</v>
      </c>
      <c r="G116" s="44">
        <v>0</v>
      </c>
      <c r="H116" s="44">
        <v>0</v>
      </c>
      <c r="I116" s="44">
        <v>1</v>
      </c>
      <c r="J116" s="44">
        <v>0</v>
      </c>
    </row>
    <row r="117" spans="1:10" x14ac:dyDescent="0.25">
      <c r="A117" s="40">
        <v>5029848</v>
      </c>
      <c r="B117" s="41" t="s">
        <v>11991</v>
      </c>
      <c r="C117" s="41">
        <v>0</v>
      </c>
      <c r="D117" s="41">
        <v>0</v>
      </c>
      <c r="E117" s="41">
        <v>0</v>
      </c>
      <c r="F117" s="41">
        <v>0</v>
      </c>
      <c r="G117" s="41">
        <v>0</v>
      </c>
      <c r="H117" s="41">
        <v>0</v>
      </c>
      <c r="I117" s="41">
        <v>1</v>
      </c>
      <c r="J117" s="41">
        <v>0</v>
      </c>
    </row>
    <row r="118" spans="1:10" x14ac:dyDescent="0.25">
      <c r="A118" s="43">
        <v>2097419</v>
      </c>
      <c r="B118" s="44" t="s">
        <v>11992</v>
      </c>
      <c r="C118" s="44">
        <v>0</v>
      </c>
      <c r="D118" s="44">
        <v>0</v>
      </c>
      <c r="E118" s="44">
        <v>0</v>
      </c>
      <c r="F118" s="44">
        <v>0</v>
      </c>
      <c r="G118" s="44">
        <v>0</v>
      </c>
      <c r="H118" s="44">
        <v>0</v>
      </c>
      <c r="I118" s="44">
        <v>1</v>
      </c>
      <c r="J118" s="44">
        <v>1</v>
      </c>
    </row>
    <row r="119" spans="1:10" x14ac:dyDescent="0.25">
      <c r="A119" s="40">
        <v>2008572</v>
      </c>
      <c r="B119" s="41" t="s">
        <v>752</v>
      </c>
      <c r="C119" s="41">
        <v>1</v>
      </c>
      <c r="D119" s="41">
        <v>1</v>
      </c>
      <c r="E119" s="41">
        <v>1</v>
      </c>
      <c r="F119" s="41">
        <v>1</v>
      </c>
      <c r="G119" s="41">
        <v>1</v>
      </c>
      <c r="H119" s="41">
        <v>0</v>
      </c>
      <c r="I119" s="41">
        <v>1</v>
      </c>
      <c r="J119" s="41">
        <v>1</v>
      </c>
    </row>
    <row r="120" spans="1:10" x14ac:dyDescent="0.25">
      <c r="A120" s="43">
        <v>2006572</v>
      </c>
      <c r="B120" s="44" t="s">
        <v>752</v>
      </c>
      <c r="C120" s="44">
        <v>0</v>
      </c>
      <c r="D120" s="44">
        <v>0</v>
      </c>
      <c r="E120" s="44">
        <v>0</v>
      </c>
      <c r="F120" s="44">
        <v>0</v>
      </c>
      <c r="G120" s="44">
        <v>0</v>
      </c>
      <c r="H120" s="44">
        <v>1</v>
      </c>
      <c r="I120" s="44">
        <v>0</v>
      </c>
      <c r="J120" s="44">
        <v>0</v>
      </c>
    </row>
    <row r="121" spans="1:10" x14ac:dyDescent="0.25">
      <c r="A121" s="40">
        <v>2099551</v>
      </c>
      <c r="B121" s="41" t="s">
        <v>4682</v>
      </c>
      <c r="C121" s="41">
        <v>0</v>
      </c>
      <c r="D121" s="41">
        <v>0</v>
      </c>
      <c r="E121" s="41">
        <v>0</v>
      </c>
      <c r="F121" s="41">
        <v>1</v>
      </c>
      <c r="G121" s="41">
        <v>1</v>
      </c>
      <c r="H121" s="41">
        <v>0</v>
      </c>
      <c r="I121" s="41">
        <v>1</v>
      </c>
      <c r="J121" s="41">
        <v>1</v>
      </c>
    </row>
    <row r="122" spans="1:10" x14ac:dyDescent="0.25">
      <c r="A122" s="43">
        <v>2614561</v>
      </c>
      <c r="B122" s="44" t="s">
        <v>11993</v>
      </c>
      <c r="C122" s="44">
        <v>0</v>
      </c>
      <c r="D122" s="44">
        <v>0</v>
      </c>
      <c r="E122" s="44">
        <v>0</v>
      </c>
      <c r="F122" s="44">
        <v>0</v>
      </c>
      <c r="G122" s="44">
        <v>0</v>
      </c>
      <c r="H122" s="44">
        <v>0</v>
      </c>
      <c r="I122" s="44">
        <v>1</v>
      </c>
      <c r="J122" s="44">
        <v>1</v>
      </c>
    </row>
    <row r="123" spans="1:10" x14ac:dyDescent="0.25">
      <c r="A123" s="40">
        <v>5215919</v>
      </c>
      <c r="B123" s="41" t="s">
        <v>10859</v>
      </c>
      <c r="C123" s="41">
        <v>0</v>
      </c>
      <c r="D123" s="41">
        <v>0</v>
      </c>
      <c r="E123" s="41">
        <v>0</v>
      </c>
      <c r="F123" s="41">
        <v>0</v>
      </c>
      <c r="G123" s="41">
        <v>0</v>
      </c>
      <c r="H123" s="41">
        <v>0</v>
      </c>
      <c r="I123" s="41">
        <v>1</v>
      </c>
      <c r="J123" s="41">
        <v>1</v>
      </c>
    </row>
    <row r="124" spans="1:10" x14ac:dyDescent="0.25">
      <c r="A124" s="43">
        <v>5155568</v>
      </c>
      <c r="B124" s="44" t="s">
        <v>11994</v>
      </c>
      <c r="C124" s="44">
        <v>0</v>
      </c>
      <c r="D124" s="44">
        <v>0</v>
      </c>
      <c r="E124" s="44">
        <v>0</v>
      </c>
      <c r="F124" s="44">
        <v>0</v>
      </c>
      <c r="G124" s="44">
        <v>0</v>
      </c>
      <c r="H124" s="44">
        <v>0</v>
      </c>
      <c r="I124" s="44">
        <v>1</v>
      </c>
      <c r="J124" s="44">
        <v>0</v>
      </c>
    </row>
    <row r="125" spans="1:10" x14ac:dyDescent="0.25">
      <c r="A125" s="40">
        <v>5541514</v>
      </c>
      <c r="B125" s="41" t="s">
        <v>6802</v>
      </c>
      <c r="C125" s="41">
        <v>0</v>
      </c>
      <c r="D125" s="41">
        <v>0</v>
      </c>
      <c r="E125" s="41">
        <v>0</v>
      </c>
      <c r="F125" s="41">
        <v>0</v>
      </c>
      <c r="G125" s="41">
        <v>0</v>
      </c>
      <c r="H125" s="41">
        <v>0</v>
      </c>
      <c r="I125" s="41">
        <v>0</v>
      </c>
      <c r="J125" s="41">
        <v>1</v>
      </c>
    </row>
    <row r="126" spans="1:10" x14ac:dyDescent="0.25">
      <c r="A126" s="43">
        <v>5353319</v>
      </c>
      <c r="B126" s="44" t="s">
        <v>5087</v>
      </c>
      <c r="C126" s="44">
        <v>0</v>
      </c>
      <c r="D126" s="44">
        <v>0</v>
      </c>
      <c r="E126" s="44">
        <v>0</v>
      </c>
      <c r="F126" s="44">
        <v>0</v>
      </c>
      <c r="G126" s="44">
        <v>0</v>
      </c>
      <c r="H126" s="44">
        <v>0</v>
      </c>
      <c r="I126" s="44">
        <v>1</v>
      </c>
      <c r="J126" s="44">
        <v>1</v>
      </c>
    </row>
    <row r="127" spans="1:10" x14ac:dyDescent="0.25">
      <c r="A127" s="40">
        <v>2640635</v>
      </c>
      <c r="B127" s="41" t="s">
        <v>4919</v>
      </c>
      <c r="C127" s="41">
        <v>0</v>
      </c>
      <c r="D127" s="41">
        <v>0</v>
      </c>
      <c r="E127" s="41">
        <v>0</v>
      </c>
      <c r="F127" s="41">
        <v>0</v>
      </c>
      <c r="G127" s="41">
        <v>0</v>
      </c>
      <c r="H127" s="41">
        <v>0</v>
      </c>
      <c r="I127" s="41">
        <v>0</v>
      </c>
      <c r="J127" s="41">
        <v>1</v>
      </c>
    </row>
    <row r="128" spans="1:10" x14ac:dyDescent="0.25">
      <c r="A128" s="43">
        <v>5266637</v>
      </c>
      <c r="B128" s="44" t="s">
        <v>11995</v>
      </c>
      <c r="C128" s="44">
        <v>0</v>
      </c>
      <c r="D128" s="44">
        <v>0</v>
      </c>
      <c r="E128" s="44">
        <v>0</v>
      </c>
      <c r="F128" s="44">
        <v>0</v>
      </c>
      <c r="G128" s="44">
        <v>0</v>
      </c>
      <c r="H128" s="44">
        <v>0</v>
      </c>
      <c r="I128" s="44">
        <v>1</v>
      </c>
      <c r="J128" s="44">
        <v>1</v>
      </c>
    </row>
    <row r="129" spans="1:10" x14ac:dyDescent="0.25">
      <c r="A129" s="40">
        <v>5237408</v>
      </c>
      <c r="B129" s="41" t="s">
        <v>11996</v>
      </c>
      <c r="C129" s="41">
        <v>0</v>
      </c>
      <c r="D129" s="41">
        <v>0</v>
      </c>
      <c r="E129" s="41">
        <v>0</v>
      </c>
      <c r="F129" s="41">
        <v>0</v>
      </c>
      <c r="G129" s="41">
        <v>0</v>
      </c>
      <c r="H129" s="41">
        <v>0</v>
      </c>
      <c r="I129" s="41">
        <v>1</v>
      </c>
      <c r="J129" s="41">
        <v>0</v>
      </c>
    </row>
    <row r="130" spans="1:10" x14ac:dyDescent="0.25">
      <c r="A130" s="43">
        <v>5296641</v>
      </c>
      <c r="B130" s="44" t="s">
        <v>11997</v>
      </c>
      <c r="C130" s="44">
        <v>0</v>
      </c>
      <c r="D130" s="44">
        <v>0</v>
      </c>
      <c r="E130" s="44">
        <v>0</v>
      </c>
      <c r="F130" s="44">
        <v>0</v>
      </c>
      <c r="G130" s="44">
        <v>0</v>
      </c>
      <c r="H130" s="44">
        <v>0</v>
      </c>
      <c r="I130" s="44">
        <v>1</v>
      </c>
      <c r="J130" s="44">
        <v>1</v>
      </c>
    </row>
    <row r="131" spans="1:10" x14ac:dyDescent="0.25">
      <c r="A131" s="40">
        <v>5609372</v>
      </c>
      <c r="B131" s="41" t="s">
        <v>11998</v>
      </c>
      <c r="C131" s="41">
        <v>0</v>
      </c>
      <c r="D131" s="41">
        <v>0</v>
      </c>
      <c r="E131" s="41">
        <v>0</v>
      </c>
      <c r="F131" s="41">
        <v>0</v>
      </c>
      <c r="G131" s="41">
        <v>0</v>
      </c>
      <c r="H131" s="41">
        <v>0</v>
      </c>
      <c r="I131" s="41">
        <v>1</v>
      </c>
      <c r="J131" s="41">
        <v>1</v>
      </c>
    </row>
    <row r="132" spans="1:10" x14ac:dyDescent="0.25">
      <c r="A132" s="43">
        <v>2844923</v>
      </c>
      <c r="B132" s="44" t="s">
        <v>8443</v>
      </c>
      <c r="C132" s="44">
        <v>0</v>
      </c>
      <c r="D132" s="44">
        <v>1</v>
      </c>
      <c r="E132" s="44">
        <v>1</v>
      </c>
      <c r="F132" s="44">
        <v>0</v>
      </c>
      <c r="G132" s="44">
        <v>1</v>
      </c>
      <c r="H132" s="44">
        <v>1</v>
      </c>
      <c r="I132" s="44">
        <v>1</v>
      </c>
      <c r="J132" s="44">
        <v>1</v>
      </c>
    </row>
    <row r="133" spans="1:10" x14ac:dyDescent="0.25">
      <c r="A133" s="40">
        <v>2738961</v>
      </c>
      <c r="B133" s="41" t="s">
        <v>11999</v>
      </c>
      <c r="C133" s="41">
        <v>0</v>
      </c>
      <c r="D133" s="41">
        <v>0</v>
      </c>
      <c r="E133" s="41">
        <v>0</v>
      </c>
      <c r="F133" s="41">
        <v>0</v>
      </c>
      <c r="G133" s="41">
        <v>0</v>
      </c>
      <c r="H133" s="41">
        <v>0</v>
      </c>
      <c r="I133" s="41">
        <v>1</v>
      </c>
      <c r="J133" s="41">
        <v>1</v>
      </c>
    </row>
    <row r="134" spans="1:10" x14ac:dyDescent="0.25">
      <c r="A134" s="43">
        <v>5559731</v>
      </c>
      <c r="B134" s="44" t="s">
        <v>12000</v>
      </c>
      <c r="C134" s="44">
        <v>0</v>
      </c>
      <c r="D134" s="44">
        <v>0</v>
      </c>
      <c r="E134" s="44">
        <v>0</v>
      </c>
      <c r="F134" s="44">
        <v>0</v>
      </c>
      <c r="G134" s="44">
        <v>0</v>
      </c>
      <c r="H134" s="44">
        <v>0</v>
      </c>
      <c r="I134" s="44">
        <v>1</v>
      </c>
      <c r="J134" s="44">
        <v>1</v>
      </c>
    </row>
    <row r="135" spans="1:10" x14ac:dyDescent="0.25">
      <c r="A135" s="40">
        <v>2807904</v>
      </c>
      <c r="B135" s="41" t="s">
        <v>9508</v>
      </c>
      <c r="C135" s="41">
        <v>0</v>
      </c>
      <c r="D135" s="41">
        <v>0</v>
      </c>
      <c r="E135" s="41">
        <v>0</v>
      </c>
      <c r="F135" s="41">
        <v>0</v>
      </c>
      <c r="G135" s="41">
        <v>0</v>
      </c>
      <c r="H135" s="41">
        <v>0</v>
      </c>
      <c r="I135" s="41">
        <v>1</v>
      </c>
      <c r="J135" s="41">
        <v>0</v>
      </c>
    </row>
    <row r="136" spans="1:10" x14ac:dyDescent="0.25">
      <c r="A136" s="43">
        <v>5168317</v>
      </c>
      <c r="B136" s="44" t="s">
        <v>10408</v>
      </c>
      <c r="C136" s="44">
        <v>0</v>
      </c>
      <c r="D136" s="44">
        <v>0</v>
      </c>
      <c r="E136" s="44">
        <v>0</v>
      </c>
      <c r="F136" s="44">
        <v>0</v>
      </c>
      <c r="G136" s="44">
        <v>0</v>
      </c>
      <c r="H136" s="44">
        <v>0</v>
      </c>
      <c r="I136" s="44">
        <v>1</v>
      </c>
      <c r="J136" s="44">
        <v>0</v>
      </c>
    </row>
    <row r="137" spans="1:10" x14ac:dyDescent="0.25">
      <c r="A137" s="40">
        <v>5141907</v>
      </c>
      <c r="B137" s="41" t="s">
        <v>12001</v>
      </c>
      <c r="C137" s="41">
        <v>0</v>
      </c>
      <c r="D137" s="41">
        <v>0</v>
      </c>
      <c r="E137" s="41">
        <v>0</v>
      </c>
      <c r="F137" s="41">
        <v>0</v>
      </c>
      <c r="G137" s="41">
        <v>0</v>
      </c>
      <c r="H137" s="41">
        <v>0</v>
      </c>
      <c r="I137" s="41">
        <v>1</v>
      </c>
      <c r="J137" s="41">
        <v>0</v>
      </c>
    </row>
    <row r="138" spans="1:10" x14ac:dyDescent="0.25">
      <c r="A138" s="43">
        <v>2843617</v>
      </c>
      <c r="B138" s="44" t="s">
        <v>10862</v>
      </c>
      <c r="C138" s="44">
        <v>0</v>
      </c>
      <c r="D138" s="44">
        <v>0</v>
      </c>
      <c r="E138" s="44">
        <v>0</v>
      </c>
      <c r="F138" s="44">
        <v>0</v>
      </c>
      <c r="G138" s="44">
        <v>0</v>
      </c>
      <c r="H138" s="44">
        <v>0</v>
      </c>
      <c r="I138" s="44">
        <v>0</v>
      </c>
      <c r="J138" s="44">
        <v>1</v>
      </c>
    </row>
    <row r="139" spans="1:10" x14ac:dyDescent="0.25">
      <c r="A139" s="40">
        <v>2786826</v>
      </c>
      <c r="B139" s="41" t="s">
        <v>12002</v>
      </c>
      <c r="C139" s="41">
        <v>0</v>
      </c>
      <c r="D139" s="41">
        <v>0</v>
      </c>
      <c r="E139" s="41">
        <v>0</v>
      </c>
      <c r="F139" s="41">
        <v>0</v>
      </c>
      <c r="G139" s="41">
        <v>0</v>
      </c>
      <c r="H139" s="41">
        <v>0</v>
      </c>
      <c r="I139" s="41">
        <v>1</v>
      </c>
      <c r="J139" s="41">
        <v>0</v>
      </c>
    </row>
    <row r="140" spans="1:10" x14ac:dyDescent="0.25">
      <c r="A140" s="43">
        <v>5111986</v>
      </c>
      <c r="B140" s="44" t="s">
        <v>12003</v>
      </c>
      <c r="C140" s="44">
        <v>0</v>
      </c>
      <c r="D140" s="44">
        <v>0</v>
      </c>
      <c r="E140" s="44">
        <v>0</v>
      </c>
      <c r="F140" s="44">
        <v>0</v>
      </c>
      <c r="G140" s="44">
        <v>1</v>
      </c>
      <c r="H140" s="44">
        <v>0</v>
      </c>
      <c r="I140" s="44">
        <v>0</v>
      </c>
      <c r="J140" s="44">
        <v>0</v>
      </c>
    </row>
    <row r="141" spans="1:10" x14ac:dyDescent="0.25">
      <c r="A141" s="40">
        <v>5208513</v>
      </c>
      <c r="B141" s="41" t="s">
        <v>12004</v>
      </c>
      <c r="C141" s="41">
        <v>0</v>
      </c>
      <c r="D141" s="41">
        <v>0</v>
      </c>
      <c r="E141" s="41">
        <v>0</v>
      </c>
      <c r="F141" s="41">
        <v>0</v>
      </c>
      <c r="G141" s="41">
        <v>0</v>
      </c>
      <c r="H141" s="41">
        <v>0</v>
      </c>
      <c r="I141" s="41">
        <v>1</v>
      </c>
      <c r="J141" s="41">
        <v>1</v>
      </c>
    </row>
    <row r="142" spans="1:10" x14ac:dyDescent="0.25">
      <c r="A142" s="43">
        <v>5468574</v>
      </c>
      <c r="B142" s="44" t="s">
        <v>12005</v>
      </c>
      <c r="C142" s="44">
        <v>0</v>
      </c>
      <c r="D142" s="44">
        <v>0</v>
      </c>
      <c r="E142" s="44">
        <v>0</v>
      </c>
      <c r="F142" s="44">
        <v>0</v>
      </c>
      <c r="G142" s="44">
        <v>0</v>
      </c>
      <c r="H142" s="44">
        <v>0</v>
      </c>
      <c r="I142" s="44">
        <v>1</v>
      </c>
      <c r="J142" s="44">
        <v>1</v>
      </c>
    </row>
    <row r="143" spans="1:10" x14ac:dyDescent="0.25">
      <c r="A143" s="40">
        <v>5057418</v>
      </c>
      <c r="B143" s="41" t="s">
        <v>12006</v>
      </c>
      <c r="C143" s="41">
        <v>0</v>
      </c>
      <c r="D143" s="41">
        <v>0</v>
      </c>
      <c r="E143" s="41">
        <v>0</v>
      </c>
      <c r="F143" s="41">
        <v>0</v>
      </c>
      <c r="G143" s="41">
        <v>0</v>
      </c>
      <c r="H143" s="41">
        <v>0</v>
      </c>
      <c r="I143" s="41">
        <v>1</v>
      </c>
      <c r="J143" s="41">
        <v>1</v>
      </c>
    </row>
    <row r="144" spans="1:10" x14ac:dyDescent="0.25">
      <c r="A144" s="43">
        <v>2806517</v>
      </c>
      <c r="B144" s="44" t="s">
        <v>12007</v>
      </c>
      <c r="C144" s="44">
        <v>0</v>
      </c>
      <c r="D144" s="44">
        <v>0</v>
      </c>
      <c r="E144" s="44">
        <v>0</v>
      </c>
      <c r="F144" s="44">
        <v>0</v>
      </c>
      <c r="G144" s="44">
        <v>0</v>
      </c>
      <c r="H144" s="44">
        <v>0</v>
      </c>
      <c r="I144" s="44">
        <v>1</v>
      </c>
      <c r="J144" s="44">
        <v>1</v>
      </c>
    </row>
    <row r="145" spans="1:10" x14ac:dyDescent="0.25">
      <c r="A145" s="40">
        <v>2861429</v>
      </c>
      <c r="B145" s="41" t="s">
        <v>12008</v>
      </c>
      <c r="C145" s="41">
        <v>0</v>
      </c>
      <c r="D145" s="41">
        <v>0</v>
      </c>
      <c r="E145" s="41">
        <v>0</v>
      </c>
      <c r="F145" s="41">
        <v>0</v>
      </c>
      <c r="G145" s="41">
        <v>0</v>
      </c>
      <c r="H145" s="41">
        <v>1</v>
      </c>
      <c r="I145" s="41">
        <v>1</v>
      </c>
      <c r="J145" s="41">
        <v>1</v>
      </c>
    </row>
    <row r="146" spans="1:10" x14ac:dyDescent="0.25">
      <c r="A146" s="43">
        <v>5167329</v>
      </c>
      <c r="B146" s="44" t="s">
        <v>3592</v>
      </c>
      <c r="C146" s="44">
        <v>0</v>
      </c>
      <c r="D146" s="44">
        <v>0</v>
      </c>
      <c r="E146" s="44">
        <v>0</v>
      </c>
      <c r="F146" s="44">
        <v>0</v>
      </c>
      <c r="G146" s="44">
        <v>0</v>
      </c>
      <c r="H146" s="44">
        <v>0</v>
      </c>
      <c r="I146" s="44">
        <v>1</v>
      </c>
      <c r="J146" s="44">
        <v>1</v>
      </c>
    </row>
    <row r="147" spans="1:10" x14ac:dyDescent="0.25">
      <c r="A147" s="40">
        <v>2007126</v>
      </c>
      <c r="B147" s="41" t="s">
        <v>12009</v>
      </c>
      <c r="C147" s="41">
        <v>0</v>
      </c>
      <c r="D147" s="41">
        <v>0</v>
      </c>
      <c r="E147" s="41">
        <v>0</v>
      </c>
      <c r="F147" s="41">
        <v>0</v>
      </c>
      <c r="G147" s="41">
        <v>0</v>
      </c>
      <c r="H147" s="41">
        <v>1</v>
      </c>
      <c r="I147" s="41">
        <v>1</v>
      </c>
      <c r="J147" s="41">
        <v>1</v>
      </c>
    </row>
    <row r="148" spans="1:10" x14ac:dyDescent="0.25">
      <c r="A148" s="43">
        <v>2874482</v>
      </c>
      <c r="B148" s="44" t="s">
        <v>817</v>
      </c>
      <c r="C148" s="44">
        <v>0</v>
      </c>
      <c r="D148" s="44">
        <v>0</v>
      </c>
      <c r="E148" s="44">
        <v>0</v>
      </c>
      <c r="F148" s="44">
        <v>1</v>
      </c>
      <c r="G148" s="44">
        <v>1</v>
      </c>
      <c r="H148" s="44">
        <v>0</v>
      </c>
      <c r="I148" s="44">
        <v>0</v>
      </c>
      <c r="J148" s="44">
        <v>1</v>
      </c>
    </row>
    <row r="149" spans="1:10" x14ac:dyDescent="0.25">
      <c r="A149" s="40">
        <v>2126028</v>
      </c>
      <c r="B149" s="41" t="s">
        <v>10015</v>
      </c>
      <c r="C149" s="41">
        <v>0</v>
      </c>
      <c r="D149" s="41">
        <v>0</v>
      </c>
      <c r="E149" s="41">
        <v>0</v>
      </c>
      <c r="F149" s="41">
        <v>0</v>
      </c>
      <c r="G149" s="41">
        <v>0</v>
      </c>
      <c r="H149" s="41">
        <v>0</v>
      </c>
      <c r="I149" s="41">
        <v>1</v>
      </c>
      <c r="J149" s="41">
        <v>0</v>
      </c>
    </row>
    <row r="150" spans="1:10" x14ac:dyDescent="0.25">
      <c r="A150" s="43">
        <v>2728478</v>
      </c>
      <c r="B150" s="44" t="s">
        <v>12010</v>
      </c>
      <c r="C150" s="44">
        <v>0</v>
      </c>
      <c r="D150" s="44">
        <v>0</v>
      </c>
      <c r="E150" s="44">
        <v>0</v>
      </c>
      <c r="F150" s="44">
        <v>0</v>
      </c>
      <c r="G150" s="44">
        <v>0</v>
      </c>
      <c r="H150" s="44">
        <v>0</v>
      </c>
      <c r="I150" s="44">
        <v>1</v>
      </c>
      <c r="J150" s="44">
        <v>1</v>
      </c>
    </row>
    <row r="151" spans="1:10" x14ac:dyDescent="0.25">
      <c r="A151" s="40">
        <v>3550567</v>
      </c>
      <c r="B151" s="41" t="s">
        <v>12011</v>
      </c>
      <c r="C151" s="41">
        <v>0</v>
      </c>
      <c r="D151" s="41">
        <v>0</v>
      </c>
      <c r="E151" s="41">
        <v>0</v>
      </c>
      <c r="F151" s="41">
        <v>0</v>
      </c>
      <c r="G151" s="41">
        <v>0</v>
      </c>
      <c r="H151" s="41">
        <v>0</v>
      </c>
      <c r="I151" s="41">
        <v>1</v>
      </c>
      <c r="J151" s="41">
        <v>0</v>
      </c>
    </row>
    <row r="152" spans="1:10" x14ac:dyDescent="0.25">
      <c r="A152" s="43">
        <v>2708701</v>
      </c>
      <c r="B152" s="44" t="s">
        <v>7687</v>
      </c>
      <c r="C152" s="44">
        <v>0</v>
      </c>
      <c r="D152" s="44">
        <v>0</v>
      </c>
      <c r="E152" s="44">
        <v>0</v>
      </c>
      <c r="F152" s="44">
        <v>1</v>
      </c>
      <c r="G152" s="44">
        <v>1</v>
      </c>
      <c r="H152" s="44">
        <v>0</v>
      </c>
      <c r="I152" s="44">
        <v>1</v>
      </c>
      <c r="J152" s="44">
        <v>1</v>
      </c>
    </row>
    <row r="153" spans="1:10" x14ac:dyDescent="0.25">
      <c r="A153" s="40">
        <v>2696304</v>
      </c>
      <c r="B153" s="41" t="s">
        <v>12012</v>
      </c>
      <c r="C153" s="41">
        <v>0</v>
      </c>
      <c r="D153" s="41">
        <v>0</v>
      </c>
      <c r="E153" s="41">
        <v>0</v>
      </c>
      <c r="F153" s="41">
        <v>0</v>
      </c>
      <c r="G153" s="41">
        <v>0</v>
      </c>
      <c r="H153" s="41">
        <v>1</v>
      </c>
      <c r="I153" s="41">
        <v>1</v>
      </c>
      <c r="J153" s="41">
        <v>1</v>
      </c>
    </row>
    <row r="154" spans="1:10" x14ac:dyDescent="0.25">
      <c r="A154" s="43">
        <v>5068762</v>
      </c>
      <c r="B154" s="44" t="s">
        <v>10864</v>
      </c>
      <c r="C154" s="44">
        <v>0</v>
      </c>
      <c r="D154" s="44">
        <v>0</v>
      </c>
      <c r="E154" s="44">
        <v>0</v>
      </c>
      <c r="F154" s="44">
        <v>0</v>
      </c>
      <c r="G154" s="44">
        <v>0</v>
      </c>
      <c r="H154" s="44">
        <v>0</v>
      </c>
      <c r="I154" s="44">
        <v>0</v>
      </c>
      <c r="J154" s="44">
        <v>1</v>
      </c>
    </row>
    <row r="155" spans="1:10" x14ac:dyDescent="0.25">
      <c r="A155" s="40">
        <v>5234255</v>
      </c>
      <c r="B155" s="41" t="s">
        <v>12013</v>
      </c>
      <c r="C155" s="41">
        <v>0</v>
      </c>
      <c r="D155" s="41">
        <v>0</v>
      </c>
      <c r="E155" s="41">
        <v>0</v>
      </c>
      <c r="F155" s="41">
        <v>0</v>
      </c>
      <c r="G155" s="41">
        <v>0</v>
      </c>
      <c r="H155" s="41">
        <v>0</v>
      </c>
      <c r="I155" s="41">
        <v>1</v>
      </c>
      <c r="J155" s="41">
        <v>1</v>
      </c>
    </row>
    <row r="156" spans="1:10" x14ac:dyDescent="0.25">
      <c r="A156" s="43">
        <v>5234735</v>
      </c>
      <c r="B156" s="44" t="s">
        <v>12014</v>
      </c>
      <c r="C156" s="44">
        <v>0</v>
      </c>
      <c r="D156" s="44">
        <v>0</v>
      </c>
      <c r="E156" s="44">
        <v>0</v>
      </c>
      <c r="F156" s="44">
        <v>0</v>
      </c>
      <c r="G156" s="44">
        <v>0</v>
      </c>
      <c r="H156" s="44">
        <v>1</v>
      </c>
      <c r="I156" s="44">
        <v>1</v>
      </c>
      <c r="J156" s="44">
        <v>0</v>
      </c>
    </row>
    <row r="157" spans="1:10" x14ac:dyDescent="0.25">
      <c r="A157" s="40">
        <v>5564689</v>
      </c>
      <c r="B157" s="41" t="s">
        <v>12015</v>
      </c>
      <c r="C157" s="41">
        <v>0</v>
      </c>
      <c r="D157" s="41">
        <v>0</v>
      </c>
      <c r="E157" s="41">
        <v>0</v>
      </c>
      <c r="F157" s="41">
        <v>0</v>
      </c>
      <c r="G157" s="41">
        <v>0</v>
      </c>
      <c r="H157" s="41">
        <v>0</v>
      </c>
      <c r="I157" s="41">
        <v>1</v>
      </c>
      <c r="J157" s="41">
        <v>1</v>
      </c>
    </row>
    <row r="158" spans="1:10" x14ac:dyDescent="0.25">
      <c r="A158" s="43">
        <v>5023998</v>
      </c>
      <c r="B158" s="44" t="s">
        <v>10867</v>
      </c>
      <c r="C158" s="44">
        <v>1</v>
      </c>
      <c r="D158" s="44">
        <v>0</v>
      </c>
      <c r="E158" s="44">
        <v>1</v>
      </c>
      <c r="F158" s="44">
        <v>1</v>
      </c>
      <c r="G158" s="44">
        <v>1</v>
      </c>
      <c r="H158" s="44">
        <v>1</v>
      </c>
      <c r="I158" s="44">
        <v>1</v>
      </c>
      <c r="J158" s="44">
        <v>1</v>
      </c>
    </row>
    <row r="159" spans="1:10" x14ac:dyDescent="0.25">
      <c r="A159" s="40">
        <v>5181984</v>
      </c>
      <c r="B159" s="41" t="s">
        <v>12016</v>
      </c>
      <c r="C159" s="41">
        <v>0</v>
      </c>
      <c r="D159" s="41">
        <v>0</v>
      </c>
      <c r="E159" s="41">
        <v>0</v>
      </c>
      <c r="F159" s="41">
        <v>0</v>
      </c>
      <c r="G159" s="41">
        <v>0</v>
      </c>
      <c r="H159" s="41">
        <v>0</v>
      </c>
      <c r="I159" s="41">
        <v>1</v>
      </c>
      <c r="J159" s="41">
        <v>0</v>
      </c>
    </row>
    <row r="160" spans="1:10" x14ac:dyDescent="0.25">
      <c r="A160" s="43">
        <v>2561999</v>
      </c>
      <c r="B160" s="44" t="s">
        <v>4393</v>
      </c>
      <c r="C160" s="44">
        <v>0</v>
      </c>
      <c r="D160" s="44">
        <v>0</v>
      </c>
      <c r="E160" s="44">
        <v>0</v>
      </c>
      <c r="F160" s="44">
        <v>0</v>
      </c>
      <c r="G160" s="44">
        <v>0</v>
      </c>
      <c r="H160" s="44">
        <v>0</v>
      </c>
      <c r="I160" s="44">
        <v>1</v>
      </c>
      <c r="J160" s="44">
        <v>0</v>
      </c>
    </row>
    <row r="161" spans="1:10" x14ac:dyDescent="0.25">
      <c r="A161" s="40">
        <v>5113342</v>
      </c>
      <c r="B161" s="41" t="s">
        <v>6890</v>
      </c>
      <c r="C161" s="41">
        <v>0</v>
      </c>
      <c r="D161" s="41">
        <v>0</v>
      </c>
      <c r="E161" s="41">
        <v>0</v>
      </c>
      <c r="F161" s="41">
        <v>0</v>
      </c>
      <c r="G161" s="41">
        <v>1</v>
      </c>
      <c r="H161" s="41">
        <v>0</v>
      </c>
      <c r="I161" s="41">
        <v>1</v>
      </c>
      <c r="J161" s="41">
        <v>1</v>
      </c>
    </row>
    <row r="162" spans="1:10" x14ac:dyDescent="0.25">
      <c r="A162" s="43" t="s">
        <v>12017</v>
      </c>
      <c r="B162" s="44" t="s">
        <v>12017</v>
      </c>
      <c r="C162" s="44">
        <v>0</v>
      </c>
      <c r="D162" s="44">
        <v>0</v>
      </c>
      <c r="E162" s="44">
        <v>0</v>
      </c>
      <c r="F162" s="44">
        <v>0</v>
      </c>
      <c r="G162" s="44">
        <v>0</v>
      </c>
      <c r="H162" s="44">
        <v>1</v>
      </c>
      <c r="I162" s="44">
        <v>0</v>
      </c>
      <c r="J162" s="44">
        <v>0</v>
      </c>
    </row>
    <row r="163" spans="1:10" x14ac:dyDescent="0.25">
      <c r="A163" s="40">
        <v>5065844</v>
      </c>
      <c r="B163" s="41" t="s">
        <v>12018</v>
      </c>
      <c r="C163" s="41">
        <v>0</v>
      </c>
      <c r="D163" s="41">
        <v>0</v>
      </c>
      <c r="E163" s="41">
        <v>0</v>
      </c>
      <c r="F163" s="41">
        <v>0</v>
      </c>
      <c r="G163" s="41">
        <v>0</v>
      </c>
      <c r="H163" s="41">
        <v>0</v>
      </c>
      <c r="I163" s="41">
        <v>1</v>
      </c>
      <c r="J163" s="41">
        <v>1</v>
      </c>
    </row>
    <row r="164" spans="1:10" x14ac:dyDescent="0.25">
      <c r="A164" s="43">
        <v>2609436</v>
      </c>
      <c r="B164" s="44" t="s">
        <v>2722</v>
      </c>
      <c r="C164" s="44">
        <v>0</v>
      </c>
      <c r="D164" s="44">
        <v>1</v>
      </c>
      <c r="E164" s="44">
        <v>1</v>
      </c>
      <c r="F164" s="44">
        <v>1</v>
      </c>
      <c r="G164" s="44">
        <v>1</v>
      </c>
      <c r="H164" s="44">
        <v>1</v>
      </c>
      <c r="I164" s="44">
        <v>1</v>
      </c>
      <c r="J164" s="44">
        <v>1</v>
      </c>
    </row>
    <row r="165" spans="1:10" x14ac:dyDescent="0.25">
      <c r="A165" s="40">
        <v>2014491</v>
      </c>
      <c r="B165" s="41" t="s">
        <v>819</v>
      </c>
      <c r="C165" s="41">
        <v>0</v>
      </c>
      <c r="D165" s="41">
        <v>0</v>
      </c>
      <c r="E165" s="41">
        <v>0</v>
      </c>
      <c r="F165" s="41">
        <v>0</v>
      </c>
      <c r="G165" s="41">
        <v>1</v>
      </c>
      <c r="H165" s="41">
        <v>1</v>
      </c>
      <c r="I165" s="41">
        <v>1</v>
      </c>
      <c r="J165" s="41">
        <v>1</v>
      </c>
    </row>
    <row r="166" spans="1:10" x14ac:dyDescent="0.25">
      <c r="A166" s="43">
        <v>2551764</v>
      </c>
      <c r="B166" s="44" t="s">
        <v>9045</v>
      </c>
      <c r="C166" s="44">
        <v>0</v>
      </c>
      <c r="D166" s="44">
        <v>1</v>
      </c>
      <c r="E166" s="44">
        <v>0</v>
      </c>
      <c r="F166" s="44">
        <v>0</v>
      </c>
      <c r="G166" s="44">
        <v>0</v>
      </c>
      <c r="H166" s="44">
        <v>0</v>
      </c>
      <c r="I166" s="44">
        <v>1</v>
      </c>
      <c r="J166" s="44">
        <v>1</v>
      </c>
    </row>
    <row r="167" spans="1:10" x14ac:dyDescent="0.25">
      <c r="A167" s="40">
        <v>2578077</v>
      </c>
      <c r="B167" s="41" t="s">
        <v>12019</v>
      </c>
      <c r="C167" s="41">
        <v>0</v>
      </c>
      <c r="D167" s="41">
        <v>0</v>
      </c>
      <c r="E167" s="41">
        <v>0</v>
      </c>
      <c r="F167" s="41">
        <v>0</v>
      </c>
      <c r="G167" s="41">
        <v>0</v>
      </c>
      <c r="H167" s="41">
        <v>0</v>
      </c>
      <c r="I167" s="41">
        <v>1</v>
      </c>
      <c r="J167" s="41">
        <v>1</v>
      </c>
    </row>
    <row r="168" spans="1:10" x14ac:dyDescent="0.25">
      <c r="A168" s="43">
        <v>2061899</v>
      </c>
      <c r="B168" s="44" t="s">
        <v>10871</v>
      </c>
      <c r="C168" s="44">
        <v>0</v>
      </c>
      <c r="D168" s="44">
        <v>0</v>
      </c>
      <c r="E168" s="44">
        <v>0</v>
      </c>
      <c r="F168" s="44">
        <v>0</v>
      </c>
      <c r="G168" s="44">
        <v>0</v>
      </c>
      <c r="H168" s="44">
        <v>0</v>
      </c>
      <c r="I168" s="44">
        <v>1</v>
      </c>
      <c r="J168" s="44">
        <v>1</v>
      </c>
    </row>
    <row r="169" spans="1:10" x14ac:dyDescent="0.25">
      <c r="A169" s="40">
        <v>5099854</v>
      </c>
      <c r="B169" s="41" t="s">
        <v>3062</v>
      </c>
      <c r="C169" s="41">
        <v>0</v>
      </c>
      <c r="D169" s="41">
        <v>0</v>
      </c>
      <c r="E169" s="41">
        <v>1</v>
      </c>
      <c r="F169" s="41">
        <v>0</v>
      </c>
      <c r="G169" s="41">
        <v>0</v>
      </c>
      <c r="H169" s="41">
        <v>0</v>
      </c>
      <c r="I169" s="41">
        <v>1</v>
      </c>
      <c r="J169" s="41">
        <v>1</v>
      </c>
    </row>
    <row r="170" spans="1:10" x14ac:dyDescent="0.25">
      <c r="A170" s="43">
        <v>5347963</v>
      </c>
      <c r="B170" s="44" t="s">
        <v>9456</v>
      </c>
      <c r="C170" s="44">
        <v>0</v>
      </c>
      <c r="D170" s="44">
        <v>0</v>
      </c>
      <c r="E170" s="44">
        <v>0</v>
      </c>
      <c r="F170" s="44">
        <v>0</v>
      </c>
      <c r="G170" s="44">
        <v>0</v>
      </c>
      <c r="H170" s="44">
        <v>0</v>
      </c>
      <c r="I170" s="44">
        <v>1</v>
      </c>
      <c r="J170" s="44">
        <v>0</v>
      </c>
    </row>
    <row r="171" spans="1:10" x14ac:dyDescent="0.25">
      <c r="A171" s="40">
        <v>5189616</v>
      </c>
      <c r="B171" s="41" t="s">
        <v>10872</v>
      </c>
      <c r="C171" s="41">
        <v>0</v>
      </c>
      <c r="D171" s="41">
        <v>0</v>
      </c>
      <c r="E171" s="41">
        <v>0</v>
      </c>
      <c r="F171" s="41">
        <v>0</v>
      </c>
      <c r="G171" s="41">
        <v>0</v>
      </c>
      <c r="H171" s="41">
        <v>1</v>
      </c>
      <c r="I171" s="41">
        <v>1</v>
      </c>
      <c r="J171" s="41">
        <v>1</v>
      </c>
    </row>
    <row r="172" spans="1:10" x14ac:dyDescent="0.25">
      <c r="A172" s="43">
        <v>5496454</v>
      </c>
      <c r="B172" s="44" t="s">
        <v>12020</v>
      </c>
      <c r="C172" s="44">
        <v>0</v>
      </c>
      <c r="D172" s="44">
        <v>0</v>
      </c>
      <c r="E172" s="44">
        <v>0</v>
      </c>
      <c r="F172" s="44">
        <v>0</v>
      </c>
      <c r="G172" s="44">
        <v>0</v>
      </c>
      <c r="H172" s="44">
        <v>0</v>
      </c>
      <c r="I172" s="44">
        <v>1</v>
      </c>
      <c r="J172" s="44">
        <v>1</v>
      </c>
    </row>
    <row r="173" spans="1:10" x14ac:dyDescent="0.25">
      <c r="A173" s="40">
        <v>5434254</v>
      </c>
      <c r="B173" s="41" t="s">
        <v>10874</v>
      </c>
      <c r="C173" s="41">
        <v>0</v>
      </c>
      <c r="D173" s="41">
        <v>0</v>
      </c>
      <c r="E173" s="41">
        <v>0</v>
      </c>
      <c r="F173" s="41">
        <v>0</v>
      </c>
      <c r="G173" s="41">
        <v>0</v>
      </c>
      <c r="H173" s="41">
        <v>0</v>
      </c>
      <c r="I173" s="41">
        <v>1</v>
      </c>
      <c r="J173" s="41">
        <v>1</v>
      </c>
    </row>
    <row r="174" spans="1:10" x14ac:dyDescent="0.25">
      <c r="A174" s="43">
        <v>2038609</v>
      </c>
      <c r="B174" s="44" t="s">
        <v>10875</v>
      </c>
      <c r="C174" s="44">
        <v>0</v>
      </c>
      <c r="D174" s="44">
        <v>0</v>
      </c>
      <c r="E174" s="44">
        <v>0</v>
      </c>
      <c r="F174" s="44">
        <v>0</v>
      </c>
      <c r="G174" s="44">
        <v>0</v>
      </c>
      <c r="H174" s="44">
        <v>0</v>
      </c>
      <c r="I174" s="44">
        <v>0</v>
      </c>
      <c r="J174" s="44">
        <v>1</v>
      </c>
    </row>
    <row r="175" spans="1:10" x14ac:dyDescent="0.25">
      <c r="A175" s="40">
        <v>5544084</v>
      </c>
      <c r="B175" s="41" t="s">
        <v>12021</v>
      </c>
      <c r="C175" s="41">
        <v>0</v>
      </c>
      <c r="D175" s="41">
        <v>0</v>
      </c>
      <c r="E175" s="41">
        <v>0</v>
      </c>
      <c r="F175" s="41">
        <v>0</v>
      </c>
      <c r="G175" s="41">
        <v>0</v>
      </c>
      <c r="H175" s="41">
        <v>0</v>
      </c>
      <c r="I175" s="41">
        <v>1</v>
      </c>
      <c r="J175" s="41">
        <v>1</v>
      </c>
    </row>
    <row r="176" spans="1:10" x14ac:dyDescent="0.25">
      <c r="A176" s="43">
        <v>5523974</v>
      </c>
      <c r="B176" s="44" t="s">
        <v>10107</v>
      </c>
      <c r="C176" s="44">
        <v>0</v>
      </c>
      <c r="D176" s="44">
        <v>0</v>
      </c>
      <c r="E176" s="44">
        <v>0</v>
      </c>
      <c r="F176" s="44">
        <v>0</v>
      </c>
      <c r="G176" s="44">
        <v>0</v>
      </c>
      <c r="H176" s="44">
        <v>0</v>
      </c>
      <c r="I176" s="44">
        <v>1</v>
      </c>
      <c r="J176" s="44">
        <v>1</v>
      </c>
    </row>
    <row r="177" spans="1:10" x14ac:dyDescent="0.25">
      <c r="A177" s="40">
        <v>5190479</v>
      </c>
      <c r="B177" s="41" t="s">
        <v>12022</v>
      </c>
      <c r="C177" s="41">
        <v>0</v>
      </c>
      <c r="D177" s="41">
        <v>0</v>
      </c>
      <c r="E177" s="41">
        <v>0</v>
      </c>
      <c r="F177" s="41">
        <v>0</v>
      </c>
      <c r="G177" s="41">
        <v>1</v>
      </c>
      <c r="H177" s="41">
        <v>0</v>
      </c>
      <c r="I177" s="41">
        <v>1</v>
      </c>
      <c r="J177" s="41">
        <v>0</v>
      </c>
    </row>
    <row r="178" spans="1:10" x14ac:dyDescent="0.25">
      <c r="A178" s="43">
        <v>5519004</v>
      </c>
      <c r="B178" s="44" t="s">
        <v>8732</v>
      </c>
      <c r="C178" s="44">
        <v>0</v>
      </c>
      <c r="D178" s="44">
        <v>0</v>
      </c>
      <c r="E178" s="44">
        <v>0</v>
      </c>
      <c r="F178" s="44">
        <v>0</v>
      </c>
      <c r="G178" s="44">
        <v>0</v>
      </c>
      <c r="H178" s="44">
        <v>0</v>
      </c>
      <c r="I178" s="44">
        <v>1</v>
      </c>
      <c r="J178" s="44">
        <v>1</v>
      </c>
    </row>
    <row r="179" spans="1:10" x14ac:dyDescent="0.25">
      <c r="A179" s="40">
        <v>5545366</v>
      </c>
      <c r="B179" s="41" t="s">
        <v>12023</v>
      </c>
      <c r="C179" s="41">
        <v>0</v>
      </c>
      <c r="D179" s="41">
        <v>0</v>
      </c>
      <c r="E179" s="41">
        <v>0</v>
      </c>
      <c r="F179" s="41">
        <v>0</v>
      </c>
      <c r="G179" s="41">
        <v>0</v>
      </c>
      <c r="H179" s="41">
        <v>1</v>
      </c>
      <c r="I179" s="41">
        <v>1</v>
      </c>
      <c r="J179" s="41">
        <v>1</v>
      </c>
    </row>
    <row r="180" spans="1:10" x14ac:dyDescent="0.25">
      <c r="A180" s="43">
        <v>5315425</v>
      </c>
      <c r="B180" s="44" t="s">
        <v>9277</v>
      </c>
      <c r="C180" s="44">
        <v>0</v>
      </c>
      <c r="D180" s="44">
        <v>0</v>
      </c>
      <c r="E180" s="44">
        <v>0</v>
      </c>
      <c r="F180" s="44">
        <v>0</v>
      </c>
      <c r="G180" s="44">
        <v>0</v>
      </c>
      <c r="H180" s="44">
        <v>0</v>
      </c>
      <c r="I180" s="44">
        <v>1</v>
      </c>
      <c r="J180" s="44">
        <v>0</v>
      </c>
    </row>
    <row r="181" spans="1:10" x14ac:dyDescent="0.25">
      <c r="A181" s="40">
        <v>5219779</v>
      </c>
      <c r="B181" s="41" t="s">
        <v>6255</v>
      </c>
      <c r="C181" s="41">
        <v>0</v>
      </c>
      <c r="D181" s="41">
        <v>0</v>
      </c>
      <c r="E181" s="41">
        <v>0</v>
      </c>
      <c r="F181" s="41">
        <v>0</v>
      </c>
      <c r="G181" s="41">
        <v>0</v>
      </c>
      <c r="H181" s="41">
        <v>1</v>
      </c>
      <c r="I181" s="41">
        <v>1</v>
      </c>
      <c r="J181" s="41">
        <v>0</v>
      </c>
    </row>
    <row r="182" spans="1:10" x14ac:dyDescent="0.25">
      <c r="A182" s="43">
        <v>2657449</v>
      </c>
      <c r="B182" s="44" t="s">
        <v>8618</v>
      </c>
      <c r="C182" s="44">
        <v>0</v>
      </c>
      <c r="D182" s="44">
        <v>0</v>
      </c>
      <c r="E182" s="44">
        <v>0</v>
      </c>
      <c r="F182" s="44">
        <v>0</v>
      </c>
      <c r="G182" s="44">
        <v>0</v>
      </c>
      <c r="H182" s="44">
        <v>0</v>
      </c>
      <c r="I182" s="44">
        <v>1</v>
      </c>
      <c r="J182" s="44">
        <v>1</v>
      </c>
    </row>
    <row r="183" spans="1:10" x14ac:dyDescent="0.25">
      <c r="A183" s="40">
        <v>5287189</v>
      </c>
      <c r="B183" s="41" t="s">
        <v>12024</v>
      </c>
      <c r="C183" s="41">
        <v>0</v>
      </c>
      <c r="D183" s="41">
        <v>0</v>
      </c>
      <c r="E183" s="41">
        <v>0</v>
      </c>
      <c r="F183" s="41">
        <v>0</v>
      </c>
      <c r="G183" s="41">
        <v>0</v>
      </c>
      <c r="H183" s="41">
        <v>0</v>
      </c>
      <c r="I183" s="41">
        <v>1</v>
      </c>
      <c r="J183" s="41">
        <v>1</v>
      </c>
    </row>
    <row r="184" spans="1:10" x14ac:dyDescent="0.25">
      <c r="A184" s="43">
        <v>5172055</v>
      </c>
      <c r="B184" s="44" t="s">
        <v>12025</v>
      </c>
      <c r="C184" s="44">
        <v>0</v>
      </c>
      <c r="D184" s="44">
        <v>0</v>
      </c>
      <c r="E184" s="44">
        <v>0</v>
      </c>
      <c r="F184" s="44">
        <v>0</v>
      </c>
      <c r="G184" s="44">
        <v>0</v>
      </c>
      <c r="H184" s="44">
        <v>0</v>
      </c>
      <c r="I184" s="44">
        <v>1</v>
      </c>
      <c r="J184" s="44">
        <v>1</v>
      </c>
    </row>
    <row r="185" spans="1:10" x14ac:dyDescent="0.25">
      <c r="A185" s="40">
        <v>5432839</v>
      </c>
      <c r="B185" s="41" t="s">
        <v>12026</v>
      </c>
      <c r="C185" s="41">
        <v>0</v>
      </c>
      <c r="D185" s="41">
        <v>0</v>
      </c>
      <c r="E185" s="41">
        <v>0</v>
      </c>
      <c r="F185" s="41">
        <v>0</v>
      </c>
      <c r="G185" s="41">
        <v>0</v>
      </c>
      <c r="H185" s="41">
        <v>0</v>
      </c>
      <c r="I185" s="41">
        <v>1</v>
      </c>
      <c r="J185" s="41">
        <v>0</v>
      </c>
    </row>
    <row r="186" spans="1:10" x14ac:dyDescent="0.25">
      <c r="A186" s="43">
        <v>5035503</v>
      </c>
      <c r="B186" s="44" t="s">
        <v>9947</v>
      </c>
      <c r="C186" s="44">
        <v>0</v>
      </c>
      <c r="D186" s="44">
        <v>0</v>
      </c>
      <c r="E186" s="44">
        <v>0</v>
      </c>
      <c r="F186" s="44">
        <v>0</v>
      </c>
      <c r="G186" s="44">
        <v>1</v>
      </c>
      <c r="H186" s="44">
        <v>0</v>
      </c>
      <c r="I186" s="44">
        <v>1</v>
      </c>
      <c r="J186" s="44">
        <v>1</v>
      </c>
    </row>
    <row r="187" spans="1:10" x14ac:dyDescent="0.25">
      <c r="A187" s="40">
        <v>5182794</v>
      </c>
      <c r="B187" s="41" t="s">
        <v>12027</v>
      </c>
      <c r="C187" s="41">
        <v>0</v>
      </c>
      <c r="D187" s="41">
        <v>0</v>
      </c>
      <c r="E187" s="41">
        <v>0</v>
      </c>
      <c r="F187" s="41">
        <v>0</v>
      </c>
      <c r="G187" s="41">
        <v>0</v>
      </c>
      <c r="H187" s="41">
        <v>0</v>
      </c>
      <c r="I187" s="41">
        <v>1</v>
      </c>
      <c r="J187" s="41">
        <v>0</v>
      </c>
    </row>
    <row r="188" spans="1:10" x14ac:dyDescent="0.25">
      <c r="A188" s="43">
        <v>5369223</v>
      </c>
      <c r="B188" s="44" t="s">
        <v>10876</v>
      </c>
      <c r="C188" s="44">
        <v>0</v>
      </c>
      <c r="D188" s="44">
        <v>0</v>
      </c>
      <c r="E188" s="44">
        <v>0</v>
      </c>
      <c r="F188" s="44">
        <v>0</v>
      </c>
      <c r="G188" s="44">
        <v>0</v>
      </c>
      <c r="H188" s="44">
        <v>1</v>
      </c>
      <c r="I188" s="44">
        <v>1</v>
      </c>
      <c r="J188" s="44">
        <v>1</v>
      </c>
    </row>
    <row r="189" spans="1:10" x14ac:dyDescent="0.25">
      <c r="A189" s="40">
        <v>5103916</v>
      </c>
      <c r="B189" s="41" t="s">
        <v>9488</v>
      </c>
      <c r="C189" s="41">
        <v>0</v>
      </c>
      <c r="D189" s="41">
        <v>0</v>
      </c>
      <c r="E189" s="41">
        <v>0</v>
      </c>
      <c r="F189" s="41">
        <v>0</v>
      </c>
      <c r="G189" s="41">
        <v>0</v>
      </c>
      <c r="H189" s="41">
        <v>0</v>
      </c>
      <c r="I189" s="41">
        <v>1</v>
      </c>
      <c r="J189" s="41">
        <v>1</v>
      </c>
    </row>
    <row r="190" spans="1:10" x14ac:dyDescent="0.25">
      <c r="A190" s="43">
        <v>5194571</v>
      </c>
      <c r="B190" s="44" t="s">
        <v>12028</v>
      </c>
      <c r="C190" s="44">
        <v>0</v>
      </c>
      <c r="D190" s="44">
        <v>0</v>
      </c>
      <c r="E190" s="44">
        <v>0</v>
      </c>
      <c r="F190" s="44">
        <v>0</v>
      </c>
      <c r="G190" s="44">
        <v>0</v>
      </c>
      <c r="H190" s="44">
        <v>0</v>
      </c>
      <c r="I190" s="44">
        <v>1</v>
      </c>
      <c r="J190" s="44">
        <v>1</v>
      </c>
    </row>
    <row r="191" spans="1:10" x14ac:dyDescent="0.25">
      <c r="A191" s="40">
        <v>2088967</v>
      </c>
      <c r="B191" s="41" t="s">
        <v>12029</v>
      </c>
      <c r="C191" s="41">
        <v>0</v>
      </c>
      <c r="D191" s="41">
        <v>0</v>
      </c>
      <c r="E191" s="41">
        <v>0</v>
      </c>
      <c r="F191" s="41">
        <v>0</v>
      </c>
      <c r="G191" s="41">
        <v>0</v>
      </c>
      <c r="H191" s="41">
        <v>0</v>
      </c>
      <c r="I191" s="41">
        <v>1</v>
      </c>
      <c r="J191" s="41">
        <v>1</v>
      </c>
    </row>
    <row r="192" spans="1:10" x14ac:dyDescent="0.25">
      <c r="A192" s="43">
        <v>5079942</v>
      </c>
      <c r="B192" s="44" t="s">
        <v>10879</v>
      </c>
      <c r="C192" s="44">
        <v>0</v>
      </c>
      <c r="D192" s="44">
        <v>0</v>
      </c>
      <c r="E192" s="44">
        <v>0</v>
      </c>
      <c r="F192" s="44">
        <v>0</v>
      </c>
      <c r="G192" s="44">
        <v>0</v>
      </c>
      <c r="H192" s="44">
        <v>1</v>
      </c>
      <c r="I192" s="44">
        <v>1</v>
      </c>
      <c r="J192" s="44">
        <v>1</v>
      </c>
    </row>
    <row r="193" spans="1:10" x14ac:dyDescent="0.25">
      <c r="A193" s="40">
        <v>5211956</v>
      </c>
      <c r="B193" s="41" t="s">
        <v>12030</v>
      </c>
      <c r="C193" s="41">
        <v>0</v>
      </c>
      <c r="D193" s="41">
        <v>0</v>
      </c>
      <c r="E193" s="41">
        <v>0</v>
      </c>
      <c r="F193" s="41">
        <v>0</v>
      </c>
      <c r="G193" s="41">
        <v>0</v>
      </c>
      <c r="H193" s="41">
        <v>0</v>
      </c>
      <c r="I193" s="41">
        <v>1</v>
      </c>
      <c r="J193" s="41">
        <v>1</v>
      </c>
    </row>
    <row r="194" spans="1:10" x14ac:dyDescent="0.25">
      <c r="A194" s="43">
        <v>5479029</v>
      </c>
      <c r="B194" s="44" t="s">
        <v>12031</v>
      </c>
      <c r="C194" s="44">
        <v>0</v>
      </c>
      <c r="D194" s="44">
        <v>0</v>
      </c>
      <c r="E194" s="44">
        <v>0</v>
      </c>
      <c r="F194" s="44">
        <v>0</v>
      </c>
      <c r="G194" s="44">
        <v>0</v>
      </c>
      <c r="H194" s="44">
        <v>0</v>
      </c>
      <c r="I194" s="44">
        <v>1</v>
      </c>
      <c r="J194" s="44">
        <v>1</v>
      </c>
    </row>
    <row r="195" spans="1:10" x14ac:dyDescent="0.25">
      <c r="A195" s="40">
        <v>5106478</v>
      </c>
      <c r="B195" s="41" t="s">
        <v>6749</v>
      </c>
      <c r="C195" s="41">
        <v>0</v>
      </c>
      <c r="D195" s="41">
        <v>0</v>
      </c>
      <c r="E195" s="41">
        <v>0</v>
      </c>
      <c r="F195" s="41">
        <v>0</v>
      </c>
      <c r="G195" s="41">
        <v>0</v>
      </c>
      <c r="H195" s="41">
        <v>0</v>
      </c>
      <c r="I195" s="41">
        <v>1</v>
      </c>
      <c r="J195" s="41">
        <v>1</v>
      </c>
    </row>
    <row r="196" spans="1:10" x14ac:dyDescent="0.25">
      <c r="A196" s="43">
        <v>5094208</v>
      </c>
      <c r="B196" s="44" t="s">
        <v>12032</v>
      </c>
      <c r="C196" s="44">
        <v>0</v>
      </c>
      <c r="D196" s="44">
        <v>0</v>
      </c>
      <c r="E196" s="44">
        <v>0</v>
      </c>
      <c r="F196" s="44">
        <v>0</v>
      </c>
      <c r="G196" s="44">
        <v>0</v>
      </c>
      <c r="H196" s="44">
        <v>0</v>
      </c>
      <c r="I196" s="44">
        <v>1</v>
      </c>
      <c r="J196" s="44">
        <v>0</v>
      </c>
    </row>
    <row r="197" spans="1:10" x14ac:dyDescent="0.25">
      <c r="A197" s="40">
        <v>5111668</v>
      </c>
      <c r="B197" s="41" t="s">
        <v>10884</v>
      </c>
      <c r="C197" s="41">
        <v>0</v>
      </c>
      <c r="D197" s="41">
        <v>0</v>
      </c>
      <c r="E197" s="41">
        <v>0</v>
      </c>
      <c r="F197" s="41">
        <v>0</v>
      </c>
      <c r="G197" s="41">
        <v>0</v>
      </c>
      <c r="H197" s="41">
        <v>0</v>
      </c>
      <c r="I197" s="41">
        <v>1</v>
      </c>
      <c r="J197" s="41">
        <v>1</v>
      </c>
    </row>
    <row r="198" spans="1:10" x14ac:dyDescent="0.25">
      <c r="A198" s="43">
        <v>5376467</v>
      </c>
      <c r="B198" s="44" t="s">
        <v>5330</v>
      </c>
      <c r="C198" s="44">
        <v>0</v>
      </c>
      <c r="D198" s="44">
        <v>0</v>
      </c>
      <c r="E198" s="44">
        <v>0</v>
      </c>
      <c r="F198" s="44">
        <v>0</v>
      </c>
      <c r="G198" s="44">
        <v>1</v>
      </c>
      <c r="H198" s="44">
        <v>0</v>
      </c>
      <c r="I198" s="44">
        <v>1</v>
      </c>
      <c r="J198" s="44">
        <v>1</v>
      </c>
    </row>
    <row r="199" spans="1:10" x14ac:dyDescent="0.25">
      <c r="A199" s="40">
        <v>2771179</v>
      </c>
      <c r="B199" s="41" t="s">
        <v>12033</v>
      </c>
      <c r="C199" s="41">
        <v>0</v>
      </c>
      <c r="D199" s="41">
        <v>0</v>
      </c>
      <c r="E199" s="41">
        <v>0</v>
      </c>
      <c r="F199" s="41">
        <v>0</v>
      </c>
      <c r="G199" s="41">
        <v>0</v>
      </c>
      <c r="H199" s="41">
        <v>0</v>
      </c>
      <c r="I199" s="41">
        <v>1</v>
      </c>
      <c r="J199" s="41">
        <v>0</v>
      </c>
    </row>
    <row r="200" spans="1:10" x14ac:dyDescent="0.25">
      <c r="A200" s="43">
        <v>5477301</v>
      </c>
      <c r="B200" s="44" t="s">
        <v>10886</v>
      </c>
      <c r="C200" s="44">
        <v>0</v>
      </c>
      <c r="D200" s="44">
        <v>0</v>
      </c>
      <c r="E200" s="44">
        <v>0</v>
      </c>
      <c r="F200" s="44">
        <v>0</v>
      </c>
      <c r="G200" s="44">
        <v>0</v>
      </c>
      <c r="H200" s="44">
        <v>0</v>
      </c>
      <c r="I200" s="44">
        <v>1</v>
      </c>
      <c r="J200" s="44">
        <v>1</v>
      </c>
    </row>
    <row r="201" spans="1:10" x14ac:dyDescent="0.25">
      <c r="A201" s="40">
        <v>5150167</v>
      </c>
      <c r="B201" s="41" t="s">
        <v>12034</v>
      </c>
      <c r="C201" s="41">
        <v>0</v>
      </c>
      <c r="D201" s="41">
        <v>0</v>
      </c>
      <c r="E201" s="41">
        <v>0</v>
      </c>
      <c r="F201" s="41">
        <v>0</v>
      </c>
      <c r="G201" s="41">
        <v>0</v>
      </c>
      <c r="H201" s="41">
        <v>0</v>
      </c>
      <c r="I201" s="41">
        <v>1</v>
      </c>
      <c r="J201" s="41">
        <v>1</v>
      </c>
    </row>
    <row r="202" spans="1:10" x14ac:dyDescent="0.25">
      <c r="A202" s="43">
        <v>5513766</v>
      </c>
      <c r="B202" s="44" t="s">
        <v>12035</v>
      </c>
      <c r="C202" s="44">
        <v>0</v>
      </c>
      <c r="D202" s="44">
        <v>0</v>
      </c>
      <c r="E202" s="44">
        <v>0</v>
      </c>
      <c r="F202" s="44">
        <v>0</v>
      </c>
      <c r="G202" s="44">
        <v>0</v>
      </c>
      <c r="H202" s="44">
        <v>0</v>
      </c>
      <c r="I202" s="44">
        <v>1</v>
      </c>
      <c r="J202" s="44">
        <v>0</v>
      </c>
    </row>
    <row r="203" spans="1:10" x14ac:dyDescent="0.25">
      <c r="A203" s="40">
        <v>5106303</v>
      </c>
      <c r="B203" s="41" t="s">
        <v>3285</v>
      </c>
      <c r="C203" s="41">
        <v>0</v>
      </c>
      <c r="D203" s="41">
        <v>0</v>
      </c>
      <c r="E203" s="41">
        <v>0</v>
      </c>
      <c r="F203" s="41">
        <v>0</v>
      </c>
      <c r="G203" s="41">
        <v>0</v>
      </c>
      <c r="H203" s="41">
        <v>1</v>
      </c>
      <c r="I203" s="41">
        <v>1</v>
      </c>
      <c r="J203" s="41">
        <v>1</v>
      </c>
    </row>
    <row r="204" spans="1:10" x14ac:dyDescent="0.25">
      <c r="A204" s="43">
        <v>5142269</v>
      </c>
      <c r="B204" s="44" t="s">
        <v>9847</v>
      </c>
      <c r="C204" s="44">
        <v>0</v>
      </c>
      <c r="D204" s="44">
        <v>0</v>
      </c>
      <c r="E204" s="44">
        <v>0</v>
      </c>
      <c r="F204" s="44">
        <v>0</v>
      </c>
      <c r="G204" s="44">
        <v>0</v>
      </c>
      <c r="H204" s="44">
        <v>1</v>
      </c>
      <c r="I204" s="44">
        <v>0</v>
      </c>
      <c r="J204" s="44">
        <v>0</v>
      </c>
    </row>
    <row r="205" spans="1:10" x14ac:dyDescent="0.25">
      <c r="A205" s="40">
        <v>5192269</v>
      </c>
      <c r="B205" s="41" t="s">
        <v>9847</v>
      </c>
      <c r="C205" s="41">
        <v>0</v>
      </c>
      <c r="D205" s="41">
        <v>0</v>
      </c>
      <c r="E205" s="41">
        <v>0</v>
      </c>
      <c r="F205" s="41">
        <v>0</v>
      </c>
      <c r="G205" s="41">
        <v>0</v>
      </c>
      <c r="H205" s="41">
        <v>0</v>
      </c>
      <c r="I205" s="41">
        <v>1</v>
      </c>
      <c r="J205" s="41">
        <v>1</v>
      </c>
    </row>
    <row r="206" spans="1:10" x14ac:dyDescent="0.25">
      <c r="A206" s="43">
        <v>5097428</v>
      </c>
      <c r="B206" s="44" t="s">
        <v>12036</v>
      </c>
      <c r="C206" s="44">
        <v>0</v>
      </c>
      <c r="D206" s="44">
        <v>0</v>
      </c>
      <c r="E206" s="44">
        <v>0</v>
      </c>
      <c r="F206" s="44">
        <v>0</v>
      </c>
      <c r="G206" s="44">
        <v>0</v>
      </c>
      <c r="H206" s="44">
        <v>0</v>
      </c>
      <c r="I206" s="44">
        <v>1</v>
      </c>
      <c r="J206" s="44">
        <v>1</v>
      </c>
    </row>
    <row r="207" spans="1:10" x14ac:dyDescent="0.25">
      <c r="A207" s="40">
        <v>2613239</v>
      </c>
      <c r="B207" s="41" t="s">
        <v>10888</v>
      </c>
      <c r="C207" s="41">
        <v>0</v>
      </c>
      <c r="D207" s="41">
        <v>0</v>
      </c>
      <c r="E207" s="41">
        <v>0</v>
      </c>
      <c r="F207" s="41">
        <v>0</v>
      </c>
      <c r="G207" s="41">
        <v>0</v>
      </c>
      <c r="H207" s="41">
        <v>0</v>
      </c>
      <c r="I207" s="41">
        <v>1</v>
      </c>
      <c r="J207" s="41">
        <v>1</v>
      </c>
    </row>
    <row r="208" spans="1:10" x14ac:dyDescent="0.25">
      <c r="A208" s="43">
        <v>5106923</v>
      </c>
      <c r="B208" s="44" t="s">
        <v>12037</v>
      </c>
      <c r="C208" s="44">
        <v>0</v>
      </c>
      <c r="D208" s="44">
        <v>0</v>
      </c>
      <c r="E208" s="44">
        <v>0</v>
      </c>
      <c r="F208" s="44">
        <v>0</v>
      </c>
      <c r="G208" s="44">
        <v>0</v>
      </c>
      <c r="H208" s="44">
        <v>0</v>
      </c>
      <c r="I208" s="44">
        <v>1</v>
      </c>
      <c r="J208" s="44">
        <v>1</v>
      </c>
    </row>
    <row r="209" spans="1:10" x14ac:dyDescent="0.25">
      <c r="A209" s="40">
        <v>5113113</v>
      </c>
      <c r="B209" s="41" t="s">
        <v>12038</v>
      </c>
      <c r="C209" s="41">
        <v>0</v>
      </c>
      <c r="D209" s="41">
        <v>0</v>
      </c>
      <c r="E209" s="41">
        <v>0</v>
      </c>
      <c r="F209" s="41">
        <v>0</v>
      </c>
      <c r="G209" s="41">
        <v>0</v>
      </c>
      <c r="H209" s="41">
        <v>0</v>
      </c>
      <c r="I209" s="41">
        <v>1</v>
      </c>
      <c r="J209" s="41">
        <v>1</v>
      </c>
    </row>
    <row r="210" spans="1:10" x14ac:dyDescent="0.25">
      <c r="A210" s="43">
        <v>5095638</v>
      </c>
      <c r="B210" s="44" t="s">
        <v>10890</v>
      </c>
      <c r="C210" s="44">
        <v>0</v>
      </c>
      <c r="D210" s="44">
        <v>0</v>
      </c>
      <c r="E210" s="44">
        <v>0</v>
      </c>
      <c r="F210" s="44">
        <v>0</v>
      </c>
      <c r="G210" s="44">
        <v>1</v>
      </c>
      <c r="H210" s="44">
        <v>1</v>
      </c>
      <c r="I210" s="44">
        <v>1</v>
      </c>
      <c r="J210" s="44">
        <v>1</v>
      </c>
    </row>
    <row r="211" spans="1:10" x14ac:dyDescent="0.25">
      <c r="A211" s="40">
        <v>5456266</v>
      </c>
      <c r="B211" s="41" t="s">
        <v>5797</v>
      </c>
      <c r="C211" s="41">
        <v>0</v>
      </c>
      <c r="D211" s="41">
        <v>0</v>
      </c>
      <c r="E211" s="41">
        <v>0</v>
      </c>
      <c r="F211" s="41">
        <v>0</v>
      </c>
      <c r="G211" s="41">
        <v>0</v>
      </c>
      <c r="H211" s="41">
        <v>0</v>
      </c>
      <c r="I211" s="41">
        <v>1</v>
      </c>
      <c r="J211" s="41">
        <v>1</v>
      </c>
    </row>
    <row r="212" spans="1:10" x14ac:dyDescent="0.25">
      <c r="A212" s="43">
        <v>2855119</v>
      </c>
      <c r="B212" s="44" t="s">
        <v>8937</v>
      </c>
      <c r="C212" s="44">
        <v>0</v>
      </c>
      <c r="D212" s="44">
        <v>1</v>
      </c>
      <c r="E212" s="44">
        <v>1</v>
      </c>
      <c r="F212" s="44">
        <v>1</v>
      </c>
      <c r="G212" s="44">
        <v>1</v>
      </c>
      <c r="H212" s="44">
        <v>1</v>
      </c>
      <c r="I212" s="44">
        <v>1</v>
      </c>
      <c r="J212" s="44">
        <v>1</v>
      </c>
    </row>
    <row r="213" spans="1:10" x14ac:dyDescent="0.25">
      <c r="A213" s="40">
        <v>2859785</v>
      </c>
      <c r="B213" s="41" t="s">
        <v>9763</v>
      </c>
      <c r="C213" s="41">
        <v>0</v>
      </c>
      <c r="D213" s="41">
        <v>0</v>
      </c>
      <c r="E213" s="41">
        <v>0</v>
      </c>
      <c r="F213" s="41">
        <v>0</v>
      </c>
      <c r="G213" s="41">
        <v>0</v>
      </c>
      <c r="H213" s="41">
        <v>0</v>
      </c>
      <c r="I213" s="41">
        <v>1</v>
      </c>
      <c r="J213" s="41">
        <v>1</v>
      </c>
    </row>
    <row r="214" spans="1:10" x14ac:dyDescent="0.25">
      <c r="A214" s="43">
        <v>3307808</v>
      </c>
      <c r="B214" s="44" t="s">
        <v>12039</v>
      </c>
      <c r="C214" s="44">
        <v>0</v>
      </c>
      <c r="D214" s="44">
        <v>0</v>
      </c>
      <c r="E214" s="44">
        <v>0</v>
      </c>
      <c r="F214" s="44">
        <v>0</v>
      </c>
      <c r="G214" s="44">
        <v>0</v>
      </c>
      <c r="H214" s="44">
        <v>0</v>
      </c>
      <c r="I214" s="44">
        <v>1</v>
      </c>
      <c r="J214" s="44">
        <v>1</v>
      </c>
    </row>
    <row r="215" spans="1:10" x14ac:dyDescent="0.25">
      <c r="A215" s="40">
        <v>5477239</v>
      </c>
      <c r="B215" s="41" t="s">
        <v>12040</v>
      </c>
      <c r="C215" s="41">
        <v>0</v>
      </c>
      <c r="D215" s="41">
        <v>0</v>
      </c>
      <c r="E215" s="41">
        <v>0</v>
      </c>
      <c r="F215" s="41">
        <v>0</v>
      </c>
      <c r="G215" s="41">
        <v>0</v>
      </c>
      <c r="H215" s="41">
        <v>0</v>
      </c>
      <c r="I215" s="41">
        <v>1</v>
      </c>
      <c r="J215" s="41">
        <v>0</v>
      </c>
    </row>
    <row r="216" spans="1:10" x14ac:dyDescent="0.25">
      <c r="A216" s="43">
        <v>2830701</v>
      </c>
      <c r="B216" s="44" t="s">
        <v>12041</v>
      </c>
      <c r="C216" s="44">
        <v>0</v>
      </c>
      <c r="D216" s="44">
        <v>0</v>
      </c>
      <c r="E216" s="44">
        <v>0</v>
      </c>
      <c r="F216" s="44">
        <v>0</v>
      </c>
      <c r="G216" s="44">
        <v>0</v>
      </c>
      <c r="H216" s="44">
        <v>0</v>
      </c>
      <c r="I216" s="44">
        <v>1</v>
      </c>
      <c r="J216" s="44">
        <v>1</v>
      </c>
    </row>
    <row r="217" spans="1:10" x14ac:dyDescent="0.25">
      <c r="A217" s="40">
        <v>5275946</v>
      </c>
      <c r="B217" s="41" t="s">
        <v>10894</v>
      </c>
      <c r="C217" s="41">
        <v>0</v>
      </c>
      <c r="D217" s="41">
        <v>0</v>
      </c>
      <c r="E217" s="41">
        <v>0</v>
      </c>
      <c r="F217" s="41">
        <v>0</v>
      </c>
      <c r="G217" s="41">
        <v>1</v>
      </c>
      <c r="H217" s="41">
        <v>0</v>
      </c>
      <c r="I217" s="41">
        <v>1</v>
      </c>
      <c r="J217" s="41">
        <v>1</v>
      </c>
    </row>
    <row r="218" spans="1:10" x14ac:dyDescent="0.25">
      <c r="A218" s="43">
        <v>5199174</v>
      </c>
      <c r="B218" s="44" t="s">
        <v>10895</v>
      </c>
      <c r="C218" s="44">
        <v>0</v>
      </c>
      <c r="D218" s="44">
        <v>0</v>
      </c>
      <c r="E218" s="44">
        <v>0</v>
      </c>
      <c r="F218" s="44">
        <v>0</v>
      </c>
      <c r="G218" s="44">
        <v>1</v>
      </c>
      <c r="H218" s="44">
        <v>0</v>
      </c>
      <c r="I218" s="44">
        <v>1</v>
      </c>
      <c r="J218" s="44">
        <v>1</v>
      </c>
    </row>
    <row r="219" spans="1:10" x14ac:dyDescent="0.25">
      <c r="A219" s="40">
        <v>5107849</v>
      </c>
      <c r="B219" s="41" t="s">
        <v>5391</v>
      </c>
      <c r="C219" s="41">
        <v>0</v>
      </c>
      <c r="D219" s="41">
        <v>0</v>
      </c>
      <c r="E219" s="41">
        <v>0</v>
      </c>
      <c r="F219" s="41">
        <v>0</v>
      </c>
      <c r="G219" s="41">
        <v>0</v>
      </c>
      <c r="H219" s="41">
        <v>0</v>
      </c>
      <c r="I219" s="41">
        <v>1</v>
      </c>
      <c r="J219" s="41">
        <v>0</v>
      </c>
    </row>
    <row r="220" spans="1:10" x14ac:dyDescent="0.25">
      <c r="A220" s="43">
        <v>2806703</v>
      </c>
      <c r="B220" s="44" t="s">
        <v>12042</v>
      </c>
      <c r="C220" s="44">
        <v>0</v>
      </c>
      <c r="D220" s="44">
        <v>0</v>
      </c>
      <c r="E220" s="44">
        <v>0</v>
      </c>
      <c r="F220" s="44">
        <v>0</v>
      </c>
      <c r="G220" s="44">
        <v>0</v>
      </c>
      <c r="H220" s="44">
        <v>0</v>
      </c>
      <c r="I220" s="44">
        <v>1</v>
      </c>
      <c r="J220" s="44">
        <v>1</v>
      </c>
    </row>
    <row r="221" spans="1:10" x14ac:dyDescent="0.25">
      <c r="A221" s="40">
        <v>5053803</v>
      </c>
      <c r="B221" s="41" t="s">
        <v>5282</v>
      </c>
      <c r="C221" s="41">
        <v>0</v>
      </c>
      <c r="D221" s="41">
        <v>0</v>
      </c>
      <c r="E221" s="41">
        <v>0</v>
      </c>
      <c r="F221" s="41">
        <v>0</v>
      </c>
      <c r="G221" s="41">
        <v>0</v>
      </c>
      <c r="H221" s="41">
        <v>0</v>
      </c>
      <c r="I221" s="41">
        <v>1</v>
      </c>
      <c r="J221" s="41">
        <v>0</v>
      </c>
    </row>
    <row r="222" spans="1:10" x14ac:dyDescent="0.25">
      <c r="A222" s="43">
        <v>5025397</v>
      </c>
      <c r="B222" s="44" t="s">
        <v>12043</v>
      </c>
      <c r="C222" s="44">
        <v>0</v>
      </c>
      <c r="D222" s="44">
        <v>0</v>
      </c>
      <c r="E222" s="44">
        <v>0</v>
      </c>
      <c r="F222" s="44">
        <v>0</v>
      </c>
      <c r="G222" s="44">
        <v>0</v>
      </c>
      <c r="H222" s="44">
        <v>0</v>
      </c>
      <c r="I222" s="44">
        <v>1</v>
      </c>
      <c r="J222" s="44">
        <v>1</v>
      </c>
    </row>
    <row r="223" spans="1:10" x14ac:dyDescent="0.25">
      <c r="A223" s="40">
        <v>5357322</v>
      </c>
      <c r="B223" s="41" t="s">
        <v>12044</v>
      </c>
      <c r="C223" s="41">
        <v>0</v>
      </c>
      <c r="D223" s="41">
        <v>0</v>
      </c>
      <c r="E223" s="41">
        <v>0</v>
      </c>
      <c r="F223" s="41">
        <v>0</v>
      </c>
      <c r="G223" s="41">
        <v>0</v>
      </c>
      <c r="H223" s="41">
        <v>1</v>
      </c>
      <c r="I223" s="41">
        <v>1</v>
      </c>
      <c r="J223" s="41">
        <v>0</v>
      </c>
    </row>
    <row r="224" spans="1:10" x14ac:dyDescent="0.25">
      <c r="A224" s="43">
        <v>5116031</v>
      </c>
      <c r="B224" s="44" t="s">
        <v>12044</v>
      </c>
      <c r="C224" s="44">
        <v>0</v>
      </c>
      <c r="D224" s="44">
        <v>0</v>
      </c>
      <c r="E224" s="44">
        <v>0</v>
      </c>
      <c r="F224" s="44">
        <v>0</v>
      </c>
      <c r="G224" s="44">
        <v>0</v>
      </c>
      <c r="H224" s="44">
        <v>0</v>
      </c>
      <c r="I224" s="44">
        <v>1</v>
      </c>
      <c r="J224" s="44">
        <v>0</v>
      </c>
    </row>
    <row r="225" spans="1:10" x14ac:dyDescent="0.25">
      <c r="A225" s="40">
        <v>2778378</v>
      </c>
      <c r="B225" s="41" t="s">
        <v>2284</v>
      </c>
      <c r="C225" s="41">
        <v>0</v>
      </c>
      <c r="D225" s="41">
        <v>0</v>
      </c>
      <c r="E225" s="41">
        <v>0</v>
      </c>
      <c r="F225" s="41">
        <v>1</v>
      </c>
      <c r="G225" s="41">
        <v>1</v>
      </c>
      <c r="H225" s="41">
        <v>1</v>
      </c>
      <c r="I225" s="41">
        <v>1</v>
      </c>
      <c r="J225" s="41">
        <v>1</v>
      </c>
    </row>
    <row r="226" spans="1:10" x14ac:dyDescent="0.25">
      <c r="A226" s="43">
        <v>2603365</v>
      </c>
      <c r="B226" s="44" t="s">
        <v>12045</v>
      </c>
      <c r="C226" s="44">
        <v>0</v>
      </c>
      <c r="D226" s="44">
        <v>0</v>
      </c>
      <c r="E226" s="44">
        <v>0</v>
      </c>
      <c r="F226" s="44">
        <v>0</v>
      </c>
      <c r="G226" s="44">
        <v>0</v>
      </c>
      <c r="H226" s="44">
        <v>0</v>
      </c>
      <c r="I226" s="44">
        <v>1</v>
      </c>
      <c r="J226" s="44">
        <v>1</v>
      </c>
    </row>
    <row r="227" spans="1:10" x14ac:dyDescent="0.25">
      <c r="A227" s="40">
        <v>2085976</v>
      </c>
      <c r="B227" s="41" t="s">
        <v>8781</v>
      </c>
      <c r="C227" s="41">
        <v>0</v>
      </c>
      <c r="D227" s="41">
        <v>0</v>
      </c>
      <c r="E227" s="41">
        <v>0</v>
      </c>
      <c r="F227" s="41">
        <v>0</v>
      </c>
      <c r="G227" s="41">
        <v>0</v>
      </c>
      <c r="H227" s="41">
        <v>0</v>
      </c>
      <c r="I227" s="41">
        <v>1</v>
      </c>
      <c r="J227" s="41">
        <v>1</v>
      </c>
    </row>
    <row r="228" spans="1:10" x14ac:dyDescent="0.25">
      <c r="A228" s="43">
        <v>2094533</v>
      </c>
      <c r="B228" s="44" t="s">
        <v>10897</v>
      </c>
      <c r="C228" s="44">
        <v>1</v>
      </c>
      <c r="D228" s="44">
        <v>1</v>
      </c>
      <c r="E228" s="44">
        <v>1</v>
      </c>
      <c r="F228" s="44">
        <v>1</v>
      </c>
      <c r="G228" s="44">
        <v>1</v>
      </c>
      <c r="H228" s="44">
        <v>1</v>
      </c>
      <c r="I228" s="44">
        <v>1</v>
      </c>
      <c r="J228" s="44">
        <v>1</v>
      </c>
    </row>
    <row r="229" spans="1:10" x14ac:dyDescent="0.25">
      <c r="A229" s="40">
        <v>4371267</v>
      </c>
      <c r="B229" s="41" t="s">
        <v>12046</v>
      </c>
      <c r="C229" s="41">
        <v>0</v>
      </c>
      <c r="D229" s="41">
        <v>0</v>
      </c>
      <c r="E229" s="41">
        <v>0</v>
      </c>
      <c r="F229" s="41">
        <v>0</v>
      </c>
      <c r="G229" s="41">
        <v>0</v>
      </c>
      <c r="H229" s="41">
        <v>0</v>
      </c>
      <c r="I229" s="41">
        <v>1</v>
      </c>
      <c r="J229" s="41">
        <v>1</v>
      </c>
    </row>
    <row r="230" spans="1:10" x14ac:dyDescent="0.25">
      <c r="A230" s="43">
        <v>5315514</v>
      </c>
      <c r="B230" s="44" t="s">
        <v>5279</v>
      </c>
      <c r="C230" s="44">
        <v>0</v>
      </c>
      <c r="D230" s="44">
        <v>0</v>
      </c>
      <c r="E230" s="44">
        <v>0</v>
      </c>
      <c r="F230" s="44">
        <v>0</v>
      </c>
      <c r="G230" s="44">
        <v>0</v>
      </c>
      <c r="H230" s="44">
        <v>0</v>
      </c>
      <c r="I230" s="44">
        <v>1</v>
      </c>
      <c r="J230" s="44">
        <v>1</v>
      </c>
    </row>
    <row r="231" spans="1:10" x14ac:dyDescent="0.25">
      <c r="A231" s="40">
        <v>2665093</v>
      </c>
      <c r="B231" s="41" t="s">
        <v>12047</v>
      </c>
      <c r="C231" s="41">
        <v>0</v>
      </c>
      <c r="D231" s="41">
        <v>0</v>
      </c>
      <c r="E231" s="41">
        <v>0</v>
      </c>
      <c r="F231" s="41">
        <v>0</v>
      </c>
      <c r="G231" s="41">
        <v>0</v>
      </c>
      <c r="H231" s="41">
        <v>0</v>
      </c>
      <c r="I231" s="41">
        <v>1</v>
      </c>
      <c r="J231" s="41">
        <v>1</v>
      </c>
    </row>
    <row r="232" spans="1:10" x14ac:dyDescent="0.25">
      <c r="A232" s="43">
        <v>5337275</v>
      </c>
      <c r="B232" s="44" t="s">
        <v>12048</v>
      </c>
      <c r="C232" s="44">
        <v>0</v>
      </c>
      <c r="D232" s="44">
        <v>0</v>
      </c>
      <c r="E232" s="44">
        <v>0</v>
      </c>
      <c r="F232" s="44">
        <v>0</v>
      </c>
      <c r="G232" s="44">
        <v>0</v>
      </c>
      <c r="H232" s="44">
        <v>0</v>
      </c>
      <c r="I232" s="44">
        <v>1</v>
      </c>
      <c r="J232" s="44">
        <v>1</v>
      </c>
    </row>
    <row r="233" spans="1:10" x14ac:dyDescent="0.25">
      <c r="A233" s="40">
        <v>5128137</v>
      </c>
      <c r="B233" s="41" t="s">
        <v>10899</v>
      </c>
      <c r="C233" s="41">
        <v>0</v>
      </c>
      <c r="D233" s="41">
        <v>0</v>
      </c>
      <c r="E233" s="41">
        <v>0</v>
      </c>
      <c r="F233" s="41">
        <v>0</v>
      </c>
      <c r="G233" s="41">
        <v>0</v>
      </c>
      <c r="H233" s="41">
        <v>1</v>
      </c>
      <c r="I233" s="41">
        <v>1</v>
      </c>
      <c r="J233" s="41">
        <v>1</v>
      </c>
    </row>
    <row r="234" spans="1:10" x14ac:dyDescent="0.25">
      <c r="A234" s="43">
        <v>5554411</v>
      </c>
      <c r="B234" s="44" t="s">
        <v>12049</v>
      </c>
      <c r="C234" s="44">
        <v>0</v>
      </c>
      <c r="D234" s="44">
        <v>0</v>
      </c>
      <c r="E234" s="44">
        <v>0</v>
      </c>
      <c r="F234" s="44">
        <v>0</v>
      </c>
      <c r="G234" s="44">
        <v>0</v>
      </c>
      <c r="H234" s="44">
        <v>0</v>
      </c>
      <c r="I234" s="44">
        <v>1</v>
      </c>
      <c r="J234" s="44">
        <v>0</v>
      </c>
    </row>
    <row r="235" spans="1:10" x14ac:dyDescent="0.25">
      <c r="A235" s="40">
        <v>2822601</v>
      </c>
      <c r="B235" s="41" t="s">
        <v>2094</v>
      </c>
      <c r="C235" s="41">
        <v>0</v>
      </c>
      <c r="D235" s="41">
        <v>0</v>
      </c>
      <c r="E235" s="41">
        <v>0</v>
      </c>
      <c r="F235" s="41">
        <v>0</v>
      </c>
      <c r="G235" s="41">
        <v>1</v>
      </c>
      <c r="H235" s="41">
        <v>0</v>
      </c>
      <c r="I235" s="41">
        <v>1</v>
      </c>
      <c r="J235" s="41">
        <v>0</v>
      </c>
    </row>
    <row r="236" spans="1:10" x14ac:dyDescent="0.25">
      <c r="A236" s="43">
        <v>2593009</v>
      </c>
      <c r="B236" s="44" t="s">
        <v>12050</v>
      </c>
      <c r="C236" s="44">
        <v>0</v>
      </c>
      <c r="D236" s="44">
        <v>0</v>
      </c>
      <c r="E236" s="44">
        <v>0</v>
      </c>
      <c r="F236" s="44">
        <v>0</v>
      </c>
      <c r="G236" s="44">
        <v>0</v>
      </c>
      <c r="H236" s="44">
        <v>1</v>
      </c>
      <c r="I236" s="44">
        <v>1</v>
      </c>
      <c r="J236" s="44">
        <v>1</v>
      </c>
    </row>
    <row r="237" spans="1:10" x14ac:dyDescent="0.25">
      <c r="A237" s="40">
        <v>2764563</v>
      </c>
      <c r="B237" s="41" t="s">
        <v>12051</v>
      </c>
      <c r="C237" s="41">
        <v>0</v>
      </c>
      <c r="D237" s="41">
        <v>0</v>
      </c>
      <c r="E237" s="41">
        <v>0</v>
      </c>
      <c r="F237" s="41">
        <v>0</v>
      </c>
      <c r="G237" s="41">
        <v>0</v>
      </c>
      <c r="H237" s="41">
        <v>0</v>
      </c>
      <c r="I237" s="41">
        <v>1</v>
      </c>
      <c r="J237" s="41">
        <v>0</v>
      </c>
    </row>
    <row r="238" spans="1:10" x14ac:dyDescent="0.25">
      <c r="A238" s="43">
        <v>5209307</v>
      </c>
      <c r="B238" s="44" t="s">
        <v>12052</v>
      </c>
      <c r="C238" s="44">
        <v>0</v>
      </c>
      <c r="D238" s="44">
        <v>0</v>
      </c>
      <c r="E238" s="44">
        <v>0</v>
      </c>
      <c r="F238" s="44">
        <v>0</v>
      </c>
      <c r="G238" s="44">
        <v>0</v>
      </c>
      <c r="H238" s="44">
        <v>0</v>
      </c>
      <c r="I238" s="44">
        <v>1</v>
      </c>
      <c r="J238" s="44">
        <v>0</v>
      </c>
    </row>
    <row r="239" spans="1:10" x14ac:dyDescent="0.25">
      <c r="A239" s="40">
        <v>5407761</v>
      </c>
      <c r="B239" s="41" t="s">
        <v>10901</v>
      </c>
      <c r="C239" s="41">
        <v>0</v>
      </c>
      <c r="D239" s="41">
        <v>0</v>
      </c>
      <c r="E239" s="41">
        <v>0</v>
      </c>
      <c r="F239" s="41">
        <v>0</v>
      </c>
      <c r="G239" s="41">
        <v>0</v>
      </c>
      <c r="H239" s="41">
        <v>0</v>
      </c>
      <c r="I239" s="41">
        <v>1</v>
      </c>
      <c r="J239" s="41">
        <v>1</v>
      </c>
    </row>
    <row r="240" spans="1:10" x14ac:dyDescent="0.25">
      <c r="A240" s="43">
        <v>5024323</v>
      </c>
      <c r="B240" s="44" t="s">
        <v>12053</v>
      </c>
      <c r="C240" s="44">
        <v>0</v>
      </c>
      <c r="D240" s="44">
        <v>0</v>
      </c>
      <c r="E240" s="44">
        <v>0</v>
      </c>
      <c r="F240" s="44">
        <v>0</v>
      </c>
      <c r="G240" s="44">
        <v>0</v>
      </c>
      <c r="H240" s="44">
        <v>1</v>
      </c>
      <c r="I240" s="44">
        <v>1</v>
      </c>
      <c r="J240" s="44">
        <v>1</v>
      </c>
    </row>
    <row r="241" spans="1:10" x14ac:dyDescent="0.25">
      <c r="A241" s="40">
        <v>2878992</v>
      </c>
      <c r="B241" s="41" t="s">
        <v>4779</v>
      </c>
      <c r="C241" s="41">
        <v>0</v>
      </c>
      <c r="D241" s="41">
        <v>0</v>
      </c>
      <c r="E241" s="41">
        <v>1</v>
      </c>
      <c r="F241" s="41">
        <v>0</v>
      </c>
      <c r="G241" s="41">
        <v>0</v>
      </c>
      <c r="H241" s="41">
        <v>0</v>
      </c>
      <c r="I241" s="41">
        <v>1</v>
      </c>
      <c r="J241" s="41">
        <v>1</v>
      </c>
    </row>
    <row r="242" spans="1:10" x14ac:dyDescent="0.25">
      <c r="A242" s="43">
        <v>5197376</v>
      </c>
      <c r="B242" s="44" t="s">
        <v>12054</v>
      </c>
      <c r="C242" s="44">
        <v>0</v>
      </c>
      <c r="D242" s="44">
        <v>0</v>
      </c>
      <c r="E242" s="44">
        <v>0</v>
      </c>
      <c r="F242" s="44">
        <v>0</v>
      </c>
      <c r="G242" s="44">
        <v>0</v>
      </c>
      <c r="H242" s="44">
        <v>0</v>
      </c>
      <c r="I242" s="44">
        <v>1</v>
      </c>
      <c r="J242" s="44">
        <v>1</v>
      </c>
    </row>
    <row r="243" spans="1:10" x14ac:dyDescent="0.25">
      <c r="A243" s="40">
        <v>3553779</v>
      </c>
      <c r="B243" s="41" t="s">
        <v>12055</v>
      </c>
      <c r="C243" s="41">
        <v>0</v>
      </c>
      <c r="D243" s="41">
        <v>0</v>
      </c>
      <c r="E243" s="41">
        <v>0</v>
      </c>
      <c r="F243" s="41">
        <v>0</v>
      </c>
      <c r="G243" s="41">
        <v>0</v>
      </c>
      <c r="H243" s="41">
        <v>0</v>
      </c>
      <c r="I243" s="41">
        <v>1</v>
      </c>
      <c r="J243" s="41">
        <v>1</v>
      </c>
    </row>
    <row r="244" spans="1:10" x14ac:dyDescent="0.25">
      <c r="A244" s="43">
        <v>2100754</v>
      </c>
      <c r="B244" s="44" t="s">
        <v>973</v>
      </c>
      <c r="C244" s="44">
        <v>0</v>
      </c>
      <c r="D244" s="44">
        <v>1</v>
      </c>
      <c r="E244" s="44">
        <v>1</v>
      </c>
      <c r="F244" s="44">
        <v>1</v>
      </c>
      <c r="G244" s="44">
        <v>1</v>
      </c>
      <c r="H244" s="44">
        <v>1</v>
      </c>
      <c r="I244" s="44">
        <v>1</v>
      </c>
      <c r="J244" s="44">
        <v>1</v>
      </c>
    </row>
    <row r="245" spans="1:10" x14ac:dyDescent="0.25">
      <c r="A245" s="40">
        <v>5222443</v>
      </c>
      <c r="B245" s="41" t="s">
        <v>10903</v>
      </c>
      <c r="C245" s="41">
        <v>0</v>
      </c>
      <c r="D245" s="41">
        <v>0</v>
      </c>
      <c r="E245" s="41">
        <v>0</v>
      </c>
      <c r="F245" s="41">
        <v>0</v>
      </c>
      <c r="G245" s="41">
        <v>0</v>
      </c>
      <c r="H245" s="41">
        <v>0</v>
      </c>
      <c r="I245" s="41">
        <v>0</v>
      </c>
      <c r="J245" s="41">
        <v>1</v>
      </c>
    </row>
    <row r="246" spans="1:10" x14ac:dyDescent="0.25">
      <c r="A246" s="43">
        <v>5209196</v>
      </c>
      <c r="B246" s="44" t="s">
        <v>12056</v>
      </c>
      <c r="C246" s="44">
        <v>0</v>
      </c>
      <c r="D246" s="44">
        <v>0</v>
      </c>
      <c r="E246" s="44">
        <v>0</v>
      </c>
      <c r="F246" s="44">
        <v>0</v>
      </c>
      <c r="G246" s="44">
        <v>0</v>
      </c>
      <c r="H246" s="44">
        <v>0</v>
      </c>
      <c r="I246" s="44">
        <v>1</v>
      </c>
      <c r="J246" s="44">
        <v>1</v>
      </c>
    </row>
    <row r="247" spans="1:10" x14ac:dyDescent="0.25">
      <c r="A247" s="40">
        <v>2090082</v>
      </c>
      <c r="B247" s="41" t="s">
        <v>1008</v>
      </c>
      <c r="C247" s="41">
        <v>0</v>
      </c>
      <c r="D247" s="41">
        <v>0</v>
      </c>
      <c r="E247" s="41">
        <v>0</v>
      </c>
      <c r="F247" s="41">
        <v>0</v>
      </c>
      <c r="G247" s="41">
        <v>0</v>
      </c>
      <c r="H247" s="41">
        <v>0</v>
      </c>
      <c r="I247" s="41">
        <v>1</v>
      </c>
      <c r="J247" s="41">
        <v>0</v>
      </c>
    </row>
    <row r="248" spans="1:10" x14ac:dyDescent="0.25">
      <c r="A248" s="43">
        <v>5172314</v>
      </c>
      <c r="B248" s="44" t="s">
        <v>12057</v>
      </c>
      <c r="C248" s="44">
        <v>0</v>
      </c>
      <c r="D248" s="44">
        <v>0</v>
      </c>
      <c r="E248" s="44">
        <v>0</v>
      </c>
      <c r="F248" s="44">
        <v>0</v>
      </c>
      <c r="G248" s="44">
        <v>0</v>
      </c>
      <c r="H248" s="44">
        <v>0</v>
      </c>
      <c r="I248" s="44">
        <v>1</v>
      </c>
      <c r="J248" s="44">
        <v>1</v>
      </c>
    </row>
    <row r="249" spans="1:10" x14ac:dyDescent="0.25">
      <c r="A249" s="40">
        <v>2780712</v>
      </c>
      <c r="B249" s="41" t="s">
        <v>12058</v>
      </c>
      <c r="C249" s="41">
        <v>0</v>
      </c>
      <c r="D249" s="41">
        <v>0</v>
      </c>
      <c r="E249" s="41">
        <v>0</v>
      </c>
      <c r="F249" s="41">
        <v>1</v>
      </c>
      <c r="G249" s="41">
        <v>0</v>
      </c>
      <c r="H249" s="41">
        <v>0</v>
      </c>
      <c r="I249" s="41">
        <v>1</v>
      </c>
      <c r="J249" s="41">
        <v>0</v>
      </c>
    </row>
    <row r="250" spans="1:10" x14ac:dyDescent="0.25">
      <c r="A250" s="43">
        <v>5091462</v>
      </c>
      <c r="B250" s="44" t="s">
        <v>823</v>
      </c>
      <c r="C250" s="44">
        <v>0</v>
      </c>
      <c r="D250" s="44">
        <v>0</v>
      </c>
      <c r="E250" s="44">
        <v>0</v>
      </c>
      <c r="F250" s="44">
        <v>1</v>
      </c>
      <c r="G250" s="44">
        <v>1</v>
      </c>
      <c r="H250" s="44">
        <v>0</v>
      </c>
      <c r="I250" s="44">
        <v>1</v>
      </c>
      <c r="J250" s="44">
        <v>1</v>
      </c>
    </row>
    <row r="251" spans="1:10" x14ac:dyDescent="0.25">
      <c r="A251" s="40">
        <v>2736381</v>
      </c>
      <c r="B251" s="41" t="s">
        <v>10429</v>
      </c>
      <c r="C251" s="41">
        <v>0</v>
      </c>
      <c r="D251" s="41">
        <v>0</v>
      </c>
      <c r="E251" s="41">
        <v>0</v>
      </c>
      <c r="F251" s="41">
        <v>0</v>
      </c>
      <c r="G251" s="41">
        <v>0</v>
      </c>
      <c r="H251" s="41">
        <v>0</v>
      </c>
      <c r="I251" s="41">
        <v>0</v>
      </c>
      <c r="J251" s="41">
        <v>1</v>
      </c>
    </row>
    <row r="252" spans="1:10" x14ac:dyDescent="0.25">
      <c r="A252" s="43">
        <v>2877589</v>
      </c>
      <c r="B252" s="44" t="s">
        <v>5787</v>
      </c>
      <c r="C252" s="44">
        <v>0</v>
      </c>
      <c r="D252" s="44">
        <v>0</v>
      </c>
      <c r="E252" s="44">
        <v>0</v>
      </c>
      <c r="F252" s="44">
        <v>0</v>
      </c>
      <c r="G252" s="44">
        <v>0</v>
      </c>
      <c r="H252" s="44">
        <v>0</v>
      </c>
      <c r="I252" s="44">
        <v>1</v>
      </c>
      <c r="J252" s="44">
        <v>1</v>
      </c>
    </row>
    <row r="253" spans="1:10" x14ac:dyDescent="0.25">
      <c r="A253" s="40">
        <v>5013844</v>
      </c>
      <c r="B253" s="41" t="s">
        <v>12059</v>
      </c>
      <c r="C253" s="41">
        <v>0</v>
      </c>
      <c r="D253" s="41">
        <v>0</v>
      </c>
      <c r="E253" s="41">
        <v>0</v>
      </c>
      <c r="F253" s="41">
        <v>0</v>
      </c>
      <c r="G253" s="41">
        <v>0</v>
      </c>
      <c r="H253" s="41">
        <v>0</v>
      </c>
      <c r="I253" s="41">
        <v>1</v>
      </c>
      <c r="J253" s="41">
        <v>1</v>
      </c>
    </row>
    <row r="254" spans="1:10" x14ac:dyDescent="0.25">
      <c r="A254" s="43">
        <v>2562219</v>
      </c>
      <c r="B254" s="44" t="s">
        <v>12060</v>
      </c>
      <c r="C254" s="44">
        <v>0</v>
      </c>
      <c r="D254" s="44">
        <v>0</v>
      </c>
      <c r="E254" s="44">
        <v>0</v>
      </c>
      <c r="F254" s="44">
        <v>0</v>
      </c>
      <c r="G254" s="44">
        <v>0</v>
      </c>
      <c r="H254" s="44">
        <v>0</v>
      </c>
      <c r="I254" s="44">
        <v>1</v>
      </c>
      <c r="J254" s="44">
        <v>1</v>
      </c>
    </row>
    <row r="255" spans="1:10" x14ac:dyDescent="0.25">
      <c r="A255" s="40">
        <v>5108799</v>
      </c>
      <c r="B255" s="41" t="s">
        <v>3088</v>
      </c>
      <c r="C255" s="41">
        <v>0</v>
      </c>
      <c r="D255" s="41">
        <v>0</v>
      </c>
      <c r="E255" s="41">
        <v>0</v>
      </c>
      <c r="F255" s="41">
        <v>0</v>
      </c>
      <c r="G255" s="41">
        <v>0</v>
      </c>
      <c r="H255" s="41">
        <v>0</v>
      </c>
      <c r="I255" s="41">
        <v>1</v>
      </c>
      <c r="J255" s="41">
        <v>1</v>
      </c>
    </row>
    <row r="256" spans="1:10" x14ac:dyDescent="0.25">
      <c r="A256" s="43">
        <v>2865912</v>
      </c>
      <c r="B256" s="44" t="s">
        <v>3275</v>
      </c>
      <c r="C256" s="44">
        <v>0</v>
      </c>
      <c r="D256" s="44">
        <v>0</v>
      </c>
      <c r="E256" s="44">
        <v>0</v>
      </c>
      <c r="F256" s="44">
        <v>0</v>
      </c>
      <c r="G256" s="44">
        <v>0</v>
      </c>
      <c r="H256" s="44">
        <v>0</v>
      </c>
      <c r="I256" s="44">
        <v>1</v>
      </c>
      <c r="J256" s="44">
        <v>1</v>
      </c>
    </row>
    <row r="257" spans="1:10" x14ac:dyDescent="0.25">
      <c r="A257" s="40">
        <v>2075652</v>
      </c>
      <c r="B257" s="41" t="s">
        <v>824</v>
      </c>
      <c r="C257" s="41">
        <v>0</v>
      </c>
      <c r="D257" s="41">
        <v>0</v>
      </c>
      <c r="E257" s="41">
        <v>0</v>
      </c>
      <c r="F257" s="41">
        <v>0</v>
      </c>
      <c r="G257" s="41">
        <v>0</v>
      </c>
      <c r="H257" s="41">
        <v>1</v>
      </c>
      <c r="I257" s="41">
        <v>1</v>
      </c>
      <c r="J257" s="41">
        <v>1</v>
      </c>
    </row>
    <row r="258" spans="1:10" x14ac:dyDescent="0.25">
      <c r="A258" s="43">
        <v>5264448</v>
      </c>
      <c r="B258" s="44" t="s">
        <v>12061</v>
      </c>
      <c r="C258" s="44">
        <v>0</v>
      </c>
      <c r="D258" s="44">
        <v>0</v>
      </c>
      <c r="E258" s="44">
        <v>0</v>
      </c>
      <c r="F258" s="44">
        <v>0</v>
      </c>
      <c r="G258" s="44">
        <v>0</v>
      </c>
      <c r="H258" s="44">
        <v>1</v>
      </c>
      <c r="I258" s="44">
        <v>1</v>
      </c>
      <c r="J258" s="44">
        <v>0</v>
      </c>
    </row>
    <row r="259" spans="1:10" x14ac:dyDescent="0.25">
      <c r="A259" s="40">
        <v>5193443</v>
      </c>
      <c r="B259" s="41" t="s">
        <v>10911</v>
      </c>
      <c r="C259" s="41">
        <v>0</v>
      </c>
      <c r="D259" s="41">
        <v>0</v>
      </c>
      <c r="E259" s="41">
        <v>0</v>
      </c>
      <c r="F259" s="41">
        <v>0</v>
      </c>
      <c r="G259" s="41">
        <v>1</v>
      </c>
      <c r="H259" s="41">
        <v>1</v>
      </c>
      <c r="I259" s="41">
        <v>1</v>
      </c>
      <c r="J259" s="41">
        <v>1</v>
      </c>
    </row>
    <row r="260" spans="1:10" x14ac:dyDescent="0.25">
      <c r="A260" s="43">
        <v>2542714</v>
      </c>
      <c r="B260" s="44" t="s">
        <v>8402</v>
      </c>
      <c r="C260" s="44">
        <v>0</v>
      </c>
      <c r="D260" s="44">
        <v>0</v>
      </c>
      <c r="E260" s="44">
        <v>0</v>
      </c>
      <c r="F260" s="44">
        <v>0</v>
      </c>
      <c r="G260" s="44">
        <v>0</v>
      </c>
      <c r="H260" s="44">
        <v>0</v>
      </c>
      <c r="I260" s="44">
        <v>1</v>
      </c>
      <c r="J260" s="44">
        <v>0</v>
      </c>
    </row>
    <row r="261" spans="1:10" x14ac:dyDescent="0.25">
      <c r="A261" s="40">
        <v>2740257</v>
      </c>
      <c r="B261" s="41" t="s">
        <v>12062</v>
      </c>
      <c r="C261" s="41">
        <v>0</v>
      </c>
      <c r="D261" s="41">
        <v>0</v>
      </c>
      <c r="E261" s="41">
        <v>0</v>
      </c>
      <c r="F261" s="41">
        <v>0</v>
      </c>
      <c r="G261" s="41">
        <v>0</v>
      </c>
      <c r="H261" s="41">
        <v>0</v>
      </c>
      <c r="I261" s="41">
        <v>1</v>
      </c>
      <c r="J261" s="41">
        <v>1</v>
      </c>
    </row>
    <row r="262" spans="1:10" x14ac:dyDescent="0.25">
      <c r="A262" s="43">
        <v>5060419</v>
      </c>
      <c r="B262" s="44" t="s">
        <v>12063</v>
      </c>
      <c r="C262" s="44">
        <v>0</v>
      </c>
      <c r="D262" s="44">
        <v>0</v>
      </c>
      <c r="E262" s="44">
        <v>0</v>
      </c>
      <c r="F262" s="44">
        <v>0</v>
      </c>
      <c r="G262" s="44">
        <v>0</v>
      </c>
      <c r="H262" s="44">
        <v>0</v>
      </c>
      <c r="I262" s="44">
        <v>1</v>
      </c>
      <c r="J262" s="44">
        <v>1</v>
      </c>
    </row>
    <row r="263" spans="1:10" x14ac:dyDescent="0.25">
      <c r="A263" s="40">
        <v>5111803</v>
      </c>
      <c r="B263" s="41" t="s">
        <v>12064</v>
      </c>
      <c r="C263" s="41">
        <v>0</v>
      </c>
      <c r="D263" s="41">
        <v>0</v>
      </c>
      <c r="E263" s="41">
        <v>0</v>
      </c>
      <c r="F263" s="41">
        <v>0</v>
      </c>
      <c r="G263" s="41">
        <v>0</v>
      </c>
      <c r="H263" s="41">
        <v>0</v>
      </c>
      <c r="I263" s="41">
        <v>1</v>
      </c>
      <c r="J263" s="41">
        <v>1</v>
      </c>
    </row>
    <row r="264" spans="1:10" x14ac:dyDescent="0.25">
      <c r="A264" s="43">
        <v>5194199</v>
      </c>
      <c r="B264" s="44" t="s">
        <v>12065</v>
      </c>
      <c r="C264" s="44">
        <v>0</v>
      </c>
      <c r="D264" s="44">
        <v>0</v>
      </c>
      <c r="E264" s="44">
        <v>0</v>
      </c>
      <c r="F264" s="44">
        <v>0</v>
      </c>
      <c r="G264" s="44">
        <v>0</v>
      </c>
      <c r="H264" s="44">
        <v>0</v>
      </c>
      <c r="I264" s="44">
        <v>1</v>
      </c>
      <c r="J264" s="44">
        <v>1</v>
      </c>
    </row>
    <row r="265" spans="1:10" x14ac:dyDescent="0.25">
      <c r="A265" s="40">
        <v>5140013</v>
      </c>
      <c r="B265" s="41" t="s">
        <v>12066</v>
      </c>
      <c r="C265" s="41">
        <v>0</v>
      </c>
      <c r="D265" s="41">
        <v>0</v>
      </c>
      <c r="E265" s="41">
        <v>0</v>
      </c>
      <c r="F265" s="41">
        <v>0</v>
      </c>
      <c r="G265" s="41">
        <v>0</v>
      </c>
      <c r="H265" s="41">
        <v>0</v>
      </c>
      <c r="I265" s="41">
        <v>1</v>
      </c>
      <c r="J265" s="41">
        <v>1</v>
      </c>
    </row>
    <row r="266" spans="1:10" x14ac:dyDescent="0.25">
      <c r="A266" s="43">
        <v>5101468</v>
      </c>
      <c r="B266" s="44" t="s">
        <v>12067</v>
      </c>
      <c r="C266" s="44">
        <v>0</v>
      </c>
      <c r="D266" s="44">
        <v>0</v>
      </c>
      <c r="E266" s="44">
        <v>0</v>
      </c>
      <c r="F266" s="44">
        <v>0</v>
      </c>
      <c r="G266" s="44">
        <v>0</v>
      </c>
      <c r="H266" s="44">
        <v>0</v>
      </c>
      <c r="I266" s="44">
        <v>1</v>
      </c>
      <c r="J266" s="44">
        <v>1</v>
      </c>
    </row>
    <row r="267" spans="1:10" x14ac:dyDescent="0.25">
      <c r="A267" s="40">
        <v>5356725</v>
      </c>
      <c r="B267" s="41" t="s">
        <v>10114</v>
      </c>
      <c r="C267" s="41">
        <v>0</v>
      </c>
      <c r="D267" s="41">
        <v>0</v>
      </c>
      <c r="E267" s="41">
        <v>0</v>
      </c>
      <c r="F267" s="41">
        <v>0</v>
      </c>
      <c r="G267" s="41">
        <v>0</v>
      </c>
      <c r="H267" s="41">
        <v>0</v>
      </c>
      <c r="I267" s="41">
        <v>1</v>
      </c>
      <c r="J267" s="41">
        <v>1</v>
      </c>
    </row>
    <row r="268" spans="1:10" x14ac:dyDescent="0.25">
      <c r="A268" s="43">
        <v>5052297</v>
      </c>
      <c r="B268" s="44" t="s">
        <v>12068</v>
      </c>
      <c r="C268" s="44">
        <v>0</v>
      </c>
      <c r="D268" s="44">
        <v>0</v>
      </c>
      <c r="E268" s="44">
        <v>0</v>
      </c>
      <c r="F268" s="44">
        <v>0</v>
      </c>
      <c r="G268" s="44">
        <v>0</v>
      </c>
      <c r="H268" s="44">
        <v>0</v>
      </c>
      <c r="I268" s="44">
        <v>1</v>
      </c>
      <c r="J268" s="44">
        <v>0</v>
      </c>
    </row>
    <row r="269" spans="1:10" x14ac:dyDescent="0.25">
      <c r="A269" s="40">
        <v>2003732</v>
      </c>
      <c r="B269" s="41" t="s">
        <v>9783</v>
      </c>
      <c r="C269" s="41">
        <v>0</v>
      </c>
      <c r="D269" s="41">
        <v>0</v>
      </c>
      <c r="E269" s="41">
        <v>0</v>
      </c>
      <c r="F269" s="41">
        <v>0</v>
      </c>
      <c r="G269" s="41">
        <v>0</v>
      </c>
      <c r="H269" s="41">
        <v>0</v>
      </c>
      <c r="I269" s="41">
        <v>1</v>
      </c>
      <c r="J269" s="41">
        <v>1</v>
      </c>
    </row>
    <row r="270" spans="1:10" x14ac:dyDescent="0.25">
      <c r="A270" s="43">
        <v>5263506</v>
      </c>
      <c r="B270" s="44" t="s">
        <v>12069</v>
      </c>
      <c r="C270" s="44">
        <v>0</v>
      </c>
      <c r="D270" s="44">
        <v>0</v>
      </c>
      <c r="E270" s="44">
        <v>0</v>
      </c>
      <c r="F270" s="44">
        <v>0</v>
      </c>
      <c r="G270" s="44">
        <v>0</v>
      </c>
      <c r="H270" s="44">
        <v>0</v>
      </c>
      <c r="I270" s="44">
        <v>1</v>
      </c>
      <c r="J270" s="44">
        <v>0</v>
      </c>
    </row>
    <row r="271" spans="1:10" x14ac:dyDescent="0.25">
      <c r="A271" s="40">
        <v>2808676</v>
      </c>
      <c r="B271" s="41" t="s">
        <v>10916</v>
      </c>
      <c r="C271" s="41">
        <v>0</v>
      </c>
      <c r="D271" s="41">
        <v>0</v>
      </c>
      <c r="E271" s="41">
        <v>0</v>
      </c>
      <c r="F271" s="41">
        <v>0</v>
      </c>
      <c r="G271" s="41">
        <v>0</v>
      </c>
      <c r="H271" s="41">
        <v>0</v>
      </c>
      <c r="I271" s="41">
        <v>0</v>
      </c>
      <c r="J271" s="41">
        <v>1</v>
      </c>
    </row>
    <row r="272" spans="1:10" x14ac:dyDescent="0.25">
      <c r="A272" s="43">
        <v>2019205</v>
      </c>
      <c r="B272" s="44" t="s">
        <v>3407</v>
      </c>
      <c r="C272" s="44">
        <v>0</v>
      </c>
      <c r="D272" s="44">
        <v>1</v>
      </c>
      <c r="E272" s="44">
        <v>1</v>
      </c>
      <c r="F272" s="44">
        <v>1</v>
      </c>
      <c r="G272" s="44">
        <v>1</v>
      </c>
      <c r="H272" s="44">
        <v>1</v>
      </c>
      <c r="I272" s="44">
        <v>0</v>
      </c>
      <c r="J272" s="44">
        <v>0</v>
      </c>
    </row>
    <row r="273" spans="1:10" x14ac:dyDescent="0.25">
      <c r="A273" s="40">
        <v>5090423</v>
      </c>
      <c r="B273" s="41" t="s">
        <v>3619</v>
      </c>
      <c r="C273" s="41">
        <v>0</v>
      </c>
      <c r="D273" s="41">
        <v>0</v>
      </c>
      <c r="E273" s="41">
        <v>0</v>
      </c>
      <c r="F273" s="41">
        <v>0</v>
      </c>
      <c r="G273" s="41">
        <v>0</v>
      </c>
      <c r="H273" s="41">
        <v>0</v>
      </c>
      <c r="I273" s="41">
        <v>1</v>
      </c>
      <c r="J273" s="41">
        <v>1</v>
      </c>
    </row>
    <row r="274" spans="1:10" x14ac:dyDescent="0.25">
      <c r="A274" s="43">
        <v>5416736</v>
      </c>
      <c r="B274" s="44" t="s">
        <v>12070</v>
      </c>
      <c r="C274" s="44">
        <v>0</v>
      </c>
      <c r="D274" s="44">
        <v>0</v>
      </c>
      <c r="E274" s="44">
        <v>0</v>
      </c>
      <c r="F274" s="44">
        <v>0</v>
      </c>
      <c r="G274" s="44">
        <v>0</v>
      </c>
      <c r="H274" s="44">
        <v>0</v>
      </c>
      <c r="I274" s="44">
        <v>1</v>
      </c>
      <c r="J274" s="44">
        <v>0</v>
      </c>
    </row>
    <row r="275" spans="1:10" x14ac:dyDescent="0.25">
      <c r="A275" s="40">
        <v>5007127</v>
      </c>
      <c r="B275" s="41" t="s">
        <v>3383</v>
      </c>
      <c r="C275" s="41">
        <v>0</v>
      </c>
      <c r="D275" s="41">
        <v>0</v>
      </c>
      <c r="E275" s="41">
        <v>1</v>
      </c>
      <c r="F275" s="41">
        <v>0</v>
      </c>
      <c r="G275" s="41">
        <v>0</v>
      </c>
      <c r="H275" s="41">
        <v>0</v>
      </c>
      <c r="I275" s="41">
        <v>0</v>
      </c>
      <c r="J275" s="41">
        <v>0</v>
      </c>
    </row>
    <row r="276" spans="1:10" x14ac:dyDescent="0.25">
      <c r="A276" s="43">
        <v>5210402</v>
      </c>
      <c r="B276" s="44" t="s">
        <v>10917</v>
      </c>
      <c r="C276" s="44">
        <v>0</v>
      </c>
      <c r="D276" s="44">
        <v>0</v>
      </c>
      <c r="E276" s="44">
        <v>0</v>
      </c>
      <c r="F276" s="44">
        <v>0</v>
      </c>
      <c r="G276" s="44">
        <v>0</v>
      </c>
      <c r="H276" s="44">
        <v>1</v>
      </c>
      <c r="I276" s="44">
        <v>1</v>
      </c>
      <c r="J276" s="44">
        <v>1</v>
      </c>
    </row>
    <row r="277" spans="1:10" x14ac:dyDescent="0.25">
      <c r="A277" s="40">
        <v>5111145</v>
      </c>
      <c r="B277" s="41" t="s">
        <v>7001</v>
      </c>
      <c r="C277" s="41">
        <v>0</v>
      </c>
      <c r="D277" s="41">
        <v>0</v>
      </c>
      <c r="E277" s="41">
        <v>0</v>
      </c>
      <c r="F277" s="41">
        <v>0</v>
      </c>
      <c r="G277" s="41">
        <v>0</v>
      </c>
      <c r="H277" s="41">
        <v>0</v>
      </c>
      <c r="I277" s="41">
        <v>1</v>
      </c>
      <c r="J277" s="41">
        <v>1</v>
      </c>
    </row>
    <row r="278" spans="1:10" x14ac:dyDescent="0.25">
      <c r="A278" s="43">
        <v>2643928</v>
      </c>
      <c r="B278" s="44" t="s">
        <v>1048</v>
      </c>
      <c r="C278" s="44">
        <v>0</v>
      </c>
      <c r="D278" s="44">
        <v>1</v>
      </c>
      <c r="E278" s="44">
        <v>1</v>
      </c>
      <c r="F278" s="44">
        <v>1</v>
      </c>
      <c r="G278" s="44">
        <v>1</v>
      </c>
      <c r="H278" s="44">
        <v>0</v>
      </c>
      <c r="I278" s="44">
        <v>1</v>
      </c>
      <c r="J278" s="44">
        <v>1</v>
      </c>
    </row>
    <row r="279" spans="1:10" x14ac:dyDescent="0.25">
      <c r="A279" s="40">
        <v>5116414</v>
      </c>
      <c r="B279" s="41" t="s">
        <v>12071</v>
      </c>
      <c r="C279" s="41">
        <v>0</v>
      </c>
      <c r="D279" s="41">
        <v>0</v>
      </c>
      <c r="E279" s="41">
        <v>0</v>
      </c>
      <c r="F279" s="41">
        <v>0</v>
      </c>
      <c r="G279" s="41">
        <v>0</v>
      </c>
      <c r="H279" s="41">
        <v>0</v>
      </c>
      <c r="I279" s="41">
        <v>1</v>
      </c>
      <c r="J279" s="41">
        <v>0</v>
      </c>
    </row>
    <row r="280" spans="1:10" x14ac:dyDescent="0.25">
      <c r="A280" s="43">
        <v>2886219</v>
      </c>
      <c r="B280" s="44" t="s">
        <v>12072</v>
      </c>
      <c r="C280" s="44">
        <v>0</v>
      </c>
      <c r="D280" s="44">
        <v>0</v>
      </c>
      <c r="E280" s="44">
        <v>0</v>
      </c>
      <c r="F280" s="44">
        <v>0</v>
      </c>
      <c r="G280" s="44">
        <v>0</v>
      </c>
      <c r="H280" s="44">
        <v>1</v>
      </c>
      <c r="I280" s="44">
        <v>1</v>
      </c>
      <c r="J280" s="44">
        <v>1</v>
      </c>
    </row>
    <row r="281" spans="1:10" x14ac:dyDescent="0.25">
      <c r="A281" s="40">
        <v>2063182</v>
      </c>
      <c r="B281" s="41" t="s">
        <v>826</v>
      </c>
      <c r="C281" s="41">
        <v>0</v>
      </c>
      <c r="D281" s="41">
        <v>0</v>
      </c>
      <c r="E281" s="41">
        <v>0</v>
      </c>
      <c r="F281" s="41">
        <v>1</v>
      </c>
      <c r="G281" s="41">
        <v>0</v>
      </c>
      <c r="H281" s="41">
        <v>1</v>
      </c>
      <c r="I281" s="41">
        <v>1</v>
      </c>
      <c r="J281" s="41">
        <v>1</v>
      </c>
    </row>
    <row r="282" spans="1:10" x14ac:dyDescent="0.25">
      <c r="A282" s="43">
        <v>2827891</v>
      </c>
      <c r="B282" s="44" t="s">
        <v>12073</v>
      </c>
      <c r="C282" s="44">
        <v>0</v>
      </c>
      <c r="D282" s="44">
        <v>0</v>
      </c>
      <c r="E282" s="44">
        <v>0</v>
      </c>
      <c r="F282" s="44">
        <v>0</v>
      </c>
      <c r="G282" s="44">
        <v>0</v>
      </c>
      <c r="H282" s="44">
        <v>0</v>
      </c>
      <c r="I282" s="44">
        <v>1</v>
      </c>
      <c r="J282" s="44">
        <v>1</v>
      </c>
    </row>
    <row r="283" spans="1:10" x14ac:dyDescent="0.25">
      <c r="A283" s="40">
        <v>2677121</v>
      </c>
      <c r="B283" s="41" t="s">
        <v>10922</v>
      </c>
      <c r="C283" s="41">
        <v>0</v>
      </c>
      <c r="D283" s="41">
        <v>0</v>
      </c>
      <c r="E283" s="41">
        <v>0</v>
      </c>
      <c r="F283" s="41">
        <v>0</v>
      </c>
      <c r="G283" s="41">
        <v>0</v>
      </c>
      <c r="H283" s="41">
        <v>0</v>
      </c>
      <c r="I283" s="41">
        <v>0</v>
      </c>
      <c r="J283" s="41">
        <v>1</v>
      </c>
    </row>
    <row r="284" spans="1:10" x14ac:dyDescent="0.25">
      <c r="A284" s="43">
        <v>5210941</v>
      </c>
      <c r="B284" s="44" t="s">
        <v>10445</v>
      </c>
      <c r="C284" s="44">
        <v>0</v>
      </c>
      <c r="D284" s="44">
        <v>0</v>
      </c>
      <c r="E284" s="44">
        <v>0</v>
      </c>
      <c r="F284" s="44">
        <v>0</v>
      </c>
      <c r="G284" s="44">
        <v>0</v>
      </c>
      <c r="H284" s="44">
        <v>0</v>
      </c>
      <c r="I284" s="44">
        <v>1</v>
      </c>
      <c r="J284" s="44">
        <v>1</v>
      </c>
    </row>
    <row r="285" spans="1:10" x14ac:dyDescent="0.25">
      <c r="A285" s="40">
        <v>5089034</v>
      </c>
      <c r="B285" s="41" t="s">
        <v>12074</v>
      </c>
      <c r="C285" s="41">
        <v>0</v>
      </c>
      <c r="D285" s="41">
        <v>0</v>
      </c>
      <c r="E285" s="41">
        <v>0</v>
      </c>
      <c r="F285" s="41">
        <v>0</v>
      </c>
      <c r="G285" s="41">
        <v>0</v>
      </c>
      <c r="H285" s="41">
        <v>0</v>
      </c>
      <c r="I285" s="41">
        <v>1</v>
      </c>
      <c r="J285" s="41">
        <v>1</v>
      </c>
    </row>
    <row r="286" spans="1:10" x14ac:dyDescent="0.25">
      <c r="A286" s="43">
        <v>5136512</v>
      </c>
      <c r="B286" s="44" t="s">
        <v>12075</v>
      </c>
      <c r="C286" s="44">
        <v>0</v>
      </c>
      <c r="D286" s="44">
        <v>0</v>
      </c>
      <c r="E286" s="44">
        <v>0</v>
      </c>
      <c r="F286" s="44">
        <v>0</v>
      </c>
      <c r="G286" s="44">
        <v>0</v>
      </c>
      <c r="H286" s="44">
        <v>0</v>
      </c>
      <c r="I286" s="44">
        <v>1</v>
      </c>
      <c r="J286" s="44">
        <v>1</v>
      </c>
    </row>
    <row r="287" spans="1:10" x14ac:dyDescent="0.25">
      <c r="A287" s="40">
        <v>5061032</v>
      </c>
      <c r="B287" s="41" t="s">
        <v>12076</v>
      </c>
      <c r="C287" s="41">
        <v>0</v>
      </c>
      <c r="D287" s="41">
        <v>0</v>
      </c>
      <c r="E287" s="41">
        <v>0</v>
      </c>
      <c r="F287" s="41">
        <v>0</v>
      </c>
      <c r="G287" s="41">
        <v>0</v>
      </c>
      <c r="H287" s="41">
        <v>0</v>
      </c>
      <c r="I287" s="41">
        <v>1</v>
      </c>
      <c r="J287" s="41">
        <v>0</v>
      </c>
    </row>
    <row r="288" spans="1:10" x14ac:dyDescent="0.25">
      <c r="A288" s="43">
        <v>5247462</v>
      </c>
      <c r="B288" s="44" t="s">
        <v>828</v>
      </c>
      <c r="C288" s="44">
        <v>0</v>
      </c>
      <c r="D288" s="44">
        <v>0</v>
      </c>
      <c r="E288" s="44">
        <v>0</v>
      </c>
      <c r="F288" s="44">
        <v>0</v>
      </c>
      <c r="G288" s="44">
        <v>0</v>
      </c>
      <c r="H288" s="44">
        <v>0</v>
      </c>
      <c r="I288" s="44">
        <v>1</v>
      </c>
      <c r="J288" s="44">
        <v>1</v>
      </c>
    </row>
    <row r="289" spans="1:10" x14ac:dyDescent="0.25">
      <c r="A289" s="40">
        <v>5258464</v>
      </c>
      <c r="B289" s="41" t="s">
        <v>7031</v>
      </c>
      <c r="C289" s="41">
        <v>0</v>
      </c>
      <c r="D289" s="41">
        <v>0</v>
      </c>
      <c r="E289" s="41">
        <v>0</v>
      </c>
      <c r="F289" s="41">
        <v>0</v>
      </c>
      <c r="G289" s="41">
        <v>0</v>
      </c>
      <c r="H289" s="41">
        <v>0</v>
      </c>
      <c r="I289" s="41">
        <v>1</v>
      </c>
      <c r="J289" s="41">
        <v>0</v>
      </c>
    </row>
    <row r="290" spans="1:10" x14ac:dyDescent="0.25">
      <c r="A290" s="43">
        <v>5097657</v>
      </c>
      <c r="B290" s="44" t="s">
        <v>12077</v>
      </c>
      <c r="C290" s="44">
        <v>0</v>
      </c>
      <c r="D290" s="44">
        <v>0</v>
      </c>
      <c r="E290" s="44">
        <v>0</v>
      </c>
      <c r="F290" s="44">
        <v>0</v>
      </c>
      <c r="G290" s="44">
        <v>0</v>
      </c>
      <c r="H290" s="44">
        <v>0</v>
      </c>
      <c r="I290" s="44">
        <v>1</v>
      </c>
      <c r="J290" s="44">
        <v>1</v>
      </c>
    </row>
    <row r="291" spans="1:10" x14ac:dyDescent="0.25">
      <c r="A291" s="40">
        <v>5096685</v>
      </c>
      <c r="B291" s="41" t="s">
        <v>12078</v>
      </c>
      <c r="C291" s="41">
        <v>0</v>
      </c>
      <c r="D291" s="41">
        <v>0</v>
      </c>
      <c r="E291" s="41">
        <v>0</v>
      </c>
      <c r="F291" s="41">
        <v>0</v>
      </c>
      <c r="G291" s="41">
        <v>0</v>
      </c>
      <c r="H291" s="41">
        <v>0</v>
      </c>
      <c r="I291" s="41">
        <v>1</v>
      </c>
      <c r="J291" s="41">
        <v>0</v>
      </c>
    </row>
    <row r="292" spans="1:10" x14ac:dyDescent="0.25">
      <c r="A292" s="43">
        <v>5297206</v>
      </c>
      <c r="B292" s="44" t="s">
        <v>10925</v>
      </c>
      <c r="C292" s="44">
        <v>0</v>
      </c>
      <c r="D292" s="44">
        <v>0</v>
      </c>
      <c r="E292" s="44">
        <v>0</v>
      </c>
      <c r="F292" s="44">
        <v>0</v>
      </c>
      <c r="G292" s="44">
        <v>0</v>
      </c>
      <c r="H292" s="44">
        <v>1</v>
      </c>
      <c r="I292" s="44">
        <v>1</v>
      </c>
      <c r="J292" s="44">
        <v>1</v>
      </c>
    </row>
    <row r="293" spans="1:10" x14ac:dyDescent="0.25">
      <c r="A293" s="40">
        <v>2834812</v>
      </c>
      <c r="B293" s="41" t="s">
        <v>12079</v>
      </c>
      <c r="C293" s="41">
        <v>0</v>
      </c>
      <c r="D293" s="41">
        <v>0</v>
      </c>
      <c r="E293" s="41">
        <v>1</v>
      </c>
      <c r="F293" s="41">
        <v>0</v>
      </c>
      <c r="G293" s="41">
        <v>1</v>
      </c>
      <c r="H293" s="41">
        <v>1</v>
      </c>
      <c r="I293" s="41">
        <v>0</v>
      </c>
      <c r="J293" s="41">
        <v>0</v>
      </c>
    </row>
    <row r="294" spans="1:10" x14ac:dyDescent="0.25">
      <c r="A294" s="43">
        <v>2848066</v>
      </c>
      <c r="B294" s="44" t="s">
        <v>10926</v>
      </c>
      <c r="C294" s="44">
        <v>0</v>
      </c>
      <c r="D294" s="44">
        <v>0</v>
      </c>
      <c r="E294" s="44">
        <v>0</v>
      </c>
      <c r="F294" s="44">
        <v>0</v>
      </c>
      <c r="G294" s="44">
        <v>0</v>
      </c>
      <c r="H294" s="44">
        <v>1</v>
      </c>
      <c r="I294" s="44">
        <v>1</v>
      </c>
      <c r="J294" s="44">
        <v>1</v>
      </c>
    </row>
    <row r="295" spans="1:10" x14ac:dyDescent="0.25">
      <c r="A295" s="40">
        <v>5210852</v>
      </c>
      <c r="B295" s="41" t="s">
        <v>6880</v>
      </c>
      <c r="C295" s="41">
        <v>0</v>
      </c>
      <c r="D295" s="41">
        <v>0</v>
      </c>
      <c r="E295" s="41">
        <v>0</v>
      </c>
      <c r="F295" s="41">
        <v>0</v>
      </c>
      <c r="G295" s="41">
        <v>0</v>
      </c>
      <c r="H295" s="41">
        <v>1</v>
      </c>
      <c r="I295" s="41">
        <v>1</v>
      </c>
      <c r="J295" s="41">
        <v>0</v>
      </c>
    </row>
    <row r="296" spans="1:10" x14ac:dyDescent="0.25">
      <c r="A296" s="43">
        <v>5108802</v>
      </c>
      <c r="B296" s="44" t="s">
        <v>12080</v>
      </c>
      <c r="C296" s="44">
        <v>0</v>
      </c>
      <c r="D296" s="44">
        <v>0</v>
      </c>
      <c r="E296" s="44">
        <v>0</v>
      </c>
      <c r="F296" s="44">
        <v>0</v>
      </c>
      <c r="G296" s="44">
        <v>0</v>
      </c>
      <c r="H296" s="44">
        <v>0</v>
      </c>
      <c r="I296" s="44">
        <v>1</v>
      </c>
      <c r="J296" s="44">
        <v>0</v>
      </c>
    </row>
    <row r="297" spans="1:10" x14ac:dyDescent="0.25">
      <c r="A297" s="40">
        <v>5142636</v>
      </c>
      <c r="B297" s="41" t="s">
        <v>12081</v>
      </c>
      <c r="C297" s="41">
        <v>0</v>
      </c>
      <c r="D297" s="41">
        <v>0</v>
      </c>
      <c r="E297" s="41">
        <v>0</v>
      </c>
      <c r="F297" s="41">
        <v>0</v>
      </c>
      <c r="G297" s="41">
        <v>0</v>
      </c>
      <c r="H297" s="41">
        <v>0</v>
      </c>
      <c r="I297" s="41">
        <v>1</v>
      </c>
      <c r="J297" s="41">
        <v>0</v>
      </c>
    </row>
    <row r="298" spans="1:10" x14ac:dyDescent="0.25">
      <c r="A298" s="43">
        <v>5264707</v>
      </c>
      <c r="B298" s="44" t="s">
        <v>9921</v>
      </c>
      <c r="C298" s="44">
        <v>0</v>
      </c>
      <c r="D298" s="44">
        <v>0</v>
      </c>
      <c r="E298" s="44">
        <v>0</v>
      </c>
      <c r="F298" s="44">
        <v>0</v>
      </c>
      <c r="G298" s="44">
        <v>0</v>
      </c>
      <c r="H298" s="44">
        <v>0</v>
      </c>
      <c r="I298" s="44">
        <v>1</v>
      </c>
      <c r="J298" s="44">
        <v>1</v>
      </c>
    </row>
    <row r="299" spans="1:10" x14ac:dyDescent="0.25">
      <c r="A299" s="40">
        <v>5462029</v>
      </c>
      <c r="B299" s="41" t="s">
        <v>12082</v>
      </c>
      <c r="C299" s="41">
        <v>0</v>
      </c>
      <c r="D299" s="41">
        <v>0</v>
      </c>
      <c r="E299" s="41">
        <v>0</v>
      </c>
      <c r="F299" s="41">
        <v>0</v>
      </c>
      <c r="G299" s="41">
        <v>0</v>
      </c>
      <c r="H299" s="41">
        <v>0</v>
      </c>
      <c r="I299" s="41">
        <v>1</v>
      </c>
      <c r="J299" s="41">
        <v>0</v>
      </c>
    </row>
    <row r="300" spans="1:10" x14ac:dyDescent="0.25">
      <c r="A300" s="43">
        <v>5613086</v>
      </c>
      <c r="B300" s="44" t="s">
        <v>10084</v>
      </c>
      <c r="C300" s="44">
        <v>0</v>
      </c>
      <c r="D300" s="44">
        <v>0</v>
      </c>
      <c r="E300" s="44">
        <v>0</v>
      </c>
      <c r="F300" s="44">
        <v>0</v>
      </c>
      <c r="G300" s="44">
        <v>0</v>
      </c>
      <c r="H300" s="44">
        <v>0</v>
      </c>
      <c r="I300" s="44">
        <v>0</v>
      </c>
      <c r="J300" s="44">
        <v>1</v>
      </c>
    </row>
    <row r="301" spans="1:10" x14ac:dyDescent="0.25">
      <c r="A301" s="40">
        <v>5619122</v>
      </c>
      <c r="B301" s="41" t="s">
        <v>12083</v>
      </c>
      <c r="C301" s="41">
        <v>0</v>
      </c>
      <c r="D301" s="41">
        <v>0</v>
      </c>
      <c r="E301" s="41">
        <v>0</v>
      </c>
      <c r="F301" s="41">
        <v>0</v>
      </c>
      <c r="G301" s="41">
        <v>0</v>
      </c>
      <c r="H301" s="41">
        <v>0</v>
      </c>
      <c r="I301" s="41">
        <v>1</v>
      </c>
      <c r="J301" s="41">
        <v>0</v>
      </c>
    </row>
    <row r="302" spans="1:10" x14ac:dyDescent="0.25">
      <c r="A302" s="43">
        <v>5026016</v>
      </c>
      <c r="B302" s="44" t="s">
        <v>10927</v>
      </c>
      <c r="C302" s="44">
        <v>0</v>
      </c>
      <c r="D302" s="44">
        <v>0</v>
      </c>
      <c r="E302" s="44">
        <v>0</v>
      </c>
      <c r="F302" s="44">
        <v>0</v>
      </c>
      <c r="G302" s="44">
        <v>0</v>
      </c>
      <c r="H302" s="44">
        <v>0</v>
      </c>
      <c r="I302" s="44">
        <v>1</v>
      </c>
      <c r="J302" s="44">
        <v>1</v>
      </c>
    </row>
    <row r="303" spans="1:10" x14ac:dyDescent="0.25">
      <c r="A303" s="40">
        <v>5202744</v>
      </c>
      <c r="B303" s="41" t="s">
        <v>10928</v>
      </c>
      <c r="C303" s="41">
        <v>0</v>
      </c>
      <c r="D303" s="41">
        <v>0</v>
      </c>
      <c r="E303" s="41">
        <v>0</v>
      </c>
      <c r="F303" s="41">
        <v>0</v>
      </c>
      <c r="G303" s="41">
        <v>1</v>
      </c>
      <c r="H303" s="41">
        <v>1</v>
      </c>
      <c r="I303" s="41">
        <v>1</v>
      </c>
      <c r="J303" s="41">
        <v>1</v>
      </c>
    </row>
    <row r="304" spans="1:10" x14ac:dyDescent="0.25">
      <c r="A304" s="43">
        <v>5502292</v>
      </c>
      <c r="B304" s="44" t="s">
        <v>10929</v>
      </c>
      <c r="C304" s="44">
        <v>0</v>
      </c>
      <c r="D304" s="44">
        <v>0</v>
      </c>
      <c r="E304" s="44">
        <v>0</v>
      </c>
      <c r="F304" s="44">
        <v>0</v>
      </c>
      <c r="G304" s="44">
        <v>0</v>
      </c>
      <c r="H304" s="44">
        <v>1</v>
      </c>
      <c r="I304" s="44">
        <v>1</v>
      </c>
      <c r="J304" s="44">
        <v>1</v>
      </c>
    </row>
    <row r="305" spans="1:10" x14ac:dyDescent="0.25">
      <c r="A305" s="40">
        <v>5437903</v>
      </c>
      <c r="B305" s="41" t="s">
        <v>12084</v>
      </c>
      <c r="C305" s="41">
        <v>0</v>
      </c>
      <c r="D305" s="41">
        <v>0</v>
      </c>
      <c r="E305" s="41">
        <v>0</v>
      </c>
      <c r="F305" s="41">
        <v>0</v>
      </c>
      <c r="G305" s="41">
        <v>0</v>
      </c>
      <c r="H305" s="41">
        <v>0</v>
      </c>
      <c r="I305" s="41">
        <v>1</v>
      </c>
      <c r="J305" s="41">
        <v>1</v>
      </c>
    </row>
    <row r="306" spans="1:10" x14ac:dyDescent="0.25">
      <c r="A306" s="43">
        <v>2694204</v>
      </c>
      <c r="B306" s="44" t="s">
        <v>10931</v>
      </c>
      <c r="C306" s="44">
        <v>0</v>
      </c>
      <c r="D306" s="44">
        <v>0</v>
      </c>
      <c r="E306" s="44">
        <v>0</v>
      </c>
      <c r="F306" s="44">
        <v>0</v>
      </c>
      <c r="G306" s="44">
        <v>0</v>
      </c>
      <c r="H306" s="44">
        <v>0</v>
      </c>
      <c r="I306" s="44">
        <v>0</v>
      </c>
      <c r="J306" s="44">
        <v>1</v>
      </c>
    </row>
    <row r="307" spans="1:10" x14ac:dyDescent="0.25">
      <c r="A307" s="40">
        <v>4247434</v>
      </c>
      <c r="B307" s="41" t="s">
        <v>12085</v>
      </c>
      <c r="C307" s="41">
        <v>0</v>
      </c>
      <c r="D307" s="41">
        <v>0</v>
      </c>
      <c r="E307" s="41">
        <v>0</v>
      </c>
      <c r="F307" s="41">
        <v>0</v>
      </c>
      <c r="G307" s="41">
        <v>0</v>
      </c>
      <c r="H307" s="41">
        <v>0</v>
      </c>
      <c r="I307" s="41">
        <v>1</v>
      </c>
      <c r="J307" s="41">
        <v>1</v>
      </c>
    </row>
    <row r="308" spans="1:10" x14ac:dyDescent="0.25">
      <c r="A308" s="43">
        <v>5070244</v>
      </c>
      <c r="B308" s="44" t="s">
        <v>12086</v>
      </c>
      <c r="C308" s="44">
        <v>0</v>
      </c>
      <c r="D308" s="44">
        <v>0</v>
      </c>
      <c r="E308" s="44">
        <v>0</v>
      </c>
      <c r="F308" s="44">
        <v>0</v>
      </c>
      <c r="G308" s="44">
        <v>0</v>
      </c>
      <c r="H308" s="44">
        <v>0</v>
      </c>
      <c r="I308" s="44">
        <v>1</v>
      </c>
      <c r="J308" s="44">
        <v>0</v>
      </c>
    </row>
    <row r="309" spans="1:10" x14ac:dyDescent="0.25">
      <c r="A309" s="40">
        <v>2714701</v>
      </c>
      <c r="B309" s="41" t="s">
        <v>12087</v>
      </c>
      <c r="C309" s="41">
        <v>0</v>
      </c>
      <c r="D309" s="41">
        <v>0</v>
      </c>
      <c r="E309" s="41">
        <v>0</v>
      </c>
      <c r="F309" s="41">
        <v>0</v>
      </c>
      <c r="G309" s="41">
        <v>0</v>
      </c>
      <c r="H309" s="41">
        <v>0</v>
      </c>
      <c r="I309" s="41">
        <v>1</v>
      </c>
      <c r="J309" s="41">
        <v>0</v>
      </c>
    </row>
    <row r="310" spans="1:10" x14ac:dyDescent="0.25">
      <c r="A310" s="43">
        <v>5584469</v>
      </c>
      <c r="B310" s="44" t="s">
        <v>10933</v>
      </c>
      <c r="C310" s="44">
        <v>0</v>
      </c>
      <c r="D310" s="44">
        <v>0</v>
      </c>
      <c r="E310" s="44">
        <v>0</v>
      </c>
      <c r="F310" s="44">
        <v>0</v>
      </c>
      <c r="G310" s="44">
        <v>0</v>
      </c>
      <c r="H310" s="44">
        <v>0</v>
      </c>
      <c r="I310" s="44">
        <v>1</v>
      </c>
      <c r="J310" s="44">
        <v>1</v>
      </c>
    </row>
    <row r="311" spans="1:10" x14ac:dyDescent="0.25">
      <c r="A311" s="40">
        <v>5023033</v>
      </c>
      <c r="B311" s="41" t="s">
        <v>12088</v>
      </c>
      <c r="C311" s="41">
        <v>0</v>
      </c>
      <c r="D311" s="41">
        <v>0</v>
      </c>
      <c r="E311" s="41">
        <v>0</v>
      </c>
      <c r="F311" s="41">
        <v>1</v>
      </c>
      <c r="G311" s="41">
        <v>1</v>
      </c>
      <c r="H311" s="41">
        <v>0</v>
      </c>
      <c r="I311" s="41">
        <v>1</v>
      </c>
      <c r="J311" s="41">
        <v>1</v>
      </c>
    </row>
    <row r="312" spans="1:10" x14ac:dyDescent="0.25">
      <c r="A312" s="43">
        <v>2544695</v>
      </c>
      <c r="B312" s="44" t="s">
        <v>12089</v>
      </c>
      <c r="C312" s="44">
        <v>0</v>
      </c>
      <c r="D312" s="44">
        <v>0</v>
      </c>
      <c r="E312" s="44">
        <v>0</v>
      </c>
      <c r="F312" s="44">
        <v>0</v>
      </c>
      <c r="G312" s="44">
        <v>0</v>
      </c>
      <c r="H312" s="44">
        <v>0</v>
      </c>
      <c r="I312" s="44">
        <v>1</v>
      </c>
      <c r="J312" s="44">
        <v>1</v>
      </c>
    </row>
    <row r="313" spans="1:10" x14ac:dyDescent="0.25">
      <c r="A313" s="40">
        <v>5139538</v>
      </c>
      <c r="B313" s="41" t="s">
        <v>10934</v>
      </c>
      <c r="C313" s="41">
        <v>0</v>
      </c>
      <c r="D313" s="41">
        <v>0</v>
      </c>
      <c r="E313" s="41">
        <v>0</v>
      </c>
      <c r="F313" s="41">
        <v>0</v>
      </c>
      <c r="G313" s="41">
        <v>0</v>
      </c>
      <c r="H313" s="41">
        <v>1</v>
      </c>
      <c r="I313" s="41">
        <v>1</v>
      </c>
      <c r="J313" s="41">
        <v>1</v>
      </c>
    </row>
    <row r="314" spans="1:10" x14ac:dyDescent="0.25">
      <c r="A314" s="43">
        <v>5003105</v>
      </c>
      <c r="B314" s="44" t="s">
        <v>12090</v>
      </c>
      <c r="C314" s="44">
        <v>0</v>
      </c>
      <c r="D314" s="44">
        <v>0</v>
      </c>
      <c r="E314" s="44">
        <v>0</v>
      </c>
      <c r="F314" s="44">
        <v>0</v>
      </c>
      <c r="G314" s="44">
        <v>0</v>
      </c>
      <c r="H314" s="44">
        <v>0</v>
      </c>
      <c r="I314" s="44">
        <v>1</v>
      </c>
      <c r="J314" s="44">
        <v>1</v>
      </c>
    </row>
    <row r="315" spans="1:10" x14ac:dyDescent="0.25">
      <c r="A315" s="40">
        <v>2085844</v>
      </c>
      <c r="B315" s="41" t="s">
        <v>12091</v>
      </c>
      <c r="C315" s="41">
        <v>0</v>
      </c>
      <c r="D315" s="41">
        <v>0</v>
      </c>
      <c r="E315" s="41">
        <v>0</v>
      </c>
      <c r="F315" s="41">
        <v>0</v>
      </c>
      <c r="G315" s="41">
        <v>0</v>
      </c>
      <c r="H315" s="41">
        <v>0</v>
      </c>
      <c r="I315" s="41">
        <v>1</v>
      </c>
      <c r="J315" s="41">
        <v>0</v>
      </c>
    </row>
    <row r="316" spans="1:10" x14ac:dyDescent="0.25">
      <c r="A316" s="43">
        <v>5122392</v>
      </c>
      <c r="B316" s="44" t="s">
        <v>12092</v>
      </c>
      <c r="C316" s="44">
        <v>0</v>
      </c>
      <c r="D316" s="44">
        <v>0</v>
      </c>
      <c r="E316" s="44">
        <v>0</v>
      </c>
      <c r="F316" s="44">
        <v>0</v>
      </c>
      <c r="G316" s="44">
        <v>1</v>
      </c>
      <c r="H316" s="44">
        <v>0</v>
      </c>
      <c r="I316" s="44">
        <v>1</v>
      </c>
      <c r="J316" s="44">
        <v>1</v>
      </c>
    </row>
    <row r="317" spans="1:10" x14ac:dyDescent="0.25">
      <c r="A317" s="40">
        <v>2561352</v>
      </c>
      <c r="B317" s="41" t="s">
        <v>12093</v>
      </c>
      <c r="C317" s="41">
        <v>0</v>
      </c>
      <c r="D317" s="41">
        <v>0</v>
      </c>
      <c r="E317" s="41">
        <v>0</v>
      </c>
      <c r="F317" s="41">
        <v>0</v>
      </c>
      <c r="G317" s="41">
        <v>0</v>
      </c>
      <c r="H317" s="41">
        <v>0</v>
      </c>
      <c r="I317" s="41">
        <v>1</v>
      </c>
      <c r="J317" s="41">
        <v>0</v>
      </c>
    </row>
    <row r="318" spans="1:10" x14ac:dyDescent="0.25">
      <c r="A318" s="43">
        <v>2054701</v>
      </c>
      <c r="B318" s="44" t="s">
        <v>1162</v>
      </c>
      <c r="C318" s="44">
        <v>1</v>
      </c>
      <c r="D318" s="44">
        <v>1</v>
      </c>
      <c r="E318" s="44">
        <v>1</v>
      </c>
      <c r="F318" s="44">
        <v>1</v>
      </c>
      <c r="G318" s="44">
        <v>1</v>
      </c>
      <c r="H318" s="44">
        <v>1</v>
      </c>
      <c r="I318" s="44">
        <v>1</v>
      </c>
      <c r="J318" s="44">
        <v>0</v>
      </c>
    </row>
    <row r="319" spans="1:10" x14ac:dyDescent="0.25">
      <c r="A319" s="40">
        <v>5098009</v>
      </c>
      <c r="B319" s="41" t="s">
        <v>12094</v>
      </c>
      <c r="C319" s="41">
        <v>0</v>
      </c>
      <c r="D319" s="41">
        <v>0</v>
      </c>
      <c r="E319" s="41">
        <v>1</v>
      </c>
      <c r="F319" s="41">
        <v>0</v>
      </c>
      <c r="G319" s="41">
        <v>0</v>
      </c>
      <c r="H319" s="41">
        <v>0</v>
      </c>
      <c r="I319" s="41">
        <v>0</v>
      </c>
      <c r="J319" s="41">
        <v>0</v>
      </c>
    </row>
    <row r="320" spans="1:10" x14ac:dyDescent="0.25">
      <c r="A320" s="43">
        <v>2615797</v>
      </c>
      <c r="B320" s="44" t="s">
        <v>830</v>
      </c>
      <c r="C320" s="44">
        <v>0</v>
      </c>
      <c r="D320" s="44">
        <v>0</v>
      </c>
      <c r="E320" s="44">
        <v>0</v>
      </c>
      <c r="F320" s="44">
        <v>0</v>
      </c>
      <c r="G320" s="44">
        <v>0</v>
      </c>
      <c r="H320" s="44">
        <v>0</v>
      </c>
      <c r="I320" s="44">
        <v>1</v>
      </c>
      <c r="J320" s="44">
        <v>1</v>
      </c>
    </row>
    <row r="321" spans="1:10" x14ac:dyDescent="0.25">
      <c r="A321" s="40">
        <v>2773589</v>
      </c>
      <c r="B321" s="41" t="s">
        <v>12095</v>
      </c>
      <c r="C321" s="41">
        <v>0</v>
      </c>
      <c r="D321" s="41">
        <v>0</v>
      </c>
      <c r="E321" s="41">
        <v>0</v>
      </c>
      <c r="F321" s="41">
        <v>0</v>
      </c>
      <c r="G321" s="41">
        <v>0</v>
      </c>
      <c r="H321" s="41">
        <v>1</v>
      </c>
      <c r="I321" s="41">
        <v>1</v>
      </c>
      <c r="J321" s="41">
        <v>1</v>
      </c>
    </row>
    <row r="322" spans="1:10" x14ac:dyDescent="0.25">
      <c r="A322" s="43">
        <v>2867931</v>
      </c>
      <c r="B322" s="44" t="s">
        <v>12096</v>
      </c>
      <c r="C322" s="44">
        <v>0</v>
      </c>
      <c r="D322" s="44">
        <v>0</v>
      </c>
      <c r="E322" s="44">
        <v>0</v>
      </c>
      <c r="F322" s="44">
        <v>0</v>
      </c>
      <c r="G322" s="44">
        <v>0</v>
      </c>
      <c r="H322" s="44">
        <v>0</v>
      </c>
      <c r="I322" s="44">
        <v>1</v>
      </c>
      <c r="J322" s="44">
        <v>1</v>
      </c>
    </row>
    <row r="323" spans="1:10" x14ac:dyDescent="0.25">
      <c r="A323" s="40">
        <v>2885425</v>
      </c>
      <c r="B323" s="41" t="s">
        <v>2572</v>
      </c>
      <c r="C323" s="41">
        <v>0</v>
      </c>
      <c r="D323" s="41">
        <v>0</v>
      </c>
      <c r="E323" s="41">
        <v>0</v>
      </c>
      <c r="F323" s="41">
        <v>0</v>
      </c>
      <c r="G323" s="41">
        <v>0</v>
      </c>
      <c r="H323" s="41">
        <v>0</v>
      </c>
      <c r="I323" s="41">
        <v>1</v>
      </c>
      <c r="J323" s="41">
        <v>0</v>
      </c>
    </row>
    <row r="324" spans="1:10" x14ac:dyDescent="0.25">
      <c r="A324" s="43">
        <v>2069318</v>
      </c>
      <c r="B324" s="44" t="s">
        <v>8207</v>
      </c>
      <c r="C324" s="44">
        <v>0</v>
      </c>
      <c r="D324" s="44">
        <v>0</v>
      </c>
      <c r="E324" s="44">
        <v>0</v>
      </c>
      <c r="F324" s="44">
        <v>0</v>
      </c>
      <c r="G324" s="44">
        <v>0</v>
      </c>
      <c r="H324" s="44">
        <v>0</v>
      </c>
      <c r="I324" s="44">
        <v>1</v>
      </c>
      <c r="J324" s="44">
        <v>0</v>
      </c>
    </row>
    <row r="325" spans="1:10" x14ac:dyDescent="0.25">
      <c r="A325" s="40">
        <v>2630478</v>
      </c>
      <c r="B325" s="41" t="s">
        <v>2718</v>
      </c>
      <c r="C325" s="41">
        <v>0</v>
      </c>
      <c r="D325" s="41">
        <v>0</v>
      </c>
      <c r="E325" s="41">
        <v>0</v>
      </c>
      <c r="F325" s="41">
        <v>0</v>
      </c>
      <c r="G325" s="41">
        <v>0</v>
      </c>
      <c r="H325" s="41">
        <v>0</v>
      </c>
      <c r="I325" s="41">
        <v>1</v>
      </c>
      <c r="J325" s="41">
        <v>1</v>
      </c>
    </row>
    <row r="326" spans="1:10" x14ac:dyDescent="0.25">
      <c r="A326" s="43">
        <v>2866773</v>
      </c>
      <c r="B326" s="44" t="s">
        <v>2335</v>
      </c>
      <c r="C326" s="44">
        <v>0</v>
      </c>
      <c r="D326" s="44">
        <v>0</v>
      </c>
      <c r="E326" s="44">
        <v>0</v>
      </c>
      <c r="F326" s="44">
        <v>0</v>
      </c>
      <c r="G326" s="44">
        <v>0</v>
      </c>
      <c r="H326" s="44">
        <v>0</v>
      </c>
      <c r="I326" s="44">
        <v>1</v>
      </c>
      <c r="J326" s="44">
        <v>1</v>
      </c>
    </row>
    <row r="327" spans="1:10" x14ac:dyDescent="0.25">
      <c r="A327" s="40">
        <v>5099595</v>
      </c>
      <c r="B327" s="41" t="s">
        <v>8540</v>
      </c>
      <c r="C327" s="41">
        <v>0</v>
      </c>
      <c r="D327" s="41">
        <v>0</v>
      </c>
      <c r="E327" s="41">
        <v>0</v>
      </c>
      <c r="F327" s="41">
        <v>0</v>
      </c>
      <c r="G327" s="41">
        <v>0</v>
      </c>
      <c r="H327" s="41">
        <v>0</v>
      </c>
      <c r="I327" s="41">
        <v>1</v>
      </c>
      <c r="J327" s="41">
        <v>1</v>
      </c>
    </row>
    <row r="328" spans="1:10" x14ac:dyDescent="0.25">
      <c r="A328" s="43">
        <v>2070251</v>
      </c>
      <c r="B328" s="44" t="s">
        <v>1114</v>
      </c>
      <c r="C328" s="44">
        <v>0</v>
      </c>
      <c r="D328" s="44">
        <v>0</v>
      </c>
      <c r="E328" s="44">
        <v>0</v>
      </c>
      <c r="F328" s="44">
        <v>0</v>
      </c>
      <c r="G328" s="44">
        <v>0</v>
      </c>
      <c r="H328" s="44">
        <v>0</v>
      </c>
      <c r="I328" s="44">
        <v>1</v>
      </c>
      <c r="J328" s="44">
        <v>0</v>
      </c>
    </row>
    <row r="329" spans="1:10" x14ac:dyDescent="0.25">
      <c r="A329" s="40">
        <v>5168635</v>
      </c>
      <c r="B329" s="41" t="s">
        <v>12097</v>
      </c>
      <c r="C329" s="41">
        <v>0</v>
      </c>
      <c r="D329" s="41">
        <v>0</v>
      </c>
      <c r="E329" s="41">
        <v>0</v>
      </c>
      <c r="F329" s="41">
        <v>0</v>
      </c>
      <c r="G329" s="41">
        <v>0</v>
      </c>
      <c r="H329" s="41">
        <v>0</v>
      </c>
      <c r="I329" s="41">
        <v>1</v>
      </c>
      <c r="J329" s="41">
        <v>1</v>
      </c>
    </row>
    <row r="330" spans="1:10" x14ac:dyDescent="0.25">
      <c r="A330" s="43">
        <v>5209447</v>
      </c>
      <c r="B330" s="44" t="s">
        <v>12098</v>
      </c>
      <c r="C330" s="44">
        <v>0</v>
      </c>
      <c r="D330" s="44">
        <v>0</v>
      </c>
      <c r="E330" s="44">
        <v>0</v>
      </c>
      <c r="F330" s="44">
        <v>0</v>
      </c>
      <c r="G330" s="44">
        <v>0</v>
      </c>
      <c r="H330" s="44">
        <v>0</v>
      </c>
      <c r="I330" s="44">
        <v>1</v>
      </c>
      <c r="J330" s="44">
        <v>1</v>
      </c>
    </row>
    <row r="331" spans="1:10" x14ac:dyDescent="0.25">
      <c r="A331" s="40">
        <v>5144396</v>
      </c>
      <c r="B331" s="41" t="s">
        <v>3638</v>
      </c>
      <c r="C331" s="41">
        <v>0</v>
      </c>
      <c r="D331" s="41">
        <v>0</v>
      </c>
      <c r="E331" s="41">
        <v>0</v>
      </c>
      <c r="F331" s="41">
        <v>0</v>
      </c>
      <c r="G331" s="41">
        <v>0</v>
      </c>
      <c r="H331" s="41">
        <v>1</v>
      </c>
      <c r="I331" s="41">
        <v>1</v>
      </c>
      <c r="J331" s="41">
        <v>0</v>
      </c>
    </row>
    <row r="332" spans="1:10" x14ac:dyDescent="0.25">
      <c r="A332" s="43">
        <v>5197414</v>
      </c>
      <c r="B332" s="44" t="s">
        <v>12099</v>
      </c>
      <c r="C332" s="44">
        <v>0</v>
      </c>
      <c r="D332" s="44">
        <v>0</v>
      </c>
      <c r="E332" s="44">
        <v>0</v>
      </c>
      <c r="F332" s="44">
        <v>0</v>
      </c>
      <c r="G332" s="44">
        <v>0</v>
      </c>
      <c r="H332" s="44">
        <v>0</v>
      </c>
      <c r="I332" s="44">
        <v>1</v>
      </c>
      <c r="J332" s="44">
        <v>1</v>
      </c>
    </row>
    <row r="333" spans="1:10" x14ac:dyDescent="0.25">
      <c r="A333" s="40">
        <v>5051231</v>
      </c>
      <c r="B333" s="41" t="s">
        <v>12100</v>
      </c>
      <c r="C333" s="41">
        <v>0</v>
      </c>
      <c r="D333" s="41">
        <v>0</v>
      </c>
      <c r="E333" s="41">
        <v>0</v>
      </c>
      <c r="F333" s="41">
        <v>0</v>
      </c>
      <c r="G333" s="41">
        <v>0</v>
      </c>
      <c r="H333" s="41">
        <v>0</v>
      </c>
      <c r="I333" s="41">
        <v>1</v>
      </c>
      <c r="J333" s="41">
        <v>1</v>
      </c>
    </row>
    <row r="334" spans="1:10" x14ac:dyDescent="0.25">
      <c r="A334" s="43">
        <v>5160162</v>
      </c>
      <c r="B334" s="44" t="s">
        <v>12101</v>
      </c>
      <c r="C334" s="44">
        <v>0</v>
      </c>
      <c r="D334" s="44">
        <v>0</v>
      </c>
      <c r="E334" s="44">
        <v>0</v>
      </c>
      <c r="F334" s="44">
        <v>0</v>
      </c>
      <c r="G334" s="44">
        <v>0</v>
      </c>
      <c r="H334" s="44">
        <v>0</v>
      </c>
      <c r="I334" s="44">
        <v>1</v>
      </c>
      <c r="J334" s="44">
        <v>1</v>
      </c>
    </row>
    <row r="335" spans="1:10" x14ac:dyDescent="0.25">
      <c r="A335" s="40">
        <v>5396557</v>
      </c>
      <c r="B335" s="41" t="s">
        <v>12102</v>
      </c>
      <c r="C335" s="41">
        <v>0</v>
      </c>
      <c r="D335" s="41">
        <v>0</v>
      </c>
      <c r="E335" s="41">
        <v>0</v>
      </c>
      <c r="F335" s="41">
        <v>0</v>
      </c>
      <c r="G335" s="41">
        <v>0</v>
      </c>
      <c r="H335" s="41">
        <v>0</v>
      </c>
      <c r="I335" s="41">
        <v>1</v>
      </c>
      <c r="J335" s="41">
        <v>0</v>
      </c>
    </row>
    <row r="336" spans="1:10" x14ac:dyDescent="0.25">
      <c r="A336" s="43">
        <v>5530172</v>
      </c>
      <c r="B336" s="44" t="s">
        <v>10942</v>
      </c>
      <c r="C336" s="44">
        <v>0</v>
      </c>
      <c r="D336" s="44">
        <v>0</v>
      </c>
      <c r="E336" s="44">
        <v>0</v>
      </c>
      <c r="F336" s="44">
        <v>0</v>
      </c>
      <c r="G336" s="44">
        <v>0</v>
      </c>
      <c r="H336" s="44">
        <v>0</v>
      </c>
      <c r="I336" s="44">
        <v>0</v>
      </c>
      <c r="J336" s="44">
        <v>1</v>
      </c>
    </row>
    <row r="337" spans="1:10" x14ac:dyDescent="0.25">
      <c r="A337" s="40">
        <v>5426952</v>
      </c>
      <c r="B337" s="41" t="s">
        <v>10943</v>
      </c>
      <c r="C337" s="41">
        <v>0</v>
      </c>
      <c r="D337" s="41">
        <v>0</v>
      </c>
      <c r="E337" s="41">
        <v>0</v>
      </c>
      <c r="F337" s="41">
        <v>0</v>
      </c>
      <c r="G337" s="41">
        <v>0</v>
      </c>
      <c r="H337" s="41">
        <v>1</v>
      </c>
      <c r="I337" s="41">
        <v>1</v>
      </c>
      <c r="J337" s="41">
        <v>1</v>
      </c>
    </row>
    <row r="338" spans="1:10" x14ac:dyDescent="0.25">
      <c r="A338" s="43">
        <v>2785129</v>
      </c>
      <c r="B338" s="44" t="s">
        <v>10945</v>
      </c>
      <c r="C338" s="44">
        <v>0</v>
      </c>
      <c r="D338" s="44">
        <v>0</v>
      </c>
      <c r="E338" s="44">
        <v>0</v>
      </c>
      <c r="F338" s="44">
        <v>0</v>
      </c>
      <c r="G338" s="44">
        <v>0</v>
      </c>
      <c r="H338" s="44">
        <v>0</v>
      </c>
      <c r="I338" s="44">
        <v>1</v>
      </c>
      <c r="J338" s="44">
        <v>1</v>
      </c>
    </row>
    <row r="339" spans="1:10" x14ac:dyDescent="0.25">
      <c r="A339" s="40">
        <v>2583798</v>
      </c>
      <c r="B339" s="41" t="s">
        <v>12103</v>
      </c>
      <c r="C339" s="41">
        <v>0</v>
      </c>
      <c r="D339" s="41">
        <v>0</v>
      </c>
      <c r="E339" s="41">
        <v>0</v>
      </c>
      <c r="F339" s="41">
        <v>0</v>
      </c>
      <c r="G339" s="41">
        <v>0</v>
      </c>
      <c r="H339" s="41">
        <v>0</v>
      </c>
      <c r="I339" s="41">
        <v>1</v>
      </c>
      <c r="J339" s="41">
        <v>0</v>
      </c>
    </row>
    <row r="340" spans="1:10" x14ac:dyDescent="0.25">
      <c r="A340" s="43">
        <v>5301467</v>
      </c>
      <c r="B340" s="44" t="s">
        <v>12104</v>
      </c>
      <c r="C340" s="44">
        <v>0</v>
      </c>
      <c r="D340" s="44">
        <v>0</v>
      </c>
      <c r="E340" s="44">
        <v>0</v>
      </c>
      <c r="F340" s="44">
        <v>0</v>
      </c>
      <c r="G340" s="44">
        <v>1</v>
      </c>
      <c r="H340" s="44">
        <v>1</v>
      </c>
      <c r="I340" s="44">
        <v>0</v>
      </c>
      <c r="J340" s="44">
        <v>0</v>
      </c>
    </row>
    <row r="341" spans="1:10" x14ac:dyDescent="0.25">
      <c r="A341" s="40">
        <v>5113024</v>
      </c>
      <c r="B341" s="41" t="s">
        <v>10946</v>
      </c>
      <c r="C341" s="41">
        <v>0</v>
      </c>
      <c r="D341" s="41">
        <v>0</v>
      </c>
      <c r="E341" s="41">
        <v>0</v>
      </c>
      <c r="F341" s="41">
        <v>0</v>
      </c>
      <c r="G341" s="41">
        <v>0</v>
      </c>
      <c r="H341" s="41">
        <v>0</v>
      </c>
      <c r="I341" s="41">
        <v>1</v>
      </c>
      <c r="J341" s="41">
        <v>1</v>
      </c>
    </row>
    <row r="342" spans="1:10" x14ac:dyDescent="0.25">
      <c r="A342" s="43">
        <v>2862468</v>
      </c>
      <c r="B342" s="44" t="s">
        <v>8079</v>
      </c>
      <c r="C342" s="44">
        <v>0</v>
      </c>
      <c r="D342" s="44">
        <v>1</v>
      </c>
      <c r="E342" s="44">
        <v>1</v>
      </c>
      <c r="F342" s="44">
        <v>1</v>
      </c>
      <c r="G342" s="44">
        <v>1</v>
      </c>
      <c r="H342" s="44">
        <v>1</v>
      </c>
      <c r="I342" s="44">
        <v>1</v>
      </c>
      <c r="J342" s="44">
        <v>1</v>
      </c>
    </row>
    <row r="343" spans="1:10" x14ac:dyDescent="0.25">
      <c r="A343" s="40">
        <v>5106648</v>
      </c>
      <c r="B343" s="41" t="s">
        <v>3092</v>
      </c>
      <c r="C343" s="41">
        <v>0</v>
      </c>
      <c r="D343" s="41">
        <v>0</v>
      </c>
      <c r="E343" s="41">
        <v>0</v>
      </c>
      <c r="F343" s="41">
        <v>0</v>
      </c>
      <c r="G343" s="41">
        <v>0</v>
      </c>
      <c r="H343" s="41">
        <v>0</v>
      </c>
      <c r="I343" s="41">
        <v>1</v>
      </c>
      <c r="J343" s="41">
        <v>1</v>
      </c>
    </row>
    <row r="344" spans="1:10" x14ac:dyDescent="0.25">
      <c r="A344" s="43">
        <v>5434041</v>
      </c>
      <c r="B344" s="44" t="s">
        <v>10947</v>
      </c>
      <c r="C344" s="44">
        <v>0</v>
      </c>
      <c r="D344" s="44">
        <v>0</v>
      </c>
      <c r="E344" s="44">
        <v>0</v>
      </c>
      <c r="F344" s="44">
        <v>0</v>
      </c>
      <c r="G344" s="44">
        <v>0</v>
      </c>
      <c r="H344" s="44">
        <v>0</v>
      </c>
      <c r="I344" s="44">
        <v>0</v>
      </c>
      <c r="J344" s="44">
        <v>1</v>
      </c>
    </row>
    <row r="345" spans="1:10" x14ac:dyDescent="0.25">
      <c r="A345" s="40">
        <v>2577992</v>
      </c>
      <c r="B345" s="41" t="s">
        <v>10949</v>
      </c>
      <c r="C345" s="41">
        <v>0</v>
      </c>
      <c r="D345" s="41">
        <v>0</v>
      </c>
      <c r="E345" s="41">
        <v>0</v>
      </c>
      <c r="F345" s="41">
        <v>0</v>
      </c>
      <c r="G345" s="41">
        <v>0</v>
      </c>
      <c r="H345" s="41">
        <v>0</v>
      </c>
      <c r="I345" s="41">
        <v>1</v>
      </c>
      <c r="J345" s="41">
        <v>1</v>
      </c>
    </row>
    <row r="346" spans="1:10" x14ac:dyDescent="0.25">
      <c r="A346" s="43">
        <v>5212448</v>
      </c>
      <c r="B346" s="44" t="s">
        <v>12105</v>
      </c>
      <c r="C346" s="44">
        <v>0</v>
      </c>
      <c r="D346" s="44">
        <v>0</v>
      </c>
      <c r="E346" s="44">
        <v>0</v>
      </c>
      <c r="F346" s="44">
        <v>0</v>
      </c>
      <c r="G346" s="44">
        <v>0</v>
      </c>
      <c r="H346" s="44">
        <v>0</v>
      </c>
      <c r="I346" s="44">
        <v>1</v>
      </c>
      <c r="J346" s="44">
        <v>1</v>
      </c>
    </row>
    <row r="347" spans="1:10" x14ac:dyDescent="0.25">
      <c r="A347" s="40">
        <v>5095719</v>
      </c>
      <c r="B347" s="41" t="s">
        <v>12106</v>
      </c>
      <c r="C347" s="41">
        <v>0</v>
      </c>
      <c r="D347" s="41">
        <v>0</v>
      </c>
      <c r="E347" s="41">
        <v>0</v>
      </c>
      <c r="F347" s="41">
        <v>0</v>
      </c>
      <c r="G347" s="41">
        <v>0</v>
      </c>
      <c r="H347" s="41">
        <v>0</v>
      </c>
      <c r="I347" s="41">
        <v>1</v>
      </c>
      <c r="J347" s="41">
        <v>1</v>
      </c>
    </row>
    <row r="348" spans="1:10" x14ac:dyDescent="0.25">
      <c r="A348" s="43">
        <v>5540437</v>
      </c>
      <c r="B348" s="44" t="s">
        <v>12107</v>
      </c>
      <c r="C348" s="44">
        <v>0</v>
      </c>
      <c r="D348" s="44">
        <v>0</v>
      </c>
      <c r="E348" s="44">
        <v>0</v>
      </c>
      <c r="F348" s="44">
        <v>0</v>
      </c>
      <c r="G348" s="44">
        <v>0</v>
      </c>
      <c r="H348" s="44">
        <v>0</v>
      </c>
      <c r="I348" s="44">
        <v>1</v>
      </c>
      <c r="J348" s="44">
        <v>1</v>
      </c>
    </row>
    <row r="349" spans="1:10" x14ac:dyDescent="0.25">
      <c r="A349" s="40">
        <v>5288894</v>
      </c>
      <c r="B349" s="41" t="s">
        <v>12108</v>
      </c>
      <c r="C349" s="41">
        <v>0</v>
      </c>
      <c r="D349" s="41">
        <v>0</v>
      </c>
      <c r="E349" s="41">
        <v>0</v>
      </c>
      <c r="F349" s="41">
        <v>0</v>
      </c>
      <c r="G349" s="41">
        <v>0</v>
      </c>
      <c r="H349" s="41">
        <v>0</v>
      </c>
      <c r="I349" s="41">
        <v>1</v>
      </c>
      <c r="J349" s="41">
        <v>1</v>
      </c>
    </row>
    <row r="350" spans="1:10" x14ac:dyDescent="0.25">
      <c r="A350" s="43">
        <v>5218101</v>
      </c>
      <c r="B350" s="44" t="s">
        <v>12109</v>
      </c>
      <c r="C350" s="44">
        <v>0</v>
      </c>
      <c r="D350" s="44">
        <v>0</v>
      </c>
      <c r="E350" s="44">
        <v>0</v>
      </c>
      <c r="F350" s="44">
        <v>0</v>
      </c>
      <c r="G350" s="44">
        <v>0</v>
      </c>
      <c r="H350" s="44">
        <v>0</v>
      </c>
      <c r="I350" s="44">
        <v>1</v>
      </c>
      <c r="J350" s="44">
        <v>1</v>
      </c>
    </row>
    <row r="351" spans="1:10" x14ac:dyDescent="0.25">
      <c r="A351" s="40">
        <v>5584663</v>
      </c>
      <c r="B351" s="41" t="s">
        <v>12110</v>
      </c>
      <c r="C351" s="41">
        <v>0</v>
      </c>
      <c r="D351" s="41">
        <v>0</v>
      </c>
      <c r="E351" s="41">
        <v>0</v>
      </c>
      <c r="F351" s="41">
        <v>0</v>
      </c>
      <c r="G351" s="41">
        <v>0</v>
      </c>
      <c r="H351" s="41">
        <v>0</v>
      </c>
      <c r="I351" s="41">
        <v>1</v>
      </c>
      <c r="J351" s="41">
        <v>1</v>
      </c>
    </row>
    <row r="352" spans="1:10" x14ac:dyDescent="0.25">
      <c r="A352" s="43">
        <v>5060338</v>
      </c>
      <c r="B352" s="44" t="s">
        <v>12111</v>
      </c>
      <c r="C352" s="44">
        <v>0</v>
      </c>
      <c r="D352" s="44">
        <v>0</v>
      </c>
      <c r="E352" s="44">
        <v>0</v>
      </c>
      <c r="F352" s="44">
        <v>0</v>
      </c>
      <c r="G352" s="44">
        <v>0</v>
      </c>
      <c r="H352" s="44">
        <v>0</v>
      </c>
      <c r="I352" s="44">
        <v>1</v>
      </c>
      <c r="J352" s="44">
        <v>0</v>
      </c>
    </row>
    <row r="353" spans="1:10" x14ac:dyDescent="0.25">
      <c r="A353" s="40">
        <v>2004976</v>
      </c>
      <c r="B353" s="41" t="s">
        <v>1291</v>
      </c>
      <c r="C353" s="41">
        <v>0</v>
      </c>
      <c r="D353" s="41">
        <v>0</v>
      </c>
      <c r="E353" s="41">
        <v>0</v>
      </c>
      <c r="F353" s="41">
        <v>0</v>
      </c>
      <c r="G353" s="41">
        <v>1</v>
      </c>
      <c r="H353" s="41">
        <v>0</v>
      </c>
      <c r="I353" s="41">
        <v>0</v>
      </c>
      <c r="J353" s="41">
        <v>1</v>
      </c>
    </row>
    <row r="354" spans="1:10" x14ac:dyDescent="0.25">
      <c r="A354" s="43">
        <v>5238862</v>
      </c>
      <c r="B354" s="44" t="s">
        <v>12112</v>
      </c>
      <c r="C354" s="44">
        <v>0</v>
      </c>
      <c r="D354" s="44">
        <v>0</v>
      </c>
      <c r="E354" s="44">
        <v>0</v>
      </c>
      <c r="F354" s="44">
        <v>0</v>
      </c>
      <c r="G354" s="44">
        <v>0</v>
      </c>
      <c r="H354" s="44">
        <v>0</v>
      </c>
      <c r="I354" s="44">
        <v>1</v>
      </c>
      <c r="J354" s="44">
        <v>1</v>
      </c>
    </row>
    <row r="355" spans="1:10" x14ac:dyDescent="0.25">
      <c r="A355" s="40">
        <v>5362407</v>
      </c>
      <c r="B355" s="41" t="s">
        <v>12113</v>
      </c>
      <c r="C355" s="41">
        <v>0</v>
      </c>
      <c r="D355" s="41">
        <v>0</v>
      </c>
      <c r="E355" s="41">
        <v>0</v>
      </c>
      <c r="F355" s="41">
        <v>0</v>
      </c>
      <c r="G355" s="41">
        <v>0</v>
      </c>
      <c r="H355" s="41">
        <v>0</v>
      </c>
      <c r="I355" s="41">
        <v>1</v>
      </c>
      <c r="J355" s="41">
        <v>0</v>
      </c>
    </row>
    <row r="356" spans="1:10" x14ac:dyDescent="0.25">
      <c r="A356" s="43">
        <v>5260833</v>
      </c>
      <c r="B356" s="44" t="s">
        <v>4740</v>
      </c>
      <c r="C356" s="44">
        <v>0</v>
      </c>
      <c r="D356" s="44">
        <v>0</v>
      </c>
      <c r="E356" s="44">
        <v>0</v>
      </c>
      <c r="F356" s="44">
        <v>0</v>
      </c>
      <c r="G356" s="44">
        <v>0</v>
      </c>
      <c r="H356" s="44">
        <v>0</v>
      </c>
      <c r="I356" s="44">
        <v>1</v>
      </c>
      <c r="J356" s="44">
        <v>1</v>
      </c>
    </row>
    <row r="357" spans="1:10" x14ac:dyDescent="0.25">
      <c r="A357" s="40">
        <v>5137195</v>
      </c>
      <c r="B357" s="41" t="s">
        <v>12114</v>
      </c>
      <c r="C357" s="41">
        <v>0</v>
      </c>
      <c r="D357" s="41">
        <v>0</v>
      </c>
      <c r="E357" s="41">
        <v>0</v>
      </c>
      <c r="F357" s="41">
        <v>0</v>
      </c>
      <c r="G357" s="41">
        <v>0</v>
      </c>
      <c r="H357" s="41">
        <v>0</v>
      </c>
      <c r="I357" s="41">
        <v>1</v>
      </c>
      <c r="J357" s="41">
        <v>0</v>
      </c>
    </row>
    <row r="358" spans="1:10" x14ac:dyDescent="0.25">
      <c r="A358" s="43">
        <v>5236517</v>
      </c>
      <c r="B358" s="44" t="s">
        <v>12115</v>
      </c>
      <c r="C358" s="44">
        <v>0</v>
      </c>
      <c r="D358" s="44">
        <v>0</v>
      </c>
      <c r="E358" s="44">
        <v>0</v>
      </c>
      <c r="F358" s="44">
        <v>0</v>
      </c>
      <c r="G358" s="44">
        <v>0</v>
      </c>
      <c r="H358" s="44">
        <v>0</v>
      </c>
      <c r="I358" s="44">
        <v>1</v>
      </c>
      <c r="J358" s="44">
        <v>1</v>
      </c>
    </row>
    <row r="359" spans="1:10" x14ac:dyDescent="0.25">
      <c r="A359" s="40">
        <v>5156246</v>
      </c>
      <c r="B359" s="41" t="s">
        <v>12116</v>
      </c>
      <c r="C359" s="41">
        <v>0</v>
      </c>
      <c r="D359" s="41">
        <v>0</v>
      </c>
      <c r="E359" s="41">
        <v>0</v>
      </c>
      <c r="F359" s="41">
        <v>0</v>
      </c>
      <c r="G359" s="41">
        <v>0</v>
      </c>
      <c r="H359" s="41">
        <v>0</v>
      </c>
      <c r="I359" s="41">
        <v>1</v>
      </c>
      <c r="J359" s="41">
        <v>1</v>
      </c>
    </row>
    <row r="360" spans="1:10" x14ac:dyDescent="0.25">
      <c r="A360" s="43">
        <v>5140781</v>
      </c>
      <c r="B360" s="44" t="s">
        <v>12117</v>
      </c>
      <c r="C360" s="44">
        <v>0</v>
      </c>
      <c r="D360" s="44">
        <v>0</v>
      </c>
      <c r="E360" s="44">
        <v>0</v>
      </c>
      <c r="F360" s="44">
        <v>0</v>
      </c>
      <c r="G360" s="44">
        <v>0</v>
      </c>
      <c r="H360" s="44">
        <v>0</v>
      </c>
      <c r="I360" s="44">
        <v>1</v>
      </c>
      <c r="J360" s="44">
        <v>1</v>
      </c>
    </row>
    <row r="361" spans="1:10" x14ac:dyDescent="0.25">
      <c r="A361" s="40">
        <v>5129184</v>
      </c>
      <c r="B361" s="41" t="s">
        <v>10955</v>
      </c>
      <c r="C361" s="41">
        <v>0</v>
      </c>
      <c r="D361" s="41">
        <v>0</v>
      </c>
      <c r="E361" s="41">
        <v>0</v>
      </c>
      <c r="F361" s="41">
        <v>0</v>
      </c>
      <c r="G361" s="41">
        <v>0</v>
      </c>
      <c r="H361" s="41">
        <v>0</v>
      </c>
      <c r="I361" s="41">
        <v>1</v>
      </c>
      <c r="J361" s="41">
        <v>1</v>
      </c>
    </row>
    <row r="362" spans="1:10" x14ac:dyDescent="0.25">
      <c r="A362" s="43">
        <v>5310598</v>
      </c>
      <c r="B362" s="44" t="s">
        <v>12118</v>
      </c>
      <c r="C362" s="44">
        <v>0</v>
      </c>
      <c r="D362" s="44">
        <v>0</v>
      </c>
      <c r="E362" s="44">
        <v>0</v>
      </c>
      <c r="F362" s="44">
        <v>0</v>
      </c>
      <c r="G362" s="44">
        <v>0</v>
      </c>
      <c r="H362" s="44">
        <v>1</v>
      </c>
      <c r="I362" s="44">
        <v>1</v>
      </c>
      <c r="J362" s="44">
        <v>1</v>
      </c>
    </row>
    <row r="363" spans="1:10" x14ac:dyDescent="0.25">
      <c r="A363" s="40">
        <v>5200881</v>
      </c>
      <c r="B363" s="41" t="s">
        <v>12119</v>
      </c>
      <c r="C363" s="41">
        <v>0</v>
      </c>
      <c r="D363" s="41">
        <v>0</v>
      </c>
      <c r="E363" s="41">
        <v>0</v>
      </c>
      <c r="F363" s="41">
        <v>0</v>
      </c>
      <c r="G363" s="41">
        <v>0</v>
      </c>
      <c r="H363" s="41">
        <v>1</v>
      </c>
      <c r="I363" s="41">
        <v>1</v>
      </c>
      <c r="J363" s="41">
        <v>0</v>
      </c>
    </row>
    <row r="364" spans="1:10" x14ac:dyDescent="0.25">
      <c r="A364" s="43">
        <v>5294482</v>
      </c>
      <c r="B364" s="44" t="s">
        <v>12120</v>
      </c>
      <c r="C364" s="44">
        <v>0</v>
      </c>
      <c r="D364" s="44">
        <v>0</v>
      </c>
      <c r="E364" s="44">
        <v>1</v>
      </c>
      <c r="F364" s="44">
        <v>0</v>
      </c>
      <c r="G364" s="44">
        <v>0</v>
      </c>
      <c r="H364" s="44">
        <v>0</v>
      </c>
      <c r="I364" s="44">
        <v>0</v>
      </c>
      <c r="J364" s="44">
        <v>0</v>
      </c>
    </row>
    <row r="365" spans="1:10" x14ac:dyDescent="0.25">
      <c r="A365" s="40">
        <v>5111625</v>
      </c>
      <c r="B365" s="41" t="s">
        <v>12121</v>
      </c>
      <c r="C365" s="41">
        <v>0</v>
      </c>
      <c r="D365" s="41">
        <v>0</v>
      </c>
      <c r="E365" s="41">
        <v>0</v>
      </c>
      <c r="F365" s="41">
        <v>0</v>
      </c>
      <c r="G365" s="41">
        <v>0</v>
      </c>
      <c r="H365" s="41">
        <v>0</v>
      </c>
      <c r="I365" s="41">
        <v>1</v>
      </c>
      <c r="J365" s="41">
        <v>1</v>
      </c>
    </row>
    <row r="366" spans="1:10" x14ac:dyDescent="0.25">
      <c r="A366" s="43">
        <v>5396166</v>
      </c>
      <c r="B366" s="44" t="s">
        <v>12122</v>
      </c>
      <c r="C366" s="44">
        <v>0</v>
      </c>
      <c r="D366" s="44">
        <v>0</v>
      </c>
      <c r="E366" s="44">
        <v>0</v>
      </c>
      <c r="F366" s="44">
        <v>0</v>
      </c>
      <c r="G366" s="44">
        <v>0</v>
      </c>
      <c r="H366" s="44">
        <v>0</v>
      </c>
      <c r="I366" s="44">
        <v>1</v>
      </c>
      <c r="J366" s="44">
        <v>0</v>
      </c>
    </row>
    <row r="367" spans="1:10" x14ac:dyDescent="0.25">
      <c r="A367" s="40">
        <v>5309395</v>
      </c>
      <c r="B367" s="41" t="s">
        <v>12123</v>
      </c>
      <c r="C367" s="41">
        <v>0</v>
      </c>
      <c r="D367" s="41">
        <v>0</v>
      </c>
      <c r="E367" s="41">
        <v>0</v>
      </c>
      <c r="F367" s="41">
        <v>0</v>
      </c>
      <c r="G367" s="41">
        <v>0</v>
      </c>
      <c r="H367" s="41">
        <v>1</v>
      </c>
      <c r="I367" s="41">
        <v>0</v>
      </c>
      <c r="J367" s="41">
        <v>0</v>
      </c>
    </row>
    <row r="368" spans="1:10" x14ac:dyDescent="0.25">
      <c r="A368" s="43">
        <v>5461197</v>
      </c>
      <c r="B368" s="44" t="s">
        <v>12124</v>
      </c>
      <c r="C368" s="44">
        <v>0</v>
      </c>
      <c r="D368" s="44">
        <v>0</v>
      </c>
      <c r="E368" s="44">
        <v>0</v>
      </c>
      <c r="F368" s="44">
        <v>0</v>
      </c>
      <c r="G368" s="44">
        <v>0</v>
      </c>
      <c r="H368" s="44">
        <v>0</v>
      </c>
      <c r="I368" s="44">
        <v>1</v>
      </c>
      <c r="J368" s="44">
        <v>0</v>
      </c>
    </row>
    <row r="369" spans="1:10" x14ac:dyDescent="0.25">
      <c r="A369" s="40">
        <v>5060222</v>
      </c>
      <c r="B369" s="41" t="s">
        <v>12125</v>
      </c>
      <c r="C369" s="41">
        <v>0</v>
      </c>
      <c r="D369" s="41">
        <v>0</v>
      </c>
      <c r="E369" s="41">
        <v>0</v>
      </c>
      <c r="F369" s="41">
        <v>0</v>
      </c>
      <c r="G369" s="41">
        <v>0</v>
      </c>
      <c r="H369" s="41">
        <v>0</v>
      </c>
      <c r="I369" s="41">
        <v>1</v>
      </c>
      <c r="J369" s="41">
        <v>1</v>
      </c>
    </row>
    <row r="370" spans="1:10" x14ac:dyDescent="0.25">
      <c r="A370" s="43">
        <v>5444012</v>
      </c>
      <c r="B370" s="44" t="s">
        <v>12126</v>
      </c>
      <c r="C370" s="44">
        <v>0</v>
      </c>
      <c r="D370" s="44">
        <v>0</v>
      </c>
      <c r="E370" s="44">
        <v>0</v>
      </c>
      <c r="F370" s="44">
        <v>0</v>
      </c>
      <c r="G370" s="44">
        <v>0</v>
      </c>
      <c r="H370" s="44">
        <v>0</v>
      </c>
      <c r="I370" s="44">
        <v>1</v>
      </c>
      <c r="J370" s="44">
        <v>1</v>
      </c>
    </row>
    <row r="371" spans="1:10" x14ac:dyDescent="0.25">
      <c r="A371" s="40">
        <v>5150752</v>
      </c>
      <c r="B371" s="41" t="s">
        <v>7568</v>
      </c>
      <c r="C371" s="41">
        <v>0</v>
      </c>
      <c r="D371" s="41">
        <v>0</v>
      </c>
      <c r="E371" s="41">
        <v>0</v>
      </c>
      <c r="F371" s="41">
        <v>0</v>
      </c>
      <c r="G371" s="41">
        <v>1</v>
      </c>
      <c r="H371" s="41">
        <v>0</v>
      </c>
      <c r="I371" s="41">
        <v>1</v>
      </c>
      <c r="J371" s="41">
        <v>1</v>
      </c>
    </row>
    <row r="372" spans="1:10" x14ac:dyDescent="0.25">
      <c r="A372" s="43">
        <v>5146712</v>
      </c>
      <c r="B372" s="44" t="s">
        <v>12127</v>
      </c>
      <c r="C372" s="44">
        <v>0</v>
      </c>
      <c r="D372" s="44">
        <v>0</v>
      </c>
      <c r="E372" s="44">
        <v>0</v>
      </c>
      <c r="F372" s="44">
        <v>0</v>
      </c>
      <c r="G372" s="44">
        <v>0</v>
      </c>
      <c r="H372" s="44">
        <v>0</v>
      </c>
      <c r="I372" s="44">
        <v>1</v>
      </c>
      <c r="J372" s="44">
        <v>1</v>
      </c>
    </row>
    <row r="373" spans="1:10" x14ac:dyDescent="0.25">
      <c r="A373" s="40">
        <v>5101492</v>
      </c>
      <c r="B373" s="41" t="s">
        <v>12128</v>
      </c>
      <c r="C373" s="41">
        <v>0</v>
      </c>
      <c r="D373" s="41">
        <v>0</v>
      </c>
      <c r="E373" s="41">
        <v>0</v>
      </c>
      <c r="F373" s="41">
        <v>0</v>
      </c>
      <c r="G373" s="41">
        <v>0</v>
      </c>
      <c r="H373" s="41">
        <v>0</v>
      </c>
      <c r="I373" s="41">
        <v>1</v>
      </c>
      <c r="J373" s="41">
        <v>1</v>
      </c>
    </row>
    <row r="374" spans="1:10" x14ac:dyDescent="0.25">
      <c r="A374" s="43">
        <v>5006813</v>
      </c>
      <c r="B374" s="44" t="s">
        <v>12129</v>
      </c>
      <c r="C374" s="44">
        <v>0</v>
      </c>
      <c r="D374" s="44">
        <v>0</v>
      </c>
      <c r="E374" s="44">
        <v>0</v>
      </c>
      <c r="F374" s="44">
        <v>0</v>
      </c>
      <c r="G374" s="44">
        <v>0</v>
      </c>
      <c r="H374" s="44">
        <v>0</v>
      </c>
      <c r="I374" s="44">
        <v>1</v>
      </c>
      <c r="J374" s="44">
        <v>1</v>
      </c>
    </row>
    <row r="375" spans="1:10" x14ac:dyDescent="0.25">
      <c r="A375" s="40">
        <v>5097215</v>
      </c>
      <c r="B375" s="41" t="s">
        <v>12130</v>
      </c>
      <c r="C375" s="41">
        <v>0</v>
      </c>
      <c r="D375" s="41">
        <v>0</v>
      </c>
      <c r="E375" s="41">
        <v>0</v>
      </c>
      <c r="F375" s="41">
        <v>0</v>
      </c>
      <c r="G375" s="41">
        <v>0</v>
      </c>
      <c r="H375" s="41">
        <v>0</v>
      </c>
      <c r="I375" s="41">
        <v>1</v>
      </c>
      <c r="J375" s="41">
        <v>1</v>
      </c>
    </row>
    <row r="376" spans="1:10" x14ac:dyDescent="0.25">
      <c r="A376" s="43">
        <v>2871505</v>
      </c>
      <c r="B376" s="44" t="s">
        <v>5548</v>
      </c>
      <c r="C376" s="44">
        <v>0</v>
      </c>
      <c r="D376" s="44">
        <v>0</v>
      </c>
      <c r="E376" s="44">
        <v>0</v>
      </c>
      <c r="F376" s="44">
        <v>0</v>
      </c>
      <c r="G376" s="44">
        <v>0</v>
      </c>
      <c r="H376" s="44">
        <v>0</v>
      </c>
      <c r="I376" s="44">
        <v>1</v>
      </c>
      <c r="J376" s="44">
        <v>1</v>
      </c>
    </row>
    <row r="377" spans="1:10" x14ac:dyDescent="0.25">
      <c r="A377" s="40">
        <v>4377443</v>
      </c>
      <c r="B377" s="41" t="s">
        <v>5491</v>
      </c>
      <c r="C377" s="41">
        <v>0</v>
      </c>
      <c r="D377" s="41">
        <v>0</v>
      </c>
      <c r="E377" s="41">
        <v>0</v>
      </c>
      <c r="F377" s="41">
        <v>0</v>
      </c>
      <c r="G377" s="41">
        <v>0</v>
      </c>
      <c r="H377" s="41">
        <v>0</v>
      </c>
      <c r="I377" s="41">
        <v>1</v>
      </c>
      <c r="J377" s="41">
        <v>1</v>
      </c>
    </row>
    <row r="378" spans="1:10" x14ac:dyDescent="0.25">
      <c r="A378" s="43">
        <v>5436176</v>
      </c>
      <c r="B378" s="44" t="s">
        <v>12131</v>
      </c>
      <c r="C378" s="44">
        <v>0</v>
      </c>
      <c r="D378" s="44">
        <v>0</v>
      </c>
      <c r="E378" s="44">
        <v>0</v>
      </c>
      <c r="F378" s="44">
        <v>0</v>
      </c>
      <c r="G378" s="44">
        <v>0</v>
      </c>
      <c r="H378" s="44">
        <v>0</v>
      </c>
      <c r="I378" s="44">
        <v>1</v>
      </c>
      <c r="J378" s="44">
        <v>1</v>
      </c>
    </row>
    <row r="379" spans="1:10" x14ac:dyDescent="0.25">
      <c r="A379" s="40">
        <v>5212669</v>
      </c>
      <c r="B379" s="41" t="s">
        <v>12132</v>
      </c>
      <c r="C379" s="41">
        <v>0</v>
      </c>
      <c r="D379" s="41">
        <v>0</v>
      </c>
      <c r="E379" s="41">
        <v>0</v>
      </c>
      <c r="F379" s="41">
        <v>0</v>
      </c>
      <c r="G379" s="41">
        <v>0</v>
      </c>
      <c r="H379" s="41">
        <v>0</v>
      </c>
      <c r="I379" s="41">
        <v>1</v>
      </c>
      <c r="J379" s="41">
        <v>0</v>
      </c>
    </row>
    <row r="380" spans="1:10" x14ac:dyDescent="0.25">
      <c r="A380" s="43">
        <v>5426634</v>
      </c>
      <c r="B380" s="44" t="s">
        <v>12133</v>
      </c>
      <c r="C380" s="44">
        <v>0</v>
      </c>
      <c r="D380" s="44">
        <v>0</v>
      </c>
      <c r="E380" s="44">
        <v>0</v>
      </c>
      <c r="F380" s="44">
        <v>0</v>
      </c>
      <c r="G380" s="44">
        <v>0</v>
      </c>
      <c r="H380" s="44">
        <v>0</v>
      </c>
      <c r="I380" s="44">
        <v>1</v>
      </c>
      <c r="J380" s="44">
        <v>1</v>
      </c>
    </row>
    <row r="381" spans="1:10" x14ac:dyDescent="0.25">
      <c r="A381" s="40">
        <v>5405645</v>
      </c>
      <c r="B381" s="41" t="s">
        <v>12134</v>
      </c>
      <c r="C381" s="41">
        <v>0</v>
      </c>
      <c r="D381" s="41">
        <v>0</v>
      </c>
      <c r="E381" s="41">
        <v>0</v>
      </c>
      <c r="F381" s="41">
        <v>0</v>
      </c>
      <c r="G381" s="41">
        <v>0</v>
      </c>
      <c r="H381" s="41">
        <v>1</v>
      </c>
      <c r="I381" s="41">
        <v>0</v>
      </c>
      <c r="J381" s="41">
        <v>0</v>
      </c>
    </row>
    <row r="382" spans="1:10" x14ac:dyDescent="0.25">
      <c r="A382" s="43">
        <v>5184827</v>
      </c>
      <c r="B382" s="44" t="s">
        <v>12135</v>
      </c>
      <c r="C382" s="44">
        <v>0</v>
      </c>
      <c r="D382" s="44">
        <v>0</v>
      </c>
      <c r="E382" s="44">
        <v>0</v>
      </c>
      <c r="F382" s="44">
        <v>0</v>
      </c>
      <c r="G382" s="44">
        <v>1</v>
      </c>
      <c r="H382" s="44">
        <v>0</v>
      </c>
      <c r="I382" s="44">
        <v>1</v>
      </c>
      <c r="J382" s="44">
        <v>1</v>
      </c>
    </row>
    <row r="383" spans="1:10" x14ac:dyDescent="0.25">
      <c r="A383" s="40">
        <v>5386179</v>
      </c>
      <c r="B383" s="41" t="s">
        <v>12136</v>
      </c>
      <c r="C383" s="41">
        <v>0</v>
      </c>
      <c r="D383" s="41">
        <v>0</v>
      </c>
      <c r="E383" s="41">
        <v>0</v>
      </c>
      <c r="F383" s="41">
        <v>0</v>
      </c>
      <c r="G383" s="41">
        <v>0</v>
      </c>
      <c r="H383" s="41">
        <v>0</v>
      </c>
      <c r="I383" s="41">
        <v>1</v>
      </c>
      <c r="J383" s="41">
        <v>1</v>
      </c>
    </row>
    <row r="384" spans="1:10" x14ac:dyDescent="0.25">
      <c r="A384" s="43">
        <v>5084458</v>
      </c>
      <c r="B384" s="44" t="s">
        <v>10966</v>
      </c>
      <c r="C384" s="44">
        <v>0</v>
      </c>
      <c r="D384" s="44">
        <v>0</v>
      </c>
      <c r="E384" s="44">
        <v>0</v>
      </c>
      <c r="F384" s="44">
        <v>0</v>
      </c>
      <c r="G384" s="44">
        <v>0</v>
      </c>
      <c r="H384" s="44">
        <v>0</v>
      </c>
      <c r="I384" s="44">
        <v>1</v>
      </c>
      <c r="J384" s="44">
        <v>1</v>
      </c>
    </row>
    <row r="385" spans="1:10" x14ac:dyDescent="0.25">
      <c r="A385" s="40">
        <v>5440092</v>
      </c>
      <c r="B385" s="41" t="s">
        <v>10967</v>
      </c>
      <c r="C385" s="41">
        <v>0</v>
      </c>
      <c r="D385" s="41">
        <v>0</v>
      </c>
      <c r="E385" s="41">
        <v>0</v>
      </c>
      <c r="F385" s="41">
        <v>0</v>
      </c>
      <c r="G385" s="41">
        <v>0</v>
      </c>
      <c r="H385" s="41">
        <v>1</v>
      </c>
      <c r="I385" s="41">
        <v>1</v>
      </c>
      <c r="J385" s="41">
        <v>1</v>
      </c>
    </row>
    <row r="386" spans="1:10" x14ac:dyDescent="0.25">
      <c r="A386" s="43">
        <v>5359252</v>
      </c>
      <c r="B386" s="44" t="s">
        <v>12137</v>
      </c>
      <c r="C386" s="44">
        <v>0</v>
      </c>
      <c r="D386" s="44">
        <v>0</v>
      </c>
      <c r="E386" s="44">
        <v>0</v>
      </c>
      <c r="F386" s="44">
        <v>0</v>
      </c>
      <c r="G386" s="44">
        <v>0</v>
      </c>
      <c r="H386" s="44">
        <v>0</v>
      </c>
      <c r="I386" s="44">
        <v>1</v>
      </c>
      <c r="J386" s="44">
        <v>1</v>
      </c>
    </row>
    <row r="387" spans="1:10" x14ac:dyDescent="0.25">
      <c r="A387" s="40">
        <v>2890542</v>
      </c>
      <c r="B387" s="41" t="s">
        <v>6378</v>
      </c>
      <c r="C387" s="41">
        <v>0</v>
      </c>
      <c r="D387" s="41">
        <v>0</v>
      </c>
      <c r="E387" s="41">
        <v>0</v>
      </c>
      <c r="F387" s="41">
        <v>0</v>
      </c>
      <c r="G387" s="41">
        <v>0</v>
      </c>
      <c r="H387" s="41">
        <v>0</v>
      </c>
      <c r="I387" s="41">
        <v>1</v>
      </c>
      <c r="J387" s="41">
        <v>1</v>
      </c>
    </row>
    <row r="388" spans="1:10" x14ac:dyDescent="0.25">
      <c r="A388" s="43">
        <v>2024594</v>
      </c>
      <c r="B388" s="44" t="s">
        <v>999</v>
      </c>
      <c r="C388" s="44">
        <v>1</v>
      </c>
      <c r="D388" s="44">
        <v>1</v>
      </c>
      <c r="E388" s="44">
        <v>1</v>
      </c>
      <c r="F388" s="44">
        <v>1</v>
      </c>
      <c r="G388" s="44">
        <v>1</v>
      </c>
      <c r="H388" s="44">
        <v>1</v>
      </c>
      <c r="I388" s="44">
        <v>0</v>
      </c>
      <c r="J388" s="44">
        <v>0</v>
      </c>
    </row>
    <row r="389" spans="1:10" x14ac:dyDescent="0.25">
      <c r="A389" s="40">
        <v>5097266</v>
      </c>
      <c r="B389" s="41" t="s">
        <v>10970</v>
      </c>
      <c r="C389" s="41">
        <v>0</v>
      </c>
      <c r="D389" s="41">
        <v>0</v>
      </c>
      <c r="E389" s="41">
        <v>0</v>
      </c>
      <c r="F389" s="41">
        <v>0</v>
      </c>
      <c r="G389" s="41">
        <v>0</v>
      </c>
      <c r="H389" s="41">
        <v>0</v>
      </c>
      <c r="I389" s="41">
        <v>1</v>
      </c>
      <c r="J389" s="41">
        <v>1</v>
      </c>
    </row>
    <row r="390" spans="1:10" x14ac:dyDescent="0.25">
      <c r="A390" s="43">
        <v>5026628</v>
      </c>
      <c r="B390" s="44" t="s">
        <v>10971</v>
      </c>
      <c r="C390" s="44">
        <v>0</v>
      </c>
      <c r="D390" s="44">
        <v>0</v>
      </c>
      <c r="E390" s="44">
        <v>0</v>
      </c>
      <c r="F390" s="44">
        <v>0</v>
      </c>
      <c r="G390" s="44">
        <v>0</v>
      </c>
      <c r="H390" s="44">
        <v>0</v>
      </c>
      <c r="I390" s="44">
        <v>1</v>
      </c>
      <c r="J390" s="44">
        <v>1</v>
      </c>
    </row>
    <row r="391" spans="1:10" x14ac:dyDescent="0.25">
      <c r="A391" s="40">
        <v>2022796</v>
      </c>
      <c r="B391" s="41" t="s">
        <v>8395</v>
      </c>
      <c r="C391" s="41">
        <v>0</v>
      </c>
      <c r="D391" s="41">
        <v>0</v>
      </c>
      <c r="E391" s="41">
        <v>0</v>
      </c>
      <c r="F391" s="41">
        <v>0</v>
      </c>
      <c r="G391" s="41">
        <v>0</v>
      </c>
      <c r="H391" s="41">
        <v>0</v>
      </c>
      <c r="I391" s="41">
        <v>1</v>
      </c>
      <c r="J391" s="41">
        <v>0</v>
      </c>
    </row>
    <row r="392" spans="1:10" x14ac:dyDescent="0.25">
      <c r="A392" s="43">
        <v>2091798</v>
      </c>
      <c r="B392" s="44" t="s">
        <v>979</v>
      </c>
      <c r="C392" s="44">
        <v>0</v>
      </c>
      <c r="D392" s="44">
        <v>0</v>
      </c>
      <c r="E392" s="44">
        <v>0</v>
      </c>
      <c r="F392" s="44">
        <v>1</v>
      </c>
      <c r="G392" s="44">
        <v>1</v>
      </c>
      <c r="H392" s="44">
        <v>0</v>
      </c>
      <c r="I392" s="44">
        <v>0</v>
      </c>
      <c r="J392" s="44">
        <v>0</v>
      </c>
    </row>
    <row r="393" spans="1:10" x14ac:dyDescent="0.25">
      <c r="A393" s="40">
        <v>3368564</v>
      </c>
      <c r="B393" s="41" t="s">
        <v>4097</v>
      </c>
      <c r="C393" s="41">
        <v>0</v>
      </c>
      <c r="D393" s="41">
        <v>0</v>
      </c>
      <c r="E393" s="41">
        <v>0</v>
      </c>
      <c r="F393" s="41">
        <v>0</v>
      </c>
      <c r="G393" s="41">
        <v>0</v>
      </c>
      <c r="H393" s="41">
        <v>0</v>
      </c>
      <c r="I393" s="41">
        <v>1</v>
      </c>
      <c r="J393" s="41">
        <v>0</v>
      </c>
    </row>
    <row r="394" spans="1:10" x14ac:dyDescent="0.25">
      <c r="A394" s="43">
        <v>2086166</v>
      </c>
      <c r="B394" s="44" t="s">
        <v>834</v>
      </c>
      <c r="C394" s="44">
        <v>1</v>
      </c>
      <c r="D394" s="44">
        <v>1</v>
      </c>
      <c r="E394" s="44">
        <v>1</v>
      </c>
      <c r="F394" s="44">
        <v>1</v>
      </c>
      <c r="G394" s="44">
        <v>1</v>
      </c>
      <c r="H394" s="44">
        <v>0</v>
      </c>
      <c r="I394" s="44">
        <v>1</v>
      </c>
      <c r="J394" s="44">
        <v>1</v>
      </c>
    </row>
    <row r="395" spans="1:10" x14ac:dyDescent="0.25">
      <c r="A395" s="40">
        <v>5205107</v>
      </c>
      <c r="B395" s="41" t="s">
        <v>12138</v>
      </c>
      <c r="C395" s="41">
        <v>0</v>
      </c>
      <c r="D395" s="41">
        <v>0</v>
      </c>
      <c r="E395" s="41">
        <v>0</v>
      </c>
      <c r="F395" s="41">
        <v>0</v>
      </c>
      <c r="G395" s="41">
        <v>0</v>
      </c>
      <c r="H395" s="41">
        <v>0</v>
      </c>
      <c r="I395" s="41">
        <v>1</v>
      </c>
      <c r="J395" s="41">
        <v>1</v>
      </c>
    </row>
    <row r="396" spans="1:10" x14ac:dyDescent="0.25">
      <c r="A396" s="43">
        <v>5542936</v>
      </c>
      <c r="B396" s="44" t="s">
        <v>12139</v>
      </c>
      <c r="C396" s="44">
        <v>0</v>
      </c>
      <c r="D396" s="44">
        <v>0</v>
      </c>
      <c r="E396" s="44">
        <v>0</v>
      </c>
      <c r="F396" s="44">
        <v>0</v>
      </c>
      <c r="G396" s="44">
        <v>0</v>
      </c>
      <c r="H396" s="44">
        <v>0</v>
      </c>
      <c r="I396" s="44">
        <v>1</v>
      </c>
      <c r="J396" s="44">
        <v>0</v>
      </c>
    </row>
    <row r="397" spans="1:10" x14ac:dyDescent="0.25">
      <c r="A397" s="40">
        <v>5103274</v>
      </c>
      <c r="B397" s="41" t="s">
        <v>12140</v>
      </c>
      <c r="C397" s="41">
        <v>0</v>
      </c>
      <c r="D397" s="41">
        <v>0</v>
      </c>
      <c r="E397" s="41">
        <v>0</v>
      </c>
      <c r="F397" s="41">
        <v>0</v>
      </c>
      <c r="G397" s="41">
        <v>0</v>
      </c>
      <c r="H397" s="41">
        <v>0</v>
      </c>
      <c r="I397" s="41">
        <v>1</v>
      </c>
      <c r="J397" s="41">
        <v>1</v>
      </c>
    </row>
    <row r="398" spans="1:10" x14ac:dyDescent="0.25">
      <c r="A398" s="43">
        <v>5564913</v>
      </c>
      <c r="B398" s="44" t="s">
        <v>10973</v>
      </c>
      <c r="C398" s="44">
        <v>0</v>
      </c>
      <c r="D398" s="44">
        <v>0</v>
      </c>
      <c r="E398" s="44">
        <v>0</v>
      </c>
      <c r="F398" s="44">
        <v>0</v>
      </c>
      <c r="G398" s="44">
        <v>0</v>
      </c>
      <c r="H398" s="44">
        <v>0</v>
      </c>
      <c r="I398" s="44">
        <v>1</v>
      </c>
      <c r="J398" s="44">
        <v>1</v>
      </c>
    </row>
    <row r="399" spans="1:10" x14ac:dyDescent="0.25">
      <c r="A399" s="40">
        <v>5112842</v>
      </c>
      <c r="B399" s="41" t="s">
        <v>10974</v>
      </c>
      <c r="C399" s="41">
        <v>0</v>
      </c>
      <c r="D399" s="41">
        <v>0</v>
      </c>
      <c r="E399" s="41">
        <v>0</v>
      </c>
      <c r="F399" s="41">
        <v>0</v>
      </c>
      <c r="G399" s="41">
        <v>0</v>
      </c>
      <c r="H399" s="41">
        <v>0</v>
      </c>
      <c r="I399" s="41">
        <v>0</v>
      </c>
      <c r="J399" s="41">
        <v>1</v>
      </c>
    </row>
    <row r="400" spans="1:10" x14ac:dyDescent="0.25">
      <c r="A400" s="43">
        <v>5215757</v>
      </c>
      <c r="B400" s="44" t="s">
        <v>12141</v>
      </c>
      <c r="C400" s="44">
        <v>0</v>
      </c>
      <c r="D400" s="44">
        <v>0</v>
      </c>
      <c r="E400" s="44">
        <v>0</v>
      </c>
      <c r="F400" s="44">
        <v>0</v>
      </c>
      <c r="G400" s="44">
        <v>1</v>
      </c>
      <c r="H400" s="44">
        <v>1</v>
      </c>
      <c r="I400" s="44">
        <v>1</v>
      </c>
      <c r="J400" s="44">
        <v>0</v>
      </c>
    </row>
    <row r="401" spans="1:10" x14ac:dyDescent="0.25">
      <c r="A401" s="40">
        <v>5402247</v>
      </c>
      <c r="B401" s="41" t="s">
        <v>9244</v>
      </c>
      <c r="C401" s="41">
        <v>0</v>
      </c>
      <c r="D401" s="41">
        <v>0</v>
      </c>
      <c r="E401" s="41">
        <v>0</v>
      </c>
      <c r="F401" s="41">
        <v>0</v>
      </c>
      <c r="G401" s="41">
        <v>0</v>
      </c>
      <c r="H401" s="41">
        <v>0</v>
      </c>
      <c r="I401" s="41">
        <v>1</v>
      </c>
      <c r="J401" s="41">
        <v>1</v>
      </c>
    </row>
    <row r="402" spans="1:10" x14ac:dyDescent="0.25">
      <c r="A402" s="43">
        <v>2765853</v>
      </c>
      <c r="B402" s="44" t="s">
        <v>10100</v>
      </c>
      <c r="C402" s="44">
        <v>0</v>
      </c>
      <c r="D402" s="44">
        <v>0</v>
      </c>
      <c r="E402" s="44">
        <v>1</v>
      </c>
      <c r="F402" s="44">
        <v>1</v>
      </c>
      <c r="G402" s="44">
        <v>1</v>
      </c>
      <c r="H402" s="44">
        <v>1</v>
      </c>
      <c r="I402" s="44">
        <v>1</v>
      </c>
      <c r="J402" s="44">
        <v>0</v>
      </c>
    </row>
    <row r="403" spans="1:10" x14ac:dyDescent="0.25">
      <c r="A403" s="40">
        <v>5554535</v>
      </c>
      <c r="B403" s="41" t="s">
        <v>8212</v>
      </c>
      <c r="C403" s="41">
        <v>0</v>
      </c>
      <c r="D403" s="41">
        <v>0</v>
      </c>
      <c r="E403" s="41">
        <v>0</v>
      </c>
      <c r="F403" s="41">
        <v>0</v>
      </c>
      <c r="G403" s="41">
        <v>0</v>
      </c>
      <c r="H403" s="41">
        <v>0</v>
      </c>
      <c r="I403" s="41">
        <v>1</v>
      </c>
      <c r="J403" s="41">
        <v>1</v>
      </c>
    </row>
    <row r="404" spans="1:10" x14ac:dyDescent="0.25">
      <c r="A404" s="43">
        <v>5308917</v>
      </c>
      <c r="B404" s="44" t="s">
        <v>12142</v>
      </c>
      <c r="C404" s="44">
        <v>0</v>
      </c>
      <c r="D404" s="44">
        <v>0</v>
      </c>
      <c r="E404" s="44">
        <v>0</v>
      </c>
      <c r="F404" s="44">
        <v>0</v>
      </c>
      <c r="G404" s="44">
        <v>0</v>
      </c>
      <c r="H404" s="44">
        <v>0</v>
      </c>
      <c r="I404" s="44">
        <v>1</v>
      </c>
      <c r="J404" s="44">
        <v>0</v>
      </c>
    </row>
    <row r="405" spans="1:10" x14ac:dyDescent="0.25">
      <c r="A405" s="40">
        <v>2845458</v>
      </c>
      <c r="B405" s="41" t="s">
        <v>7104</v>
      </c>
      <c r="C405" s="41">
        <v>0</v>
      </c>
      <c r="D405" s="41">
        <v>0</v>
      </c>
      <c r="E405" s="41">
        <v>0</v>
      </c>
      <c r="F405" s="41">
        <v>0</v>
      </c>
      <c r="G405" s="41">
        <v>0</v>
      </c>
      <c r="H405" s="41">
        <v>0</v>
      </c>
      <c r="I405" s="41">
        <v>1</v>
      </c>
      <c r="J405" s="41">
        <v>0</v>
      </c>
    </row>
    <row r="406" spans="1:10" x14ac:dyDescent="0.25">
      <c r="A406" s="43">
        <v>5193605</v>
      </c>
      <c r="B406" s="44" t="s">
        <v>12143</v>
      </c>
      <c r="C406" s="44">
        <v>0</v>
      </c>
      <c r="D406" s="44">
        <v>0</v>
      </c>
      <c r="E406" s="44">
        <v>0</v>
      </c>
      <c r="F406" s="44">
        <v>0</v>
      </c>
      <c r="G406" s="44">
        <v>0</v>
      </c>
      <c r="H406" s="44">
        <v>0</v>
      </c>
      <c r="I406" s="44">
        <v>1</v>
      </c>
      <c r="J406" s="44">
        <v>1</v>
      </c>
    </row>
    <row r="407" spans="1:10" x14ac:dyDescent="0.25">
      <c r="A407" s="40">
        <v>5221447</v>
      </c>
      <c r="B407" s="41" t="s">
        <v>10976</v>
      </c>
      <c r="C407" s="41">
        <v>0</v>
      </c>
      <c r="D407" s="41">
        <v>0</v>
      </c>
      <c r="E407" s="41">
        <v>0</v>
      </c>
      <c r="F407" s="41">
        <v>0</v>
      </c>
      <c r="G407" s="41">
        <v>0</v>
      </c>
      <c r="H407" s="41">
        <v>0</v>
      </c>
      <c r="I407" s="41">
        <v>0</v>
      </c>
      <c r="J407" s="41">
        <v>1</v>
      </c>
    </row>
    <row r="408" spans="1:10" x14ac:dyDescent="0.25">
      <c r="A408" s="43">
        <v>5046483</v>
      </c>
      <c r="B408" s="44" t="s">
        <v>10978</v>
      </c>
      <c r="C408" s="44">
        <v>0</v>
      </c>
      <c r="D408" s="44">
        <v>0</v>
      </c>
      <c r="E408" s="44">
        <v>0</v>
      </c>
      <c r="F408" s="44">
        <v>0</v>
      </c>
      <c r="G408" s="44">
        <v>1</v>
      </c>
      <c r="H408" s="44">
        <v>0</v>
      </c>
      <c r="I408" s="44">
        <v>1</v>
      </c>
      <c r="J408" s="44">
        <v>1</v>
      </c>
    </row>
    <row r="409" spans="1:10" x14ac:dyDescent="0.25">
      <c r="A409" s="40">
        <v>2152924</v>
      </c>
      <c r="B409" s="41" t="s">
        <v>7725</v>
      </c>
      <c r="C409" s="41">
        <v>0</v>
      </c>
      <c r="D409" s="41">
        <v>0</v>
      </c>
      <c r="E409" s="41">
        <v>1</v>
      </c>
      <c r="F409" s="41">
        <v>0</v>
      </c>
      <c r="G409" s="41">
        <v>1</v>
      </c>
      <c r="H409" s="41">
        <v>0</v>
      </c>
      <c r="I409" s="41">
        <v>1</v>
      </c>
      <c r="J409" s="41">
        <v>1</v>
      </c>
    </row>
    <row r="410" spans="1:10" x14ac:dyDescent="0.25">
      <c r="A410" s="43">
        <v>5234018</v>
      </c>
      <c r="B410" s="44" t="s">
        <v>12144</v>
      </c>
      <c r="C410" s="44">
        <v>0</v>
      </c>
      <c r="D410" s="44">
        <v>0</v>
      </c>
      <c r="E410" s="44">
        <v>0</v>
      </c>
      <c r="F410" s="44">
        <v>0</v>
      </c>
      <c r="G410" s="44">
        <v>0</v>
      </c>
      <c r="H410" s="44">
        <v>0</v>
      </c>
      <c r="I410" s="44">
        <v>1</v>
      </c>
      <c r="J410" s="44">
        <v>1</v>
      </c>
    </row>
    <row r="411" spans="1:10" x14ac:dyDescent="0.25">
      <c r="A411" s="40">
        <v>5319072</v>
      </c>
      <c r="B411" s="41" t="s">
        <v>12145</v>
      </c>
      <c r="C411" s="41">
        <v>0</v>
      </c>
      <c r="D411" s="41">
        <v>0</v>
      </c>
      <c r="E411" s="41">
        <v>0</v>
      </c>
      <c r="F411" s="41">
        <v>0</v>
      </c>
      <c r="G411" s="41">
        <v>0</v>
      </c>
      <c r="H411" s="41">
        <v>0</v>
      </c>
      <c r="I411" s="41">
        <v>1</v>
      </c>
      <c r="J411" s="41">
        <v>0</v>
      </c>
    </row>
    <row r="412" spans="1:10" x14ac:dyDescent="0.25">
      <c r="A412" s="43">
        <v>5004063</v>
      </c>
      <c r="B412" s="44" t="s">
        <v>10980</v>
      </c>
      <c r="C412" s="44">
        <v>0</v>
      </c>
      <c r="D412" s="44">
        <v>0</v>
      </c>
      <c r="E412" s="44">
        <v>0</v>
      </c>
      <c r="F412" s="44">
        <v>0</v>
      </c>
      <c r="G412" s="44">
        <v>0</v>
      </c>
      <c r="H412" s="44">
        <v>0</v>
      </c>
      <c r="I412" s="44">
        <v>0</v>
      </c>
      <c r="J412" s="44">
        <v>1</v>
      </c>
    </row>
    <row r="413" spans="1:10" x14ac:dyDescent="0.25">
      <c r="A413" s="40">
        <v>5088321</v>
      </c>
      <c r="B413" s="41" t="s">
        <v>12146</v>
      </c>
      <c r="C413" s="41">
        <v>0</v>
      </c>
      <c r="D413" s="41">
        <v>0</v>
      </c>
      <c r="E413" s="41">
        <v>0</v>
      </c>
      <c r="F413" s="41">
        <v>0</v>
      </c>
      <c r="G413" s="41">
        <v>0</v>
      </c>
      <c r="H413" s="41">
        <v>0</v>
      </c>
      <c r="I413" s="41">
        <v>1</v>
      </c>
      <c r="J413" s="41">
        <v>0</v>
      </c>
    </row>
    <row r="414" spans="1:10" x14ac:dyDescent="0.25">
      <c r="A414" s="43">
        <v>5204496</v>
      </c>
      <c r="B414" s="44" t="s">
        <v>12147</v>
      </c>
      <c r="C414" s="44">
        <v>0</v>
      </c>
      <c r="D414" s="44">
        <v>0</v>
      </c>
      <c r="E414" s="44">
        <v>0</v>
      </c>
      <c r="F414" s="44">
        <v>0</v>
      </c>
      <c r="G414" s="44">
        <v>0</v>
      </c>
      <c r="H414" s="44">
        <v>0</v>
      </c>
      <c r="I414" s="44">
        <v>1</v>
      </c>
      <c r="J414" s="44">
        <v>0</v>
      </c>
    </row>
    <row r="415" spans="1:10" x14ac:dyDescent="0.25">
      <c r="A415" s="40">
        <v>2143097</v>
      </c>
      <c r="B415" s="41" t="s">
        <v>10981</v>
      </c>
      <c r="C415" s="41">
        <v>0</v>
      </c>
      <c r="D415" s="41">
        <v>0</v>
      </c>
      <c r="E415" s="41">
        <v>0</v>
      </c>
      <c r="F415" s="41">
        <v>0</v>
      </c>
      <c r="G415" s="41">
        <v>0</v>
      </c>
      <c r="H415" s="41">
        <v>0</v>
      </c>
      <c r="I415" s="41">
        <v>0</v>
      </c>
      <c r="J415" s="41">
        <v>1</v>
      </c>
    </row>
    <row r="416" spans="1:10" x14ac:dyDescent="0.25">
      <c r="A416" s="43">
        <v>2293323</v>
      </c>
      <c r="B416" s="44" t="s">
        <v>12148</v>
      </c>
      <c r="C416" s="44">
        <v>0</v>
      </c>
      <c r="D416" s="44">
        <v>0</v>
      </c>
      <c r="E416" s="44">
        <v>0</v>
      </c>
      <c r="F416" s="44">
        <v>0</v>
      </c>
      <c r="G416" s="44">
        <v>0</v>
      </c>
      <c r="H416" s="44">
        <v>0</v>
      </c>
      <c r="I416" s="44">
        <v>1</v>
      </c>
      <c r="J416" s="44">
        <v>0</v>
      </c>
    </row>
    <row r="417" spans="1:10" x14ac:dyDescent="0.25">
      <c r="A417" s="40">
        <v>5325528</v>
      </c>
      <c r="B417" s="41" t="s">
        <v>10982</v>
      </c>
      <c r="C417" s="41">
        <v>0</v>
      </c>
      <c r="D417" s="41">
        <v>0</v>
      </c>
      <c r="E417" s="41">
        <v>0</v>
      </c>
      <c r="F417" s="41">
        <v>0</v>
      </c>
      <c r="G417" s="41">
        <v>1</v>
      </c>
      <c r="H417" s="41">
        <v>0</v>
      </c>
      <c r="I417" s="41">
        <v>1</v>
      </c>
      <c r="J417" s="41">
        <v>1</v>
      </c>
    </row>
    <row r="418" spans="1:10" x14ac:dyDescent="0.25">
      <c r="A418" s="43">
        <v>5115809</v>
      </c>
      <c r="B418" s="44" t="s">
        <v>12149</v>
      </c>
      <c r="C418" s="44">
        <v>0</v>
      </c>
      <c r="D418" s="44">
        <v>0</v>
      </c>
      <c r="E418" s="44">
        <v>0</v>
      </c>
      <c r="F418" s="44">
        <v>0</v>
      </c>
      <c r="G418" s="44">
        <v>0</v>
      </c>
      <c r="H418" s="44">
        <v>0</v>
      </c>
      <c r="I418" s="44">
        <v>1</v>
      </c>
      <c r="J418" s="44">
        <v>1</v>
      </c>
    </row>
    <row r="419" spans="1:10" x14ac:dyDescent="0.25">
      <c r="A419" s="40">
        <v>5179173</v>
      </c>
      <c r="B419" s="41" t="s">
        <v>758</v>
      </c>
      <c r="C419" s="41">
        <v>0</v>
      </c>
      <c r="D419" s="41">
        <v>0</v>
      </c>
      <c r="E419" s="41">
        <v>0</v>
      </c>
      <c r="F419" s="41">
        <v>0</v>
      </c>
      <c r="G419" s="41">
        <v>0</v>
      </c>
      <c r="H419" s="41">
        <v>0</v>
      </c>
      <c r="I419" s="41">
        <v>1</v>
      </c>
      <c r="J419" s="41">
        <v>1</v>
      </c>
    </row>
    <row r="420" spans="1:10" x14ac:dyDescent="0.25">
      <c r="A420" s="43">
        <v>2608073</v>
      </c>
      <c r="B420" s="44" t="s">
        <v>12150</v>
      </c>
      <c r="C420" s="44">
        <v>0</v>
      </c>
      <c r="D420" s="44">
        <v>0</v>
      </c>
      <c r="E420" s="44">
        <v>0</v>
      </c>
      <c r="F420" s="44">
        <v>0</v>
      </c>
      <c r="G420" s="44">
        <v>0</v>
      </c>
      <c r="H420" s="44">
        <v>0</v>
      </c>
      <c r="I420" s="44">
        <v>1</v>
      </c>
      <c r="J420" s="44">
        <v>1</v>
      </c>
    </row>
    <row r="421" spans="1:10" x14ac:dyDescent="0.25">
      <c r="A421" s="40">
        <v>2618532</v>
      </c>
      <c r="B421" s="41" t="s">
        <v>12151</v>
      </c>
      <c r="C421" s="41">
        <v>0</v>
      </c>
      <c r="D421" s="41">
        <v>0</v>
      </c>
      <c r="E421" s="41">
        <v>0</v>
      </c>
      <c r="F421" s="41">
        <v>0</v>
      </c>
      <c r="G421" s="41">
        <v>0</v>
      </c>
      <c r="H421" s="41">
        <v>0</v>
      </c>
      <c r="I421" s="41">
        <v>1</v>
      </c>
      <c r="J421" s="41">
        <v>1</v>
      </c>
    </row>
    <row r="422" spans="1:10" x14ac:dyDescent="0.25">
      <c r="A422" s="43">
        <v>5250978</v>
      </c>
      <c r="B422" s="44" t="s">
        <v>12152</v>
      </c>
      <c r="C422" s="44">
        <v>0</v>
      </c>
      <c r="D422" s="44">
        <v>0</v>
      </c>
      <c r="E422" s="44">
        <v>0</v>
      </c>
      <c r="F422" s="44">
        <v>0</v>
      </c>
      <c r="G422" s="44">
        <v>0</v>
      </c>
      <c r="H422" s="44">
        <v>0</v>
      </c>
      <c r="I422" s="44">
        <v>1</v>
      </c>
      <c r="J422" s="44">
        <v>1</v>
      </c>
    </row>
    <row r="423" spans="1:10" x14ac:dyDescent="0.25">
      <c r="A423" s="40">
        <v>4245547</v>
      </c>
      <c r="B423" s="41" t="s">
        <v>12153</v>
      </c>
      <c r="C423" s="41">
        <v>0</v>
      </c>
      <c r="D423" s="41">
        <v>0</v>
      </c>
      <c r="E423" s="41">
        <v>0</v>
      </c>
      <c r="F423" s="41">
        <v>0</v>
      </c>
      <c r="G423" s="41">
        <v>0</v>
      </c>
      <c r="H423" s="41">
        <v>0</v>
      </c>
      <c r="I423" s="41">
        <v>1</v>
      </c>
      <c r="J423" s="41">
        <v>1</v>
      </c>
    </row>
    <row r="424" spans="1:10" x14ac:dyDescent="0.25">
      <c r="A424" s="43">
        <v>2682702</v>
      </c>
      <c r="B424" s="44" t="s">
        <v>1844</v>
      </c>
      <c r="C424" s="44">
        <v>0</v>
      </c>
      <c r="D424" s="44">
        <v>1</v>
      </c>
      <c r="E424" s="44">
        <v>1</v>
      </c>
      <c r="F424" s="44">
        <v>0</v>
      </c>
      <c r="G424" s="44">
        <v>0</v>
      </c>
      <c r="H424" s="44">
        <v>0</v>
      </c>
      <c r="I424" s="44">
        <v>0</v>
      </c>
      <c r="J424" s="44">
        <v>1</v>
      </c>
    </row>
    <row r="425" spans="1:10" x14ac:dyDescent="0.25">
      <c r="A425" s="40">
        <v>5109884</v>
      </c>
      <c r="B425" s="41" t="s">
        <v>12154</v>
      </c>
      <c r="C425" s="41">
        <v>0</v>
      </c>
      <c r="D425" s="41">
        <v>0</v>
      </c>
      <c r="E425" s="41">
        <v>0</v>
      </c>
      <c r="F425" s="41">
        <v>0</v>
      </c>
      <c r="G425" s="41">
        <v>0</v>
      </c>
      <c r="H425" s="41">
        <v>0</v>
      </c>
      <c r="I425" s="41">
        <v>1</v>
      </c>
      <c r="J425" s="41">
        <v>1</v>
      </c>
    </row>
    <row r="426" spans="1:10" x14ac:dyDescent="0.25">
      <c r="A426" s="43">
        <v>2016265</v>
      </c>
      <c r="B426" s="44" t="s">
        <v>12155</v>
      </c>
      <c r="C426" s="44">
        <v>0</v>
      </c>
      <c r="D426" s="44">
        <v>0</v>
      </c>
      <c r="E426" s="44">
        <v>0</v>
      </c>
      <c r="F426" s="44">
        <v>0</v>
      </c>
      <c r="G426" s="44">
        <v>0</v>
      </c>
      <c r="H426" s="44">
        <v>0</v>
      </c>
      <c r="I426" s="44">
        <v>1</v>
      </c>
      <c r="J426" s="44">
        <v>0</v>
      </c>
    </row>
    <row r="427" spans="1:10" x14ac:dyDescent="0.25">
      <c r="A427" s="40">
        <v>5039932</v>
      </c>
      <c r="B427" s="41" t="s">
        <v>12156</v>
      </c>
      <c r="C427" s="41">
        <v>0</v>
      </c>
      <c r="D427" s="41">
        <v>0</v>
      </c>
      <c r="E427" s="41">
        <v>0</v>
      </c>
      <c r="F427" s="41">
        <v>0</v>
      </c>
      <c r="G427" s="41">
        <v>1</v>
      </c>
      <c r="H427" s="41">
        <v>0</v>
      </c>
      <c r="I427" s="41">
        <v>0</v>
      </c>
      <c r="J427" s="41">
        <v>0</v>
      </c>
    </row>
    <row r="428" spans="1:10" x14ac:dyDescent="0.25">
      <c r="A428" s="43">
        <v>2558106</v>
      </c>
      <c r="B428" s="44" t="s">
        <v>12157</v>
      </c>
      <c r="C428" s="44">
        <v>0</v>
      </c>
      <c r="D428" s="44">
        <v>0</v>
      </c>
      <c r="E428" s="44">
        <v>0</v>
      </c>
      <c r="F428" s="44">
        <v>0</v>
      </c>
      <c r="G428" s="44">
        <v>0</v>
      </c>
      <c r="H428" s="44">
        <v>0</v>
      </c>
      <c r="I428" s="44">
        <v>1</v>
      </c>
      <c r="J428" s="44">
        <v>0</v>
      </c>
    </row>
    <row r="429" spans="1:10" x14ac:dyDescent="0.25">
      <c r="A429" s="40">
        <v>2051303</v>
      </c>
      <c r="B429" s="41" t="s">
        <v>648</v>
      </c>
      <c r="C429" s="41">
        <v>0</v>
      </c>
      <c r="D429" s="41">
        <v>0</v>
      </c>
      <c r="E429" s="41">
        <v>0</v>
      </c>
      <c r="F429" s="41">
        <v>0</v>
      </c>
      <c r="G429" s="41">
        <v>1</v>
      </c>
      <c r="H429" s="41">
        <v>0</v>
      </c>
      <c r="I429" s="41">
        <v>1</v>
      </c>
      <c r="J429" s="41">
        <v>1</v>
      </c>
    </row>
    <row r="430" spans="1:10" x14ac:dyDescent="0.25">
      <c r="A430" s="43">
        <v>5202906</v>
      </c>
      <c r="B430" s="44" t="s">
        <v>12158</v>
      </c>
      <c r="C430" s="44">
        <v>0</v>
      </c>
      <c r="D430" s="44">
        <v>0</v>
      </c>
      <c r="E430" s="44">
        <v>0</v>
      </c>
      <c r="F430" s="44">
        <v>0</v>
      </c>
      <c r="G430" s="44">
        <v>0</v>
      </c>
      <c r="H430" s="44">
        <v>0</v>
      </c>
      <c r="I430" s="44">
        <v>1</v>
      </c>
      <c r="J430" s="44">
        <v>1</v>
      </c>
    </row>
    <row r="431" spans="1:10" x14ac:dyDescent="0.25">
      <c r="A431" s="40">
        <v>5039274</v>
      </c>
      <c r="B431" s="41" t="s">
        <v>12159</v>
      </c>
      <c r="C431" s="41">
        <v>0</v>
      </c>
      <c r="D431" s="41">
        <v>0</v>
      </c>
      <c r="E431" s="41">
        <v>0</v>
      </c>
      <c r="F431" s="41">
        <v>0</v>
      </c>
      <c r="G431" s="41">
        <v>0</v>
      </c>
      <c r="H431" s="41">
        <v>0</v>
      </c>
      <c r="I431" s="41">
        <v>1</v>
      </c>
      <c r="J431" s="41">
        <v>1</v>
      </c>
    </row>
    <row r="432" spans="1:10" x14ac:dyDescent="0.25">
      <c r="A432" s="43">
        <v>5094887</v>
      </c>
      <c r="B432" s="44" t="s">
        <v>12160</v>
      </c>
      <c r="C432" s="44">
        <v>0</v>
      </c>
      <c r="D432" s="44">
        <v>0</v>
      </c>
      <c r="E432" s="44">
        <v>0</v>
      </c>
      <c r="F432" s="44">
        <v>0</v>
      </c>
      <c r="G432" s="44">
        <v>0</v>
      </c>
      <c r="H432" s="44">
        <v>0</v>
      </c>
      <c r="I432" s="44">
        <v>1</v>
      </c>
      <c r="J432" s="44">
        <v>1</v>
      </c>
    </row>
    <row r="433" spans="1:10" x14ac:dyDescent="0.25">
      <c r="A433" s="40">
        <v>2061848</v>
      </c>
      <c r="B433" s="41" t="s">
        <v>10992</v>
      </c>
      <c r="C433" s="41">
        <v>1</v>
      </c>
      <c r="D433" s="41">
        <v>1</v>
      </c>
      <c r="E433" s="41">
        <v>1</v>
      </c>
      <c r="F433" s="41">
        <v>1</v>
      </c>
      <c r="G433" s="41">
        <v>1</v>
      </c>
      <c r="H433" s="41">
        <v>1</v>
      </c>
      <c r="I433" s="41">
        <v>1</v>
      </c>
      <c r="J433" s="41">
        <v>1</v>
      </c>
    </row>
    <row r="434" spans="1:10" x14ac:dyDescent="0.25">
      <c r="A434" s="43">
        <v>2800128</v>
      </c>
      <c r="B434" s="44" t="s">
        <v>5991</v>
      </c>
      <c r="C434" s="44">
        <v>0</v>
      </c>
      <c r="D434" s="44">
        <v>0</v>
      </c>
      <c r="E434" s="44">
        <v>0</v>
      </c>
      <c r="F434" s="44">
        <v>0</v>
      </c>
      <c r="G434" s="44">
        <v>1</v>
      </c>
      <c r="H434" s="44">
        <v>0</v>
      </c>
      <c r="I434" s="44">
        <v>1</v>
      </c>
      <c r="J434" s="44">
        <v>1</v>
      </c>
    </row>
    <row r="435" spans="1:10" x14ac:dyDescent="0.25">
      <c r="A435" s="40">
        <v>5369703</v>
      </c>
      <c r="B435" s="41" t="s">
        <v>12161</v>
      </c>
      <c r="C435" s="41">
        <v>0</v>
      </c>
      <c r="D435" s="41">
        <v>0</v>
      </c>
      <c r="E435" s="41">
        <v>0</v>
      </c>
      <c r="F435" s="41">
        <v>0</v>
      </c>
      <c r="G435" s="41">
        <v>0</v>
      </c>
      <c r="H435" s="41">
        <v>0</v>
      </c>
      <c r="I435" s="41">
        <v>1</v>
      </c>
      <c r="J435" s="41">
        <v>1</v>
      </c>
    </row>
    <row r="436" spans="1:10" x14ac:dyDescent="0.25">
      <c r="A436" s="43">
        <v>2838508</v>
      </c>
      <c r="B436" s="44" t="s">
        <v>12162</v>
      </c>
      <c r="C436" s="44">
        <v>0</v>
      </c>
      <c r="D436" s="44">
        <v>0</v>
      </c>
      <c r="E436" s="44">
        <v>0</v>
      </c>
      <c r="F436" s="44">
        <v>0</v>
      </c>
      <c r="G436" s="44">
        <v>1</v>
      </c>
      <c r="H436" s="44">
        <v>0</v>
      </c>
      <c r="I436" s="44">
        <v>0</v>
      </c>
      <c r="J436" s="44">
        <v>0</v>
      </c>
    </row>
    <row r="437" spans="1:10" x14ac:dyDescent="0.25">
      <c r="A437" s="40">
        <v>3310132</v>
      </c>
      <c r="B437" s="41" t="s">
        <v>12163</v>
      </c>
      <c r="C437" s="41">
        <v>0</v>
      </c>
      <c r="D437" s="41">
        <v>0</v>
      </c>
      <c r="E437" s="41">
        <v>0</v>
      </c>
      <c r="F437" s="41">
        <v>0</v>
      </c>
      <c r="G437" s="41">
        <v>0</v>
      </c>
      <c r="H437" s="41">
        <v>0</v>
      </c>
      <c r="I437" s="41">
        <v>1</v>
      </c>
      <c r="J437" s="41">
        <v>1</v>
      </c>
    </row>
    <row r="438" spans="1:10" x14ac:dyDescent="0.25">
      <c r="A438" s="43">
        <v>2570769</v>
      </c>
      <c r="B438" s="44" t="s">
        <v>12164</v>
      </c>
      <c r="C438" s="44">
        <v>1</v>
      </c>
      <c r="D438" s="44">
        <v>1</v>
      </c>
      <c r="E438" s="44">
        <v>1</v>
      </c>
      <c r="F438" s="44">
        <v>1</v>
      </c>
      <c r="G438" s="44">
        <v>1</v>
      </c>
      <c r="H438" s="44">
        <v>0</v>
      </c>
      <c r="I438" s="44">
        <v>1</v>
      </c>
      <c r="J438" s="44">
        <v>0</v>
      </c>
    </row>
    <row r="439" spans="1:10" x14ac:dyDescent="0.25">
      <c r="A439" s="40">
        <v>5071564</v>
      </c>
      <c r="B439" s="41" t="s">
        <v>6162</v>
      </c>
      <c r="C439" s="41">
        <v>0</v>
      </c>
      <c r="D439" s="41">
        <v>0</v>
      </c>
      <c r="E439" s="41">
        <v>0</v>
      </c>
      <c r="F439" s="41">
        <v>0</v>
      </c>
      <c r="G439" s="41">
        <v>1</v>
      </c>
      <c r="H439" s="41">
        <v>0</v>
      </c>
      <c r="I439" s="41">
        <v>0</v>
      </c>
      <c r="J439" s="41">
        <v>0</v>
      </c>
    </row>
    <row r="440" spans="1:10" x14ac:dyDescent="0.25">
      <c r="A440" s="43">
        <v>5071569</v>
      </c>
      <c r="B440" s="44" t="s">
        <v>12165</v>
      </c>
      <c r="C440" s="44">
        <v>0</v>
      </c>
      <c r="D440" s="44">
        <v>0</v>
      </c>
      <c r="E440" s="44">
        <v>0</v>
      </c>
      <c r="F440" s="44">
        <v>0</v>
      </c>
      <c r="G440" s="44">
        <v>0</v>
      </c>
      <c r="H440" s="44">
        <v>0</v>
      </c>
      <c r="I440" s="44">
        <v>1</v>
      </c>
      <c r="J440" s="44">
        <v>0</v>
      </c>
    </row>
    <row r="441" spans="1:10" x14ac:dyDescent="0.25">
      <c r="A441" s="40">
        <v>5166187</v>
      </c>
      <c r="B441" s="41" t="s">
        <v>12166</v>
      </c>
      <c r="C441" s="41">
        <v>0</v>
      </c>
      <c r="D441" s="41">
        <v>0</v>
      </c>
      <c r="E441" s="41">
        <v>0</v>
      </c>
      <c r="F441" s="41">
        <v>0</v>
      </c>
      <c r="G441" s="41">
        <v>0</v>
      </c>
      <c r="H441" s="41">
        <v>0</v>
      </c>
      <c r="I441" s="41">
        <v>1</v>
      </c>
      <c r="J441" s="41">
        <v>1</v>
      </c>
    </row>
    <row r="442" spans="1:10" x14ac:dyDescent="0.25">
      <c r="A442" s="43">
        <v>5034213</v>
      </c>
      <c r="B442" s="44" t="s">
        <v>12167</v>
      </c>
      <c r="C442" s="44">
        <v>0</v>
      </c>
      <c r="D442" s="44">
        <v>0</v>
      </c>
      <c r="E442" s="44">
        <v>0</v>
      </c>
      <c r="F442" s="44">
        <v>0</v>
      </c>
      <c r="G442" s="44">
        <v>0</v>
      </c>
      <c r="H442" s="44">
        <v>1</v>
      </c>
      <c r="I442" s="44">
        <v>1</v>
      </c>
      <c r="J442" s="44">
        <v>0</v>
      </c>
    </row>
    <row r="443" spans="1:10" x14ac:dyDescent="0.25">
      <c r="A443" s="40">
        <v>5445485</v>
      </c>
      <c r="B443" s="41" t="s">
        <v>7729</v>
      </c>
      <c r="C443" s="41">
        <v>0</v>
      </c>
      <c r="D443" s="41">
        <v>0</v>
      </c>
      <c r="E443" s="41">
        <v>0</v>
      </c>
      <c r="F443" s="41">
        <v>0</v>
      </c>
      <c r="G443" s="41">
        <v>0</v>
      </c>
      <c r="H443" s="41">
        <v>1</v>
      </c>
      <c r="I443" s="41">
        <v>1</v>
      </c>
      <c r="J443" s="41">
        <v>1</v>
      </c>
    </row>
    <row r="444" spans="1:10" x14ac:dyDescent="0.25">
      <c r="A444" s="43">
        <v>5282101</v>
      </c>
      <c r="B444" s="44" t="s">
        <v>12168</v>
      </c>
      <c r="C444" s="44">
        <v>0</v>
      </c>
      <c r="D444" s="44">
        <v>0</v>
      </c>
      <c r="E444" s="44">
        <v>0</v>
      </c>
      <c r="F444" s="44">
        <v>0</v>
      </c>
      <c r="G444" s="44">
        <v>0</v>
      </c>
      <c r="H444" s="44">
        <v>0</v>
      </c>
      <c r="I444" s="44">
        <v>1</v>
      </c>
      <c r="J444" s="44">
        <v>0</v>
      </c>
    </row>
    <row r="445" spans="1:10" x14ac:dyDescent="0.25">
      <c r="A445" s="40">
        <v>5037018</v>
      </c>
      <c r="B445" s="41" t="s">
        <v>12169</v>
      </c>
      <c r="C445" s="41">
        <v>0</v>
      </c>
      <c r="D445" s="41">
        <v>0</v>
      </c>
      <c r="E445" s="41">
        <v>0</v>
      </c>
      <c r="F445" s="41">
        <v>0</v>
      </c>
      <c r="G445" s="41">
        <v>1</v>
      </c>
      <c r="H445" s="41">
        <v>0</v>
      </c>
      <c r="I445" s="41">
        <v>0</v>
      </c>
      <c r="J445" s="41">
        <v>0</v>
      </c>
    </row>
    <row r="446" spans="1:10" x14ac:dyDescent="0.25">
      <c r="A446" s="43">
        <v>2766337</v>
      </c>
      <c r="B446" s="44" t="s">
        <v>12170</v>
      </c>
      <c r="C446" s="44">
        <v>0</v>
      </c>
      <c r="D446" s="44">
        <v>0</v>
      </c>
      <c r="E446" s="44">
        <v>0</v>
      </c>
      <c r="F446" s="44">
        <v>1</v>
      </c>
      <c r="G446" s="44">
        <v>1</v>
      </c>
      <c r="H446" s="44">
        <v>1</v>
      </c>
      <c r="I446" s="44">
        <v>0</v>
      </c>
      <c r="J446" s="44">
        <v>1</v>
      </c>
    </row>
    <row r="447" spans="1:10" x14ac:dyDescent="0.25">
      <c r="A447" s="40">
        <v>5224829</v>
      </c>
      <c r="B447" s="41" t="s">
        <v>9179</v>
      </c>
      <c r="C447" s="41">
        <v>0</v>
      </c>
      <c r="D447" s="41">
        <v>0</v>
      </c>
      <c r="E447" s="41">
        <v>0</v>
      </c>
      <c r="F447" s="41">
        <v>0</v>
      </c>
      <c r="G447" s="41">
        <v>0</v>
      </c>
      <c r="H447" s="41">
        <v>0</v>
      </c>
      <c r="I447" s="41">
        <v>1</v>
      </c>
      <c r="J447" s="41">
        <v>0</v>
      </c>
    </row>
    <row r="448" spans="1:10" x14ac:dyDescent="0.25">
      <c r="A448" s="43">
        <v>5473748</v>
      </c>
      <c r="B448" s="44" t="s">
        <v>6265</v>
      </c>
      <c r="C448" s="44">
        <v>0</v>
      </c>
      <c r="D448" s="44">
        <v>0</v>
      </c>
      <c r="E448" s="44">
        <v>0</v>
      </c>
      <c r="F448" s="44">
        <v>0</v>
      </c>
      <c r="G448" s="44">
        <v>0</v>
      </c>
      <c r="H448" s="44">
        <v>0</v>
      </c>
      <c r="I448" s="44">
        <v>1</v>
      </c>
      <c r="J448" s="44">
        <v>1</v>
      </c>
    </row>
    <row r="449" spans="1:10" x14ac:dyDescent="0.25">
      <c r="A449" s="40">
        <v>5533856</v>
      </c>
      <c r="B449" s="41" t="s">
        <v>12171</v>
      </c>
      <c r="C449" s="41">
        <v>0</v>
      </c>
      <c r="D449" s="41">
        <v>0</v>
      </c>
      <c r="E449" s="41">
        <v>0</v>
      </c>
      <c r="F449" s="41">
        <v>0</v>
      </c>
      <c r="G449" s="41">
        <v>0</v>
      </c>
      <c r="H449" s="41">
        <v>0</v>
      </c>
      <c r="I449" s="41">
        <v>1</v>
      </c>
      <c r="J449" s="41">
        <v>0</v>
      </c>
    </row>
    <row r="450" spans="1:10" x14ac:dyDescent="0.25">
      <c r="A450" s="43">
        <v>5329612</v>
      </c>
      <c r="B450" s="44" t="s">
        <v>12172</v>
      </c>
      <c r="C450" s="44">
        <v>0</v>
      </c>
      <c r="D450" s="44">
        <v>0</v>
      </c>
      <c r="E450" s="44">
        <v>0</v>
      </c>
      <c r="F450" s="44">
        <v>0</v>
      </c>
      <c r="G450" s="44">
        <v>0</v>
      </c>
      <c r="H450" s="44">
        <v>0</v>
      </c>
      <c r="I450" s="44">
        <v>1</v>
      </c>
      <c r="J450" s="44">
        <v>1</v>
      </c>
    </row>
    <row r="451" spans="1:10" x14ac:dyDescent="0.25">
      <c r="A451" s="40">
        <v>5070937</v>
      </c>
      <c r="B451" s="41" t="s">
        <v>10592</v>
      </c>
      <c r="C451" s="41">
        <v>0</v>
      </c>
      <c r="D451" s="41">
        <v>0</v>
      </c>
      <c r="E451" s="41">
        <v>0</v>
      </c>
      <c r="F451" s="41">
        <v>0</v>
      </c>
      <c r="G451" s="41">
        <v>0</v>
      </c>
      <c r="H451" s="41">
        <v>0</v>
      </c>
      <c r="I451" s="41">
        <v>1</v>
      </c>
      <c r="J451" s="41">
        <v>1</v>
      </c>
    </row>
    <row r="452" spans="1:10" x14ac:dyDescent="0.25">
      <c r="A452" s="43">
        <v>5421713</v>
      </c>
      <c r="B452" s="44" t="s">
        <v>12173</v>
      </c>
      <c r="C452" s="44">
        <v>0</v>
      </c>
      <c r="D452" s="44">
        <v>0</v>
      </c>
      <c r="E452" s="44">
        <v>0</v>
      </c>
      <c r="F452" s="44">
        <v>0</v>
      </c>
      <c r="G452" s="44">
        <v>0</v>
      </c>
      <c r="H452" s="44">
        <v>0</v>
      </c>
      <c r="I452" s="44">
        <v>1</v>
      </c>
      <c r="J452" s="44">
        <v>1</v>
      </c>
    </row>
    <row r="453" spans="1:10" x14ac:dyDescent="0.25">
      <c r="A453" s="40">
        <v>5439841</v>
      </c>
      <c r="B453" s="41" t="s">
        <v>10998</v>
      </c>
      <c r="C453" s="41">
        <v>0</v>
      </c>
      <c r="D453" s="41">
        <v>0</v>
      </c>
      <c r="E453" s="41">
        <v>0</v>
      </c>
      <c r="F453" s="41">
        <v>0</v>
      </c>
      <c r="G453" s="41">
        <v>0</v>
      </c>
      <c r="H453" s="41">
        <v>0</v>
      </c>
      <c r="I453" s="41">
        <v>0</v>
      </c>
      <c r="J453" s="41">
        <v>1</v>
      </c>
    </row>
    <row r="454" spans="1:10" x14ac:dyDescent="0.25">
      <c r="A454" s="43">
        <v>5197201</v>
      </c>
      <c r="B454" s="44" t="s">
        <v>3930</v>
      </c>
      <c r="C454" s="44">
        <v>0</v>
      </c>
      <c r="D454" s="44">
        <v>0</v>
      </c>
      <c r="E454" s="44">
        <v>0</v>
      </c>
      <c r="F454" s="44">
        <v>0</v>
      </c>
      <c r="G454" s="44">
        <v>0</v>
      </c>
      <c r="H454" s="44">
        <v>1</v>
      </c>
      <c r="I454" s="44">
        <v>1</v>
      </c>
      <c r="J454" s="44">
        <v>1</v>
      </c>
    </row>
    <row r="455" spans="1:10" x14ac:dyDescent="0.25">
      <c r="A455" s="40">
        <v>5197554</v>
      </c>
      <c r="B455" s="41" t="s">
        <v>10327</v>
      </c>
      <c r="C455" s="41">
        <v>0</v>
      </c>
      <c r="D455" s="41">
        <v>0</v>
      </c>
      <c r="E455" s="41">
        <v>0</v>
      </c>
      <c r="F455" s="41">
        <v>0</v>
      </c>
      <c r="G455" s="41">
        <v>0</v>
      </c>
      <c r="H455" s="41">
        <v>0</v>
      </c>
      <c r="I455" s="41">
        <v>1</v>
      </c>
      <c r="J455" s="41">
        <v>1</v>
      </c>
    </row>
    <row r="456" spans="1:10" x14ac:dyDescent="0.25">
      <c r="A456" s="43">
        <v>5070287</v>
      </c>
      <c r="B456" s="44" t="s">
        <v>10275</v>
      </c>
      <c r="C456" s="44">
        <v>0</v>
      </c>
      <c r="D456" s="44">
        <v>0</v>
      </c>
      <c r="E456" s="44">
        <v>0</v>
      </c>
      <c r="F456" s="44">
        <v>0</v>
      </c>
      <c r="G456" s="44">
        <v>0</v>
      </c>
      <c r="H456" s="44">
        <v>1</v>
      </c>
      <c r="I456" s="44">
        <v>1</v>
      </c>
      <c r="J456" s="44">
        <v>1</v>
      </c>
    </row>
    <row r="457" spans="1:10" x14ac:dyDescent="0.25">
      <c r="A457" s="40">
        <v>5256267</v>
      </c>
      <c r="B457" s="41" t="s">
        <v>10999</v>
      </c>
      <c r="C457" s="41">
        <v>0</v>
      </c>
      <c r="D457" s="41">
        <v>0</v>
      </c>
      <c r="E457" s="41">
        <v>0</v>
      </c>
      <c r="F457" s="41">
        <v>0</v>
      </c>
      <c r="G457" s="41">
        <v>0</v>
      </c>
      <c r="H457" s="41">
        <v>0</v>
      </c>
      <c r="I457" s="41">
        <v>1</v>
      </c>
      <c r="J457" s="41">
        <v>1</v>
      </c>
    </row>
    <row r="458" spans="1:10" x14ac:dyDescent="0.25">
      <c r="A458" s="43">
        <v>5200334</v>
      </c>
      <c r="B458" s="44" t="s">
        <v>4978</v>
      </c>
      <c r="C458" s="44">
        <v>0</v>
      </c>
      <c r="D458" s="44">
        <v>0</v>
      </c>
      <c r="E458" s="44">
        <v>0</v>
      </c>
      <c r="F458" s="44">
        <v>0</v>
      </c>
      <c r="G458" s="44">
        <v>0</v>
      </c>
      <c r="H458" s="44">
        <v>0</v>
      </c>
      <c r="I458" s="44">
        <v>1</v>
      </c>
      <c r="J458" s="44">
        <v>0</v>
      </c>
    </row>
    <row r="459" spans="1:10" x14ac:dyDescent="0.25">
      <c r="A459" s="40">
        <v>2024128</v>
      </c>
      <c r="B459" s="41" t="s">
        <v>12174</v>
      </c>
      <c r="C459" s="41">
        <v>0</v>
      </c>
      <c r="D459" s="41">
        <v>1</v>
      </c>
      <c r="E459" s="41">
        <v>0</v>
      </c>
      <c r="F459" s="41">
        <v>0</v>
      </c>
      <c r="G459" s="41">
        <v>0</v>
      </c>
      <c r="H459" s="41">
        <v>0</v>
      </c>
      <c r="I459" s="41">
        <v>0</v>
      </c>
      <c r="J459" s="41">
        <v>0</v>
      </c>
    </row>
    <row r="460" spans="1:10" x14ac:dyDescent="0.25">
      <c r="A460" s="43">
        <v>5112486</v>
      </c>
      <c r="B460" s="44" t="s">
        <v>12175</v>
      </c>
      <c r="C460" s="44">
        <v>0</v>
      </c>
      <c r="D460" s="44">
        <v>0</v>
      </c>
      <c r="E460" s="44">
        <v>0</v>
      </c>
      <c r="F460" s="44">
        <v>0</v>
      </c>
      <c r="G460" s="44">
        <v>0</v>
      </c>
      <c r="H460" s="44">
        <v>0</v>
      </c>
      <c r="I460" s="44">
        <v>1</v>
      </c>
      <c r="J460" s="44">
        <v>0</v>
      </c>
    </row>
    <row r="461" spans="1:10" x14ac:dyDescent="0.25">
      <c r="A461" s="40">
        <v>2619504</v>
      </c>
      <c r="B461" s="41" t="s">
        <v>8671</v>
      </c>
      <c r="C461" s="41">
        <v>0</v>
      </c>
      <c r="D461" s="41">
        <v>0</v>
      </c>
      <c r="E461" s="41">
        <v>0</v>
      </c>
      <c r="F461" s="41">
        <v>0</v>
      </c>
      <c r="G461" s="41">
        <v>0</v>
      </c>
      <c r="H461" s="41">
        <v>0</v>
      </c>
      <c r="I461" s="41">
        <v>1</v>
      </c>
      <c r="J461" s="41">
        <v>1</v>
      </c>
    </row>
    <row r="462" spans="1:10" x14ac:dyDescent="0.25">
      <c r="A462" s="43">
        <v>2579669</v>
      </c>
      <c r="B462" s="44" t="s">
        <v>9613</v>
      </c>
      <c r="C462" s="44">
        <v>0</v>
      </c>
      <c r="D462" s="44">
        <v>0</v>
      </c>
      <c r="E462" s="44">
        <v>0</v>
      </c>
      <c r="F462" s="44">
        <v>0</v>
      </c>
      <c r="G462" s="44">
        <v>0</v>
      </c>
      <c r="H462" s="44">
        <v>0</v>
      </c>
      <c r="I462" s="44">
        <v>1</v>
      </c>
      <c r="J462" s="44">
        <v>1</v>
      </c>
    </row>
    <row r="463" spans="1:10" x14ac:dyDescent="0.25">
      <c r="A463" s="40">
        <v>5249007</v>
      </c>
      <c r="B463" s="41" t="s">
        <v>11002</v>
      </c>
      <c r="C463" s="41">
        <v>0</v>
      </c>
      <c r="D463" s="41">
        <v>0</v>
      </c>
      <c r="E463" s="41">
        <v>0</v>
      </c>
      <c r="F463" s="41">
        <v>0</v>
      </c>
      <c r="G463" s="41">
        <v>0</v>
      </c>
      <c r="H463" s="41">
        <v>0</v>
      </c>
      <c r="I463" s="41">
        <v>0</v>
      </c>
      <c r="J463" s="41">
        <v>1</v>
      </c>
    </row>
    <row r="464" spans="1:10" x14ac:dyDescent="0.25">
      <c r="A464" s="43">
        <v>2724146</v>
      </c>
      <c r="B464" s="44" t="s">
        <v>12176</v>
      </c>
      <c r="C464" s="44">
        <v>0</v>
      </c>
      <c r="D464" s="44">
        <v>0</v>
      </c>
      <c r="E464" s="44">
        <v>0</v>
      </c>
      <c r="F464" s="44">
        <v>0</v>
      </c>
      <c r="G464" s="44">
        <v>1</v>
      </c>
      <c r="H464" s="44">
        <v>0</v>
      </c>
      <c r="I464" s="44">
        <v>1</v>
      </c>
      <c r="J464" s="44">
        <v>1</v>
      </c>
    </row>
    <row r="465" spans="1:10" x14ac:dyDescent="0.25">
      <c r="A465" s="40">
        <v>2544938</v>
      </c>
      <c r="B465" s="41" t="s">
        <v>6086</v>
      </c>
      <c r="C465" s="41">
        <v>0</v>
      </c>
      <c r="D465" s="41">
        <v>1</v>
      </c>
      <c r="E465" s="41">
        <v>0</v>
      </c>
      <c r="F465" s="41">
        <v>0</v>
      </c>
      <c r="G465" s="41">
        <v>0</v>
      </c>
      <c r="H465" s="41">
        <v>0</v>
      </c>
      <c r="I465" s="41">
        <v>0</v>
      </c>
      <c r="J465" s="41">
        <v>0</v>
      </c>
    </row>
    <row r="466" spans="1:10" x14ac:dyDescent="0.25">
      <c r="A466" s="43">
        <v>2574209</v>
      </c>
      <c r="B466" s="44" t="s">
        <v>11005</v>
      </c>
      <c r="C466" s="44">
        <v>0</v>
      </c>
      <c r="D466" s="44">
        <v>0</v>
      </c>
      <c r="E466" s="44">
        <v>0</v>
      </c>
      <c r="F466" s="44">
        <v>0</v>
      </c>
      <c r="G466" s="44">
        <v>0</v>
      </c>
      <c r="H466" s="44">
        <v>0</v>
      </c>
      <c r="I466" s="44">
        <v>1</v>
      </c>
      <c r="J466" s="44">
        <v>1</v>
      </c>
    </row>
    <row r="467" spans="1:10" x14ac:dyDescent="0.25">
      <c r="A467" s="40">
        <v>5180953</v>
      </c>
      <c r="B467" s="41" t="s">
        <v>836</v>
      </c>
      <c r="C467" s="41">
        <v>0</v>
      </c>
      <c r="D467" s="41">
        <v>0</v>
      </c>
      <c r="E467" s="41">
        <v>0</v>
      </c>
      <c r="F467" s="41">
        <v>0</v>
      </c>
      <c r="G467" s="41">
        <v>0</v>
      </c>
      <c r="H467" s="41">
        <v>0</v>
      </c>
      <c r="I467" s="41">
        <v>1</v>
      </c>
      <c r="J467" s="41">
        <v>1</v>
      </c>
    </row>
    <row r="468" spans="1:10" x14ac:dyDescent="0.25">
      <c r="A468" s="43">
        <v>2010933</v>
      </c>
      <c r="B468" s="44" t="s">
        <v>1031</v>
      </c>
      <c r="C468" s="44">
        <v>0</v>
      </c>
      <c r="D468" s="44">
        <v>0</v>
      </c>
      <c r="E468" s="44">
        <v>0</v>
      </c>
      <c r="F468" s="44">
        <v>1</v>
      </c>
      <c r="G468" s="44">
        <v>1</v>
      </c>
      <c r="H468" s="44">
        <v>1</v>
      </c>
      <c r="I468" s="44">
        <v>1</v>
      </c>
      <c r="J468" s="44">
        <v>1</v>
      </c>
    </row>
    <row r="469" spans="1:10" x14ac:dyDescent="0.25">
      <c r="A469" s="40">
        <v>5087163</v>
      </c>
      <c r="B469" s="41" t="s">
        <v>12177</v>
      </c>
      <c r="C469" s="41">
        <v>0</v>
      </c>
      <c r="D469" s="41">
        <v>0</v>
      </c>
      <c r="E469" s="41">
        <v>0</v>
      </c>
      <c r="F469" s="41">
        <v>0</v>
      </c>
      <c r="G469" s="41">
        <v>0</v>
      </c>
      <c r="H469" s="41">
        <v>0</v>
      </c>
      <c r="I469" s="41">
        <v>1</v>
      </c>
      <c r="J469" s="41">
        <v>1</v>
      </c>
    </row>
    <row r="470" spans="1:10" x14ac:dyDescent="0.25">
      <c r="A470" s="43">
        <v>2160757</v>
      </c>
      <c r="B470" s="44" t="s">
        <v>12178</v>
      </c>
      <c r="C470" s="44">
        <v>0</v>
      </c>
      <c r="D470" s="44">
        <v>0</v>
      </c>
      <c r="E470" s="44">
        <v>0</v>
      </c>
      <c r="F470" s="44">
        <v>0</v>
      </c>
      <c r="G470" s="44">
        <v>0</v>
      </c>
      <c r="H470" s="44">
        <v>0</v>
      </c>
      <c r="I470" s="44">
        <v>1</v>
      </c>
      <c r="J470" s="44">
        <v>1</v>
      </c>
    </row>
    <row r="471" spans="1:10" x14ac:dyDescent="0.25">
      <c r="A471" s="40">
        <v>5325579</v>
      </c>
      <c r="B471" s="41" t="s">
        <v>12179</v>
      </c>
      <c r="C471" s="41">
        <v>0</v>
      </c>
      <c r="D471" s="41">
        <v>0</v>
      </c>
      <c r="E471" s="41">
        <v>0</v>
      </c>
      <c r="F471" s="41">
        <v>0</v>
      </c>
      <c r="G471" s="41">
        <v>0</v>
      </c>
      <c r="H471" s="41">
        <v>0</v>
      </c>
      <c r="I471" s="41">
        <v>1</v>
      </c>
      <c r="J471" s="41">
        <v>0</v>
      </c>
    </row>
    <row r="472" spans="1:10" x14ac:dyDescent="0.25">
      <c r="A472" s="43">
        <v>2862387</v>
      </c>
      <c r="B472" s="44" t="s">
        <v>12180</v>
      </c>
      <c r="C472" s="44">
        <v>0</v>
      </c>
      <c r="D472" s="44">
        <v>0</v>
      </c>
      <c r="E472" s="44">
        <v>0</v>
      </c>
      <c r="F472" s="44">
        <v>0</v>
      </c>
      <c r="G472" s="44">
        <v>0</v>
      </c>
      <c r="H472" s="44">
        <v>0</v>
      </c>
      <c r="I472" s="44">
        <v>1</v>
      </c>
      <c r="J472" s="44">
        <v>0</v>
      </c>
    </row>
    <row r="473" spans="1:10" x14ac:dyDescent="0.25">
      <c r="A473" s="40">
        <v>5701848</v>
      </c>
      <c r="B473" s="41" t="s">
        <v>10356</v>
      </c>
      <c r="C473" s="41">
        <v>0</v>
      </c>
      <c r="D473" s="41">
        <v>0</v>
      </c>
      <c r="E473" s="41">
        <v>0</v>
      </c>
      <c r="F473" s="41">
        <v>0</v>
      </c>
      <c r="G473" s="41">
        <v>0</v>
      </c>
      <c r="H473" s="41">
        <v>0</v>
      </c>
      <c r="I473" s="41">
        <v>0</v>
      </c>
      <c r="J473" s="41">
        <v>1</v>
      </c>
    </row>
    <row r="474" spans="1:10" x14ac:dyDescent="0.25">
      <c r="A474" s="43">
        <v>2001632</v>
      </c>
      <c r="B474" s="44" t="s">
        <v>12181</v>
      </c>
      <c r="C474" s="44">
        <v>0</v>
      </c>
      <c r="D474" s="44">
        <v>1</v>
      </c>
      <c r="E474" s="44">
        <v>0</v>
      </c>
      <c r="F474" s="44">
        <v>0</v>
      </c>
      <c r="G474" s="44">
        <v>0</v>
      </c>
      <c r="H474" s="44">
        <v>0</v>
      </c>
      <c r="I474" s="44">
        <v>0</v>
      </c>
      <c r="J474" s="44">
        <v>0</v>
      </c>
    </row>
    <row r="475" spans="1:10" x14ac:dyDescent="0.25">
      <c r="A475" s="40">
        <v>2008726</v>
      </c>
      <c r="B475" s="41" t="s">
        <v>5499</v>
      </c>
      <c r="C475" s="41">
        <v>0</v>
      </c>
      <c r="D475" s="41">
        <v>0</v>
      </c>
      <c r="E475" s="41">
        <v>0</v>
      </c>
      <c r="F475" s="41">
        <v>0</v>
      </c>
      <c r="G475" s="41">
        <v>0</v>
      </c>
      <c r="H475" s="41">
        <v>0</v>
      </c>
      <c r="I475" s="41">
        <v>0</v>
      </c>
      <c r="J475" s="41">
        <v>1</v>
      </c>
    </row>
    <row r="476" spans="1:10" x14ac:dyDescent="0.25">
      <c r="A476" s="43">
        <v>5360064</v>
      </c>
      <c r="B476" s="44" t="s">
        <v>4616</v>
      </c>
      <c r="C476" s="44">
        <v>0</v>
      </c>
      <c r="D476" s="44">
        <v>0</v>
      </c>
      <c r="E476" s="44">
        <v>0</v>
      </c>
      <c r="F476" s="44">
        <v>0</v>
      </c>
      <c r="G476" s="44">
        <v>0</v>
      </c>
      <c r="H476" s="44">
        <v>0</v>
      </c>
      <c r="I476" s="44">
        <v>1</v>
      </c>
      <c r="J476" s="44">
        <v>1</v>
      </c>
    </row>
    <row r="477" spans="1:10" x14ac:dyDescent="0.25">
      <c r="A477" s="40">
        <v>2829959</v>
      </c>
      <c r="B477" s="41" t="s">
        <v>12182</v>
      </c>
      <c r="C477" s="41">
        <v>0</v>
      </c>
      <c r="D477" s="41">
        <v>0</v>
      </c>
      <c r="E477" s="41">
        <v>0</v>
      </c>
      <c r="F477" s="41">
        <v>0</v>
      </c>
      <c r="G477" s="41">
        <v>0</v>
      </c>
      <c r="H477" s="41">
        <v>0</v>
      </c>
      <c r="I477" s="41">
        <v>1</v>
      </c>
      <c r="J477" s="41">
        <v>0</v>
      </c>
    </row>
    <row r="478" spans="1:10" x14ac:dyDescent="0.25">
      <c r="A478" s="43">
        <v>5090598</v>
      </c>
      <c r="B478" s="44" t="s">
        <v>3721</v>
      </c>
      <c r="C478" s="44">
        <v>0</v>
      </c>
      <c r="D478" s="44">
        <v>0</v>
      </c>
      <c r="E478" s="44">
        <v>0</v>
      </c>
      <c r="F478" s="44">
        <v>0</v>
      </c>
      <c r="G478" s="44">
        <v>0</v>
      </c>
      <c r="H478" s="44">
        <v>1</v>
      </c>
      <c r="I478" s="44">
        <v>1</v>
      </c>
      <c r="J478" s="44">
        <v>1</v>
      </c>
    </row>
    <row r="479" spans="1:10" x14ac:dyDescent="0.25">
      <c r="A479" s="40">
        <v>2567709</v>
      </c>
      <c r="B479" s="41" t="s">
        <v>12183</v>
      </c>
      <c r="C479" s="41">
        <v>0</v>
      </c>
      <c r="D479" s="41">
        <v>0</v>
      </c>
      <c r="E479" s="41">
        <v>0</v>
      </c>
      <c r="F479" s="41">
        <v>0</v>
      </c>
      <c r="G479" s="41">
        <v>0</v>
      </c>
      <c r="H479" s="41">
        <v>0</v>
      </c>
      <c r="I479" s="41">
        <v>1</v>
      </c>
      <c r="J479" s="41">
        <v>0</v>
      </c>
    </row>
    <row r="480" spans="1:10" x14ac:dyDescent="0.25">
      <c r="A480" s="43">
        <v>2546272</v>
      </c>
      <c r="B480" s="44" t="s">
        <v>12184</v>
      </c>
      <c r="C480" s="44">
        <v>0</v>
      </c>
      <c r="D480" s="44">
        <v>0</v>
      </c>
      <c r="E480" s="44">
        <v>0</v>
      </c>
      <c r="F480" s="44">
        <v>0</v>
      </c>
      <c r="G480" s="44">
        <v>0</v>
      </c>
      <c r="H480" s="44">
        <v>0</v>
      </c>
      <c r="I480" s="44">
        <v>1</v>
      </c>
      <c r="J480" s="44">
        <v>0</v>
      </c>
    </row>
    <row r="481" spans="1:10" x14ac:dyDescent="0.25">
      <c r="A481" s="40">
        <v>5108616</v>
      </c>
      <c r="B481" s="41" t="s">
        <v>11008</v>
      </c>
      <c r="C481" s="41">
        <v>0</v>
      </c>
      <c r="D481" s="41">
        <v>0</v>
      </c>
      <c r="E481" s="41">
        <v>0</v>
      </c>
      <c r="F481" s="41">
        <v>0</v>
      </c>
      <c r="G481" s="41">
        <v>0</v>
      </c>
      <c r="H481" s="41">
        <v>0</v>
      </c>
      <c r="I481" s="41">
        <v>1</v>
      </c>
      <c r="J481" s="41">
        <v>1</v>
      </c>
    </row>
    <row r="482" spans="1:10" x14ac:dyDescent="0.25">
      <c r="A482" s="43">
        <v>5381118</v>
      </c>
      <c r="B482" s="44" t="s">
        <v>9184</v>
      </c>
      <c r="C482" s="44">
        <v>0</v>
      </c>
      <c r="D482" s="44">
        <v>0</v>
      </c>
      <c r="E482" s="44">
        <v>0</v>
      </c>
      <c r="F482" s="44">
        <v>0</v>
      </c>
      <c r="G482" s="44">
        <v>0</v>
      </c>
      <c r="H482" s="44">
        <v>0</v>
      </c>
      <c r="I482" s="44">
        <v>1</v>
      </c>
      <c r="J482" s="44">
        <v>1</v>
      </c>
    </row>
    <row r="483" spans="1:10" x14ac:dyDescent="0.25">
      <c r="A483" s="40">
        <v>5301947</v>
      </c>
      <c r="B483" s="41" t="s">
        <v>12185</v>
      </c>
      <c r="C483" s="41">
        <v>0</v>
      </c>
      <c r="D483" s="41">
        <v>0</v>
      </c>
      <c r="E483" s="41">
        <v>0</v>
      </c>
      <c r="F483" s="41">
        <v>0</v>
      </c>
      <c r="G483" s="41">
        <v>0</v>
      </c>
      <c r="H483" s="41">
        <v>0</v>
      </c>
      <c r="I483" s="41">
        <v>1</v>
      </c>
      <c r="J483" s="41">
        <v>0</v>
      </c>
    </row>
    <row r="484" spans="1:10" x14ac:dyDescent="0.25">
      <c r="A484" s="43">
        <v>5217652</v>
      </c>
      <c r="B484" s="44" t="s">
        <v>11009</v>
      </c>
      <c r="C484" s="44">
        <v>0</v>
      </c>
      <c r="D484" s="44">
        <v>0</v>
      </c>
      <c r="E484" s="44">
        <v>0</v>
      </c>
      <c r="F484" s="44">
        <v>0</v>
      </c>
      <c r="G484" s="44">
        <v>0</v>
      </c>
      <c r="H484" s="44">
        <v>0</v>
      </c>
      <c r="I484" s="44">
        <v>0</v>
      </c>
      <c r="J484" s="44">
        <v>1</v>
      </c>
    </row>
    <row r="485" spans="1:10" x14ac:dyDescent="0.25">
      <c r="A485" s="40">
        <v>5417791</v>
      </c>
      <c r="B485" s="41" t="s">
        <v>11010</v>
      </c>
      <c r="C485" s="41">
        <v>0</v>
      </c>
      <c r="D485" s="41">
        <v>0</v>
      </c>
      <c r="E485" s="41">
        <v>0</v>
      </c>
      <c r="F485" s="41">
        <v>0</v>
      </c>
      <c r="G485" s="41">
        <v>0</v>
      </c>
      <c r="H485" s="41">
        <v>0</v>
      </c>
      <c r="I485" s="41">
        <v>1</v>
      </c>
      <c r="J485" s="41">
        <v>1</v>
      </c>
    </row>
    <row r="486" spans="1:10" x14ac:dyDescent="0.25">
      <c r="A486" s="43">
        <v>2081547</v>
      </c>
      <c r="B486" s="44" t="s">
        <v>1269</v>
      </c>
      <c r="C486" s="44">
        <v>1</v>
      </c>
      <c r="D486" s="44">
        <v>1</v>
      </c>
      <c r="E486" s="44">
        <v>1</v>
      </c>
      <c r="F486" s="44">
        <v>0</v>
      </c>
      <c r="G486" s="44">
        <v>0</v>
      </c>
      <c r="H486" s="44">
        <v>0</v>
      </c>
      <c r="I486" s="44">
        <v>0</v>
      </c>
      <c r="J486" s="44">
        <v>0</v>
      </c>
    </row>
    <row r="487" spans="1:10" x14ac:dyDescent="0.25">
      <c r="A487" s="40">
        <v>3738191</v>
      </c>
      <c r="B487" s="41" t="s">
        <v>11011</v>
      </c>
      <c r="C487" s="41">
        <v>0</v>
      </c>
      <c r="D487" s="41">
        <v>0</v>
      </c>
      <c r="E487" s="41">
        <v>0</v>
      </c>
      <c r="F487" s="41">
        <v>1</v>
      </c>
      <c r="G487" s="41">
        <v>1</v>
      </c>
      <c r="H487" s="41">
        <v>0</v>
      </c>
      <c r="I487" s="41">
        <v>1</v>
      </c>
      <c r="J487" s="41">
        <v>1</v>
      </c>
    </row>
    <row r="488" spans="1:10" x14ac:dyDescent="0.25">
      <c r="A488" s="43">
        <v>5738191</v>
      </c>
      <c r="B488" s="44" t="s">
        <v>11011</v>
      </c>
      <c r="C488" s="44">
        <v>0</v>
      </c>
      <c r="D488" s="44">
        <v>0</v>
      </c>
      <c r="E488" s="44">
        <v>0</v>
      </c>
      <c r="F488" s="44">
        <v>0</v>
      </c>
      <c r="G488" s="44">
        <v>0</v>
      </c>
      <c r="H488" s="44">
        <v>1</v>
      </c>
      <c r="I488" s="44">
        <v>0</v>
      </c>
      <c r="J488" s="44">
        <v>0</v>
      </c>
    </row>
    <row r="489" spans="1:10" x14ac:dyDescent="0.25">
      <c r="A489" s="40">
        <v>5415322</v>
      </c>
      <c r="B489" s="41" t="s">
        <v>5224</v>
      </c>
      <c r="C489" s="41">
        <v>0</v>
      </c>
      <c r="D489" s="41">
        <v>0</v>
      </c>
      <c r="E489" s="41">
        <v>0</v>
      </c>
      <c r="F489" s="41">
        <v>0</v>
      </c>
      <c r="G489" s="41">
        <v>0</v>
      </c>
      <c r="H489" s="41">
        <v>0</v>
      </c>
      <c r="I489" s="41">
        <v>1</v>
      </c>
      <c r="J489" s="41">
        <v>0</v>
      </c>
    </row>
    <row r="490" spans="1:10" x14ac:dyDescent="0.25">
      <c r="A490" s="43">
        <v>5192889</v>
      </c>
      <c r="B490" s="44" t="s">
        <v>12186</v>
      </c>
      <c r="C490" s="44">
        <v>0</v>
      </c>
      <c r="D490" s="44">
        <v>0</v>
      </c>
      <c r="E490" s="44">
        <v>0</v>
      </c>
      <c r="F490" s="44">
        <v>0</v>
      </c>
      <c r="G490" s="44">
        <v>0</v>
      </c>
      <c r="H490" s="44">
        <v>0</v>
      </c>
      <c r="I490" s="44">
        <v>1</v>
      </c>
      <c r="J490" s="44">
        <v>1</v>
      </c>
    </row>
    <row r="491" spans="1:10" x14ac:dyDescent="0.25">
      <c r="A491" s="40">
        <v>4063481</v>
      </c>
      <c r="B491" s="41" t="s">
        <v>12187</v>
      </c>
      <c r="C491" s="41">
        <v>0</v>
      </c>
      <c r="D491" s="41">
        <v>0</v>
      </c>
      <c r="E491" s="41">
        <v>0</v>
      </c>
      <c r="F491" s="41">
        <v>0</v>
      </c>
      <c r="G491" s="41">
        <v>1</v>
      </c>
      <c r="H491" s="41">
        <v>0</v>
      </c>
      <c r="I491" s="41">
        <v>0</v>
      </c>
      <c r="J491" s="41">
        <v>0</v>
      </c>
    </row>
    <row r="492" spans="1:10" x14ac:dyDescent="0.25">
      <c r="A492" s="43">
        <v>2605066</v>
      </c>
      <c r="B492" s="44" t="s">
        <v>12188</v>
      </c>
      <c r="C492" s="44">
        <v>0</v>
      </c>
      <c r="D492" s="44">
        <v>0</v>
      </c>
      <c r="E492" s="44">
        <v>0</v>
      </c>
      <c r="F492" s="44">
        <v>0</v>
      </c>
      <c r="G492" s="44">
        <v>0</v>
      </c>
      <c r="H492" s="44">
        <v>0</v>
      </c>
      <c r="I492" s="44">
        <v>1</v>
      </c>
      <c r="J492" s="44">
        <v>1</v>
      </c>
    </row>
    <row r="493" spans="1:10" x14ac:dyDescent="0.25">
      <c r="A493" s="40">
        <v>2567229</v>
      </c>
      <c r="B493" s="41" t="s">
        <v>9958</v>
      </c>
      <c r="C493" s="41">
        <v>0</v>
      </c>
      <c r="D493" s="41">
        <v>0</v>
      </c>
      <c r="E493" s="41">
        <v>0</v>
      </c>
      <c r="F493" s="41">
        <v>0</v>
      </c>
      <c r="G493" s="41">
        <v>0</v>
      </c>
      <c r="H493" s="41">
        <v>0</v>
      </c>
      <c r="I493" s="41">
        <v>1</v>
      </c>
      <c r="J493" s="41">
        <v>1</v>
      </c>
    </row>
    <row r="494" spans="1:10" x14ac:dyDescent="0.25">
      <c r="A494" s="43">
        <v>5194997</v>
      </c>
      <c r="B494" s="44" t="s">
        <v>12189</v>
      </c>
      <c r="C494" s="44">
        <v>0</v>
      </c>
      <c r="D494" s="44">
        <v>0</v>
      </c>
      <c r="E494" s="44">
        <v>0</v>
      </c>
      <c r="F494" s="44">
        <v>0</v>
      </c>
      <c r="G494" s="44">
        <v>0</v>
      </c>
      <c r="H494" s="44">
        <v>0</v>
      </c>
      <c r="I494" s="44">
        <v>1</v>
      </c>
      <c r="J494" s="44">
        <v>1</v>
      </c>
    </row>
    <row r="495" spans="1:10" x14ac:dyDescent="0.25">
      <c r="A495" s="40">
        <v>5452112</v>
      </c>
      <c r="B495" s="41" t="s">
        <v>4267</v>
      </c>
      <c r="C495" s="41">
        <v>0</v>
      </c>
      <c r="D495" s="41">
        <v>0</v>
      </c>
      <c r="E495" s="41">
        <v>0</v>
      </c>
      <c r="F495" s="41">
        <v>0</v>
      </c>
      <c r="G495" s="41">
        <v>0</v>
      </c>
      <c r="H495" s="41">
        <v>0</v>
      </c>
      <c r="I495" s="41">
        <v>1</v>
      </c>
      <c r="J495" s="41">
        <v>1</v>
      </c>
    </row>
    <row r="496" spans="1:10" x14ac:dyDescent="0.25">
      <c r="A496" s="43">
        <v>2638185</v>
      </c>
      <c r="B496" s="44" t="s">
        <v>12190</v>
      </c>
      <c r="C496" s="44">
        <v>0</v>
      </c>
      <c r="D496" s="44">
        <v>0</v>
      </c>
      <c r="E496" s="44">
        <v>0</v>
      </c>
      <c r="F496" s="44">
        <v>0</v>
      </c>
      <c r="G496" s="44">
        <v>0</v>
      </c>
      <c r="H496" s="44">
        <v>0</v>
      </c>
      <c r="I496" s="44">
        <v>1</v>
      </c>
      <c r="J496" s="44">
        <v>1</v>
      </c>
    </row>
    <row r="497" spans="1:10" x14ac:dyDescent="0.25">
      <c r="A497" s="40">
        <v>5085713</v>
      </c>
      <c r="B497" s="41" t="s">
        <v>12191</v>
      </c>
      <c r="C497" s="41">
        <v>0</v>
      </c>
      <c r="D497" s="41">
        <v>0</v>
      </c>
      <c r="E497" s="41">
        <v>0</v>
      </c>
      <c r="F497" s="41">
        <v>0</v>
      </c>
      <c r="G497" s="41">
        <v>0</v>
      </c>
      <c r="H497" s="41">
        <v>0</v>
      </c>
      <c r="I497" s="41">
        <v>1</v>
      </c>
      <c r="J497" s="41">
        <v>1</v>
      </c>
    </row>
    <row r="498" spans="1:10" x14ac:dyDescent="0.25">
      <c r="A498" s="43">
        <v>2081342</v>
      </c>
      <c r="B498" s="44" t="s">
        <v>9058</v>
      </c>
      <c r="C498" s="44">
        <v>0</v>
      </c>
      <c r="D498" s="44">
        <v>0</v>
      </c>
      <c r="E498" s="44">
        <v>0</v>
      </c>
      <c r="F498" s="44">
        <v>0</v>
      </c>
      <c r="G498" s="44">
        <v>0</v>
      </c>
      <c r="H498" s="44">
        <v>0</v>
      </c>
      <c r="I498" s="44">
        <v>0</v>
      </c>
      <c r="J498" s="44">
        <v>1</v>
      </c>
    </row>
    <row r="499" spans="1:10" x14ac:dyDescent="0.25">
      <c r="A499" s="40">
        <v>2609509</v>
      </c>
      <c r="B499" s="41" t="s">
        <v>12192</v>
      </c>
      <c r="C499" s="41">
        <v>0</v>
      </c>
      <c r="D499" s="41">
        <v>0</v>
      </c>
      <c r="E499" s="41">
        <v>0</v>
      </c>
      <c r="F499" s="41">
        <v>0</v>
      </c>
      <c r="G499" s="41">
        <v>0</v>
      </c>
      <c r="H499" s="41">
        <v>0</v>
      </c>
      <c r="I499" s="41">
        <v>1</v>
      </c>
      <c r="J499" s="41">
        <v>0</v>
      </c>
    </row>
    <row r="500" spans="1:10" x14ac:dyDescent="0.25">
      <c r="A500" s="43">
        <v>5108195</v>
      </c>
      <c r="B500" s="44" t="s">
        <v>2965</v>
      </c>
      <c r="C500" s="44">
        <v>0</v>
      </c>
      <c r="D500" s="44">
        <v>0</v>
      </c>
      <c r="E500" s="44">
        <v>0</v>
      </c>
      <c r="F500" s="44">
        <v>0</v>
      </c>
      <c r="G500" s="44">
        <v>0</v>
      </c>
      <c r="H500" s="44">
        <v>1</v>
      </c>
      <c r="I500" s="44">
        <v>1</v>
      </c>
      <c r="J500" s="44">
        <v>1</v>
      </c>
    </row>
    <row r="501" spans="1:10" x14ac:dyDescent="0.25">
      <c r="A501" s="40">
        <v>2578778</v>
      </c>
      <c r="B501" s="41" t="s">
        <v>12193</v>
      </c>
      <c r="C501" s="41">
        <v>0</v>
      </c>
      <c r="D501" s="41">
        <v>0</v>
      </c>
      <c r="E501" s="41">
        <v>0</v>
      </c>
      <c r="F501" s="41">
        <v>0</v>
      </c>
      <c r="G501" s="41">
        <v>1</v>
      </c>
      <c r="H501" s="41">
        <v>0</v>
      </c>
      <c r="I501" s="41">
        <v>0</v>
      </c>
      <c r="J501" s="41">
        <v>0</v>
      </c>
    </row>
    <row r="502" spans="1:10" x14ac:dyDescent="0.25">
      <c r="A502" s="43">
        <v>5081416</v>
      </c>
      <c r="B502" s="44" t="s">
        <v>2779</v>
      </c>
      <c r="C502" s="44">
        <v>0</v>
      </c>
      <c r="D502" s="44">
        <v>0</v>
      </c>
      <c r="E502" s="44">
        <v>0</v>
      </c>
      <c r="F502" s="44">
        <v>0</v>
      </c>
      <c r="G502" s="44">
        <v>0</v>
      </c>
      <c r="H502" s="44">
        <v>0</v>
      </c>
      <c r="I502" s="44">
        <v>1</v>
      </c>
      <c r="J502" s="44">
        <v>1</v>
      </c>
    </row>
    <row r="503" spans="1:10" x14ac:dyDescent="0.25">
      <c r="A503" s="40">
        <v>5545323</v>
      </c>
      <c r="B503" s="41" t="s">
        <v>12194</v>
      </c>
      <c r="C503" s="41">
        <v>0</v>
      </c>
      <c r="D503" s="41">
        <v>0</v>
      </c>
      <c r="E503" s="41">
        <v>0</v>
      </c>
      <c r="F503" s="41">
        <v>0</v>
      </c>
      <c r="G503" s="41">
        <v>0</v>
      </c>
      <c r="H503" s="41">
        <v>0</v>
      </c>
      <c r="I503" s="41">
        <v>1</v>
      </c>
      <c r="J503" s="41">
        <v>1</v>
      </c>
    </row>
    <row r="504" spans="1:10" x14ac:dyDescent="0.25">
      <c r="A504" s="43">
        <v>5126878</v>
      </c>
      <c r="B504" s="44" t="s">
        <v>12195</v>
      </c>
      <c r="C504" s="44">
        <v>0</v>
      </c>
      <c r="D504" s="44">
        <v>0</v>
      </c>
      <c r="E504" s="44">
        <v>0</v>
      </c>
      <c r="F504" s="44">
        <v>0</v>
      </c>
      <c r="G504" s="44">
        <v>0</v>
      </c>
      <c r="H504" s="44">
        <v>0</v>
      </c>
      <c r="I504" s="44">
        <v>1</v>
      </c>
      <c r="J504" s="44">
        <v>0</v>
      </c>
    </row>
    <row r="505" spans="1:10" x14ac:dyDescent="0.25">
      <c r="A505" s="40">
        <v>5325595</v>
      </c>
      <c r="B505" s="41" t="s">
        <v>12196</v>
      </c>
      <c r="C505" s="41">
        <v>0</v>
      </c>
      <c r="D505" s="41">
        <v>0</v>
      </c>
      <c r="E505" s="41">
        <v>0</v>
      </c>
      <c r="F505" s="41">
        <v>0</v>
      </c>
      <c r="G505" s="41">
        <v>0</v>
      </c>
      <c r="H505" s="41">
        <v>0</v>
      </c>
      <c r="I505" s="41">
        <v>1</v>
      </c>
      <c r="J505" s="41">
        <v>1</v>
      </c>
    </row>
    <row r="506" spans="1:10" x14ac:dyDescent="0.25">
      <c r="A506" s="43">
        <v>5371066</v>
      </c>
      <c r="B506" s="44" t="s">
        <v>12197</v>
      </c>
      <c r="C506" s="44">
        <v>0</v>
      </c>
      <c r="D506" s="44">
        <v>0</v>
      </c>
      <c r="E506" s="44">
        <v>0</v>
      </c>
      <c r="F506" s="44">
        <v>0</v>
      </c>
      <c r="G506" s="44">
        <v>0</v>
      </c>
      <c r="H506" s="44">
        <v>0</v>
      </c>
      <c r="I506" s="44">
        <v>1</v>
      </c>
      <c r="J506" s="44">
        <v>1</v>
      </c>
    </row>
    <row r="507" spans="1:10" x14ac:dyDescent="0.25">
      <c r="A507" s="40">
        <v>5041589</v>
      </c>
      <c r="B507" s="41" t="s">
        <v>6512</v>
      </c>
      <c r="C507" s="41">
        <v>0</v>
      </c>
      <c r="D507" s="41">
        <v>0</v>
      </c>
      <c r="E507" s="41">
        <v>0</v>
      </c>
      <c r="F507" s="41">
        <v>1</v>
      </c>
      <c r="G507" s="41">
        <v>1</v>
      </c>
      <c r="H507" s="41">
        <v>0</v>
      </c>
      <c r="I507" s="41">
        <v>0</v>
      </c>
      <c r="J507" s="41">
        <v>0</v>
      </c>
    </row>
    <row r="508" spans="1:10" x14ac:dyDescent="0.25">
      <c r="A508" s="43">
        <v>5421624</v>
      </c>
      <c r="B508" s="44" t="s">
        <v>12198</v>
      </c>
      <c r="C508" s="44">
        <v>0</v>
      </c>
      <c r="D508" s="44">
        <v>0</v>
      </c>
      <c r="E508" s="44">
        <v>0</v>
      </c>
      <c r="F508" s="44">
        <v>0</v>
      </c>
      <c r="G508" s="44">
        <v>0</v>
      </c>
      <c r="H508" s="44">
        <v>0</v>
      </c>
      <c r="I508" s="44">
        <v>1</v>
      </c>
      <c r="J508" s="44">
        <v>0</v>
      </c>
    </row>
    <row r="509" spans="1:10" x14ac:dyDescent="0.25">
      <c r="A509" s="40">
        <v>5300118</v>
      </c>
      <c r="B509" s="41" t="s">
        <v>12199</v>
      </c>
      <c r="C509" s="41">
        <v>0</v>
      </c>
      <c r="D509" s="41">
        <v>0</v>
      </c>
      <c r="E509" s="41">
        <v>0</v>
      </c>
      <c r="F509" s="41">
        <v>0</v>
      </c>
      <c r="G509" s="41">
        <v>0</v>
      </c>
      <c r="H509" s="41">
        <v>0</v>
      </c>
      <c r="I509" s="41">
        <v>1</v>
      </c>
      <c r="J509" s="41">
        <v>0</v>
      </c>
    </row>
    <row r="510" spans="1:10" x14ac:dyDescent="0.25">
      <c r="A510" s="43">
        <v>2073013</v>
      </c>
      <c r="B510" s="44" t="s">
        <v>12200</v>
      </c>
      <c r="C510" s="44">
        <v>0</v>
      </c>
      <c r="D510" s="44">
        <v>0</v>
      </c>
      <c r="E510" s="44">
        <v>0</v>
      </c>
      <c r="F510" s="44">
        <v>0</v>
      </c>
      <c r="G510" s="44">
        <v>0</v>
      </c>
      <c r="H510" s="44">
        <v>0</v>
      </c>
      <c r="I510" s="44">
        <v>1</v>
      </c>
      <c r="J510" s="44">
        <v>0</v>
      </c>
    </row>
    <row r="511" spans="1:10" x14ac:dyDescent="0.25">
      <c r="A511" s="40">
        <v>5028787</v>
      </c>
      <c r="B511" s="41" t="s">
        <v>6357</v>
      </c>
      <c r="C511" s="41">
        <v>0</v>
      </c>
      <c r="D511" s="41">
        <v>0</v>
      </c>
      <c r="E511" s="41">
        <v>0</v>
      </c>
      <c r="F511" s="41">
        <v>0</v>
      </c>
      <c r="G511" s="41">
        <v>1</v>
      </c>
      <c r="H511" s="41">
        <v>1</v>
      </c>
      <c r="I511" s="41">
        <v>1</v>
      </c>
      <c r="J511" s="41">
        <v>0</v>
      </c>
    </row>
    <row r="512" spans="1:10" x14ac:dyDescent="0.25">
      <c r="A512" s="43">
        <v>5370116</v>
      </c>
      <c r="B512" s="44" t="s">
        <v>6221</v>
      </c>
      <c r="C512" s="44">
        <v>0</v>
      </c>
      <c r="D512" s="44">
        <v>0</v>
      </c>
      <c r="E512" s="44">
        <v>0</v>
      </c>
      <c r="F512" s="44">
        <v>0</v>
      </c>
      <c r="G512" s="44">
        <v>0</v>
      </c>
      <c r="H512" s="44">
        <v>0</v>
      </c>
      <c r="I512" s="44">
        <v>1</v>
      </c>
      <c r="J512" s="44">
        <v>1</v>
      </c>
    </row>
    <row r="513" spans="1:10" x14ac:dyDescent="0.25">
      <c r="A513" s="40">
        <v>5157641</v>
      </c>
      <c r="B513" s="41" t="s">
        <v>12201</v>
      </c>
      <c r="C513" s="41">
        <v>0</v>
      </c>
      <c r="D513" s="41">
        <v>0</v>
      </c>
      <c r="E513" s="41">
        <v>0</v>
      </c>
      <c r="F513" s="41">
        <v>0</v>
      </c>
      <c r="G513" s="41">
        <v>0</v>
      </c>
      <c r="H513" s="41">
        <v>0</v>
      </c>
      <c r="I513" s="41">
        <v>1</v>
      </c>
      <c r="J513" s="41">
        <v>1</v>
      </c>
    </row>
    <row r="514" spans="1:10" x14ac:dyDescent="0.25">
      <c r="A514" s="43">
        <v>2675471</v>
      </c>
      <c r="B514" s="44" t="s">
        <v>1604</v>
      </c>
      <c r="C514" s="44">
        <v>0</v>
      </c>
      <c r="D514" s="44">
        <v>0</v>
      </c>
      <c r="E514" s="44">
        <v>1</v>
      </c>
      <c r="F514" s="44">
        <v>1</v>
      </c>
      <c r="G514" s="44">
        <v>1</v>
      </c>
      <c r="H514" s="44">
        <v>0</v>
      </c>
      <c r="I514" s="44">
        <v>0</v>
      </c>
      <c r="J514" s="44">
        <v>1</v>
      </c>
    </row>
    <row r="515" spans="1:10" x14ac:dyDescent="0.25">
      <c r="A515" s="40">
        <v>5439574</v>
      </c>
      <c r="B515" s="41" t="s">
        <v>10393</v>
      </c>
      <c r="C515" s="41">
        <v>0</v>
      </c>
      <c r="D515" s="41">
        <v>0</v>
      </c>
      <c r="E515" s="41">
        <v>0</v>
      </c>
      <c r="F515" s="41">
        <v>0</v>
      </c>
      <c r="G515" s="41">
        <v>0</v>
      </c>
      <c r="H515" s="41">
        <v>1</v>
      </c>
      <c r="I515" s="41">
        <v>1</v>
      </c>
      <c r="J515" s="41">
        <v>1</v>
      </c>
    </row>
    <row r="516" spans="1:10" x14ac:dyDescent="0.25">
      <c r="A516" s="43">
        <v>5396484</v>
      </c>
      <c r="B516" s="44" t="s">
        <v>12202</v>
      </c>
      <c r="C516" s="44">
        <v>0</v>
      </c>
      <c r="D516" s="44">
        <v>0</v>
      </c>
      <c r="E516" s="44">
        <v>0</v>
      </c>
      <c r="F516" s="44">
        <v>0</v>
      </c>
      <c r="G516" s="44">
        <v>0</v>
      </c>
      <c r="H516" s="44">
        <v>0</v>
      </c>
      <c r="I516" s="44">
        <v>1</v>
      </c>
      <c r="J516" s="44">
        <v>0</v>
      </c>
    </row>
    <row r="517" spans="1:10" x14ac:dyDescent="0.25">
      <c r="A517" s="40">
        <v>5034396</v>
      </c>
      <c r="B517" s="41" t="s">
        <v>2660</v>
      </c>
      <c r="C517" s="41">
        <v>0</v>
      </c>
      <c r="D517" s="41">
        <v>0</v>
      </c>
      <c r="E517" s="41">
        <v>0</v>
      </c>
      <c r="F517" s="41">
        <v>0</v>
      </c>
      <c r="G517" s="41">
        <v>0</v>
      </c>
      <c r="H517" s="41">
        <v>0</v>
      </c>
      <c r="I517" s="41">
        <v>1</v>
      </c>
      <c r="J517" s="41">
        <v>1</v>
      </c>
    </row>
    <row r="518" spans="1:10" x14ac:dyDescent="0.25">
      <c r="A518" s="43">
        <v>5006864</v>
      </c>
      <c r="B518" s="44" t="s">
        <v>7720</v>
      </c>
      <c r="C518" s="44">
        <v>0</v>
      </c>
      <c r="D518" s="44">
        <v>0</v>
      </c>
      <c r="E518" s="44">
        <v>0</v>
      </c>
      <c r="F518" s="44">
        <v>0</v>
      </c>
      <c r="G518" s="44">
        <v>0</v>
      </c>
      <c r="H518" s="44">
        <v>0</v>
      </c>
      <c r="I518" s="44">
        <v>0</v>
      </c>
      <c r="J518" s="44">
        <v>1</v>
      </c>
    </row>
    <row r="519" spans="1:10" x14ac:dyDescent="0.25">
      <c r="A519" s="40">
        <v>5060869</v>
      </c>
      <c r="B519" s="41" t="s">
        <v>11017</v>
      </c>
      <c r="C519" s="41">
        <v>0</v>
      </c>
      <c r="D519" s="41">
        <v>0</v>
      </c>
      <c r="E519" s="41">
        <v>0</v>
      </c>
      <c r="F519" s="41">
        <v>0</v>
      </c>
      <c r="G519" s="41">
        <v>0</v>
      </c>
      <c r="H519" s="41">
        <v>0</v>
      </c>
      <c r="I519" s="41">
        <v>1</v>
      </c>
      <c r="J519" s="41">
        <v>1</v>
      </c>
    </row>
    <row r="520" spans="1:10" x14ac:dyDescent="0.25">
      <c r="A520" s="43">
        <v>5343372</v>
      </c>
      <c r="B520" s="44" t="s">
        <v>11018</v>
      </c>
      <c r="C520" s="44">
        <v>0</v>
      </c>
      <c r="D520" s="44">
        <v>0</v>
      </c>
      <c r="E520" s="44">
        <v>0</v>
      </c>
      <c r="F520" s="44">
        <v>0</v>
      </c>
      <c r="G520" s="44">
        <v>0</v>
      </c>
      <c r="H520" s="44">
        <v>0</v>
      </c>
      <c r="I520" s="44">
        <v>1</v>
      </c>
      <c r="J520" s="44">
        <v>1</v>
      </c>
    </row>
    <row r="521" spans="1:10" x14ac:dyDescent="0.25">
      <c r="A521" s="40">
        <v>5087457</v>
      </c>
      <c r="B521" s="41" t="s">
        <v>12203</v>
      </c>
      <c r="C521" s="41">
        <v>0</v>
      </c>
      <c r="D521" s="41">
        <v>0</v>
      </c>
      <c r="E521" s="41">
        <v>0</v>
      </c>
      <c r="F521" s="41">
        <v>0</v>
      </c>
      <c r="G521" s="41">
        <v>0</v>
      </c>
      <c r="H521" s="41">
        <v>0</v>
      </c>
      <c r="I521" s="41">
        <v>1</v>
      </c>
      <c r="J521" s="41">
        <v>0</v>
      </c>
    </row>
    <row r="522" spans="1:10" x14ac:dyDescent="0.25">
      <c r="A522" s="43">
        <v>5005361</v>
      </c>
      <c r="B522" s="44" t="s">
        <v>12204</v>
      </c>
      <c r="C522" s="44">
        <v>0</v>
      </c>
      <c r="D522" s="44">
        <v>0</v>
      </c>
      <c r="E522" s="44">
        <v>0</v>
      </c>
      <c r="F522" s="44">
        <v>0</v>
      </c>
      <c r="G522" s="44">
        <v>0</v>
      </c>
      <c r="H522" s="44">
        <v>0</v>
      </c>
      <c r="I522" s="44">
        <v>1</v>
      </c>
      <c r="J522" s="44">
        <v>0</v>
      </c>
    </row>
    <row r="523" spans="1:10" x14ac:dyDescent="0.25">
      <c r="A523" s="40">
        <v>5305179</v>
      </c>
      <c r="B523" s="41" t="s">
        <v>12205</v>
      </c>
      <c r="C523" s="41">
        <v>0</v>
      </c>
      <c r="D523" s="41">
        <v>0</v>
      </c>
      <c r="E523" s="41">
        <v>0</v>
      </c>
      <c r="F523" s="41">
        <v>0</v>
      </c>
      <c r="G523" s="41">
        <v>0</v>
      </c>
      <c r="H523" s="41">
        <v>0</v>
      </c>
      <c r="I523" s="41">
        <v>1</v>
      </c>
      <c r="J523" s="41">
        <v>1</v>
      </c>
    </row>
    <row r="524" spans="1:10" x14ac:dyDescent="0.25">
      <c r="A524" s="43">
        <v>5218896</v>
      </c>
      <c r="B524" s="44" t="s">
        <v>12206</v>
      </c>
      <c r="C524" s="44">
        <v>0</v>
      </c>
      <c r="D524" s="44">
        <v>0</v>
      </c>
      <c r="E524" s="44">
        <v>0</v>
      </c>
      <c r="F524" s="44">
        <v>0</v>
      </c>
      <c r="G524" s="44">
        <v>0</v>
      </c>
      <c r="H524" s="44">
        <v>0</v>
      </c>
      <c r="I524" s="44">
        <v>1</v>
      </c>
      <c r="J524" s="44">
        <v>0</v>
      </c>
    </row>
    <row r="525" spans="1:10" x14ac:dyDescent="0.25">
      <c r="A525" s="40">
        <v>5002486</v>
      </c>
      <c r="B525" s="41" t="s">
        <v>2419</v>
      </c>
      <c r="C525" s="41">
        <v>0</v>
      </c>
      <c r="D525" s="41">
        <v>0</v>
      </c>
      <c r="E525" s="41">
        <v>0</v>
      </c>
      <c r="F525" s="41">
        <v>0</v>
      </c>
      <c r="G525" s="41">
        <v>0</v>
      </c>
      <c r="H525" s="41">
        <v>1</v>
      </c>
      <c r="I525" s="41">
        <v>1</v>
      </c>
      <c r="J525" s="41">
        <v>1</v>
      </c>
    </row>
    <row r="526" spans="1:10" x14ac:dyDescent="0.25">
      <c r="A526" s="43">
        <v>5134803</v>
      </c>
      <c r="B526" s="44" t="s">
        <v>770</v>
      </c>
      <c r="C526" s="44">
        <v>0</v>
      </c>
      <c r="D526" s="44">
        <v>0</v>
      </c>
      <c r="E526" s="44">
        <v>0</v>
      </c>
      <c r="F526" s="44">
        <v>0</v>
      </c>
      <c r="G526" s="44">
        <v>0</v>
      </c>
      <c r="H526" s="44">
        <v>0</v>
      </c>
      <c r="I526" s="44">
        <v>1</v>
      </c>
      <c r="J526" s="44">
        <v>1</v>
      </c>
    </row>
    <row r="527" spans="1:10" x14ac:dyDescent="0.25">
      <c r="A527" s="40">
        <v>5194075</v>
      </c>
      <c r="B527" s="41" t="s">
        <v>12207</v>
      </c>
      <c r="C527" s="41">
        <v>0</v>
      </c>
      <c r="D527" s="41">
        <v>0</v>
      </c>
      <c r="E527" s="41">
        <v>0</v>
      </c>
      <c r="F527" s="41">
        <v>0</v>
      </c>
      <c r="G527" s="41">
        <v>0</v>
      </c>
      <c r="H527" s="41">
        <v>0</v>
      </c>
      <c r="I527" s="41">
        <v>1</v>
      </c>
      <c r="J527" s="41">
        <v>0</v>
      </c>
    </row>
    <row r="528" spans="1:10" x14ac:dyDescent="0.25">
      <c r="A528" s="43">
        <v>5408628</v>
      </c>
      <c r="B528" s="44" t="s">
        <v>11019</v>
      </c>
      <c r="C528" s="44">
        <v>0</v>
      </c>
      <c r="D528" s="44">
        <v>0</v>
      </c>
      <c r="E528" s="44">
        <v>0</v>
      </c>
      <c r="F528" s="44">
        <v>0</v>
      </c>
      <c r="G528" s="44">
        <v>0</v>
      </c>
      <c r="H528" s="44">
        <v>0</v>
      </c>
      <c r="I528" s="44">
        <v>0</v>
      </c>
      <c r="J528" s="44">
        <v>1</v>
      </c>
    </row>
    <row r="529" spans="1:10" x14ac:dyDescent="0.25">
      <c r="A529" s="40">
        <v>2688123</v>
      </c>
      <c r="B529" s="41" t="s">
        <v>1598</v>
      </c>
      <c r="C529" s="41">
        <v>0</v>
      </c>
      <c r="D529" s="41">
        <v>0</v>
      </c>
      <c r="E529" s="41">
        <v>0</v>
      </c>
      <c r="F529" s="41">
        <v>0</v>
      </c>
      <c r="G529" s="41">
        <v>0</v>
      </c>
      <c r="H529" s="41">
        <v>0</v>
      </c>
      <c r="I529" s="41">
        <v>1</v>
      </c>
      <c r="J529" s="41">
        <v>0</v>
      </c>
    </row>
    <row r="530" spans="1:10" x14ac:dyDescent="0.25">
      <c r="A530" s="43">
        <v>5102081</v>
      </c>
      <c r="B530" s="44" t="s">
        <v>11020</v>
      </c>
      <c r="C530" s="44">
        <v>0</v>
      </c>
      <c r="D530" s="44">
        <v>0</v>
      </c>
      <c r="E530" s="44">
        <v>0</v>
      </c>
      <c r="F530" s="44">
        <v>0</v>
      </c>
      <c r="G530" s="44">
        <v>0</v>
      </c>
      <c r="H530" s="44">
        <v>1</v>
      </c>
      <c r="I530" s="44">
        <v>1</v>
      </c>
      <c r="J530" s="44">
        <v>1</v>
      </c>
    </row>
    <row r="531" spans="1:10" x14ac:dyDescent="0.25">
      <c r="A531" s="40">
        <v>2793512</v>
      </c>
      <c r="B531" s="41" t="s">
        <v>12208</v>
      </c>
      <c r="C531" s="41">
        <v>0</v>
      </c>
      <c r="D531" s="41">
        <v>0</v>
      </c>
      <c r="E531" s="41">
        <v>0</v>
      </c>
      <c r="F531" s="41">
        <v>0</v>
      </c>
      <c r="G531" s="41">
        <v>0</v>
      </c>
      <c r="H531" s="41">
        <v>0</v>
      </c>
      <c r="I531" s="41">
        <v>1</v>
      </c>
      <c r="J531" s="41">
        <v>1</v>
      </c>
    </row>
    <row r="532" spans="1:10" x14ac:dyDescent="0.25">
      <c r="A532" s="43">
        <v>5163803</v>
      </c>
      <c r="B532" s="44" t="s">
        <v>11021</v>
      </c>
      <c r="C532" s="44">
        <v>0</v>
      </c>
      <c r="D532" s="44">
        <v>0</v>
      </c>
      <c r="E532" s="44">
        <v>0</v>
      </c>
      <c r="F532" s="44">
        <v>0</v>
      </c>
      <c r="G532" s="44">
        <v>0</v>
      </c>
      <c r="H532" s="44">
        <v>0</v>
      </c>
      <c r="I532" s="44">
        <v>1</v>
      </c>
      <c r="J532" s="44">
        <v>1</v>
      </c>
    </row>
    <row r="533" spans="1:10" x14ac:dyDescent="0.25">
      <c r="A533" s="40">
        <v>5089417</v>
      </c>
      <c r="B533" s="41" t="s">
        <v>11022</v>
      </c>
      <c r="C533" s="41">
        <v>0</v>
      </c>
      <c r="D533" s="41">
        <v>0</v>
      </c>
      <c r="E533" s="41">
        <v>0</v>
      </c>
      <c r="F533" s="41">
        <v>0</v>
      </c>
      <c r="G533" s="41">
        <v>1</v>
      </c>
      <c r="H533" s="41">
        <v>1</v>
      </c>
      <c r="I533" s="41">
        <v>1</v>
      </c>
      <c r="J533" s="41">
        <v>1</v>
      </c>
    </row>
    <row r="534" spans="1:10" x14ac:dyDescent="0.25">
      <c r="A534" s="43">
        <v>2780518</v>
      </c>
      <c r="B534" s="44" t="s">
        <v>1867</v>
      </c>
      <c r="C534" s="44">
        <v>0</v>
      </c>
      <c r="D534" s="44">
        <v>0</v>
      </c>
      <c r="E534" s="44">
        <v>0</v>
      </c>
      <c r="F534" s="44">
        <v>0</v>
      </c>
      <c r="G534" s="44">
        <v>0</v>
      </c>
      <c r="H534" s="44">
        <v>0</v>
      </c>
      <c r="I534" s="44">
        <v>1</v>
      </c>
      <c r="J534" s="44">
        <v>1</v>
      </c>
    </row>
    <row r="535" spans="1:10" x14ac:dyDescent="0.25">
      <c r="A535" s="40">
        <v>5401496</v>
      </c>
      <c r="B535" s="41" t="s">
        <v>12209</v>
      </c>
      <c r="C535" s="41">
        <v>0</v>
      </c>
      <c r="D535" s="41">
        <v>0</v>
      </c>
      <c r="E535" s="41">
        <v>0</v>
      </c>
      <c r="F535" s="41">
        <v>0</v>
      </c>
      <c r="G535" s="41">
        <v>0</v>
      </c>
      <c r="H535" s="41">
        <v>0</v>
      </c>
      <c r="I535" s="41">
        <v>1</v>
      </c>
      <c r="J535" s="41">
        <v>0</v>
      </c>
    </row>
    <row r="536" spans="1:10" x14ac:dyDescent="0.25">
      <c r="A536" s="43">
        <v>5228026</v>
      </c>
      <c r="B536" s="44" t="s">
        <v>11024</v>
      </c>
      <c r="C536" s="44">
        <v>0</v>
      </c>
      <c r="D536" s="44">
        <v>0</v>
      </c>
      <c r="E536" s="44">
        <v>0</v>
      </c>
      <c r="F536" s="44">
        <v>0</v>
      </c>
      <c r="G536" s="44">
        <v>0</v>
      </c>
      <c r="H536" s="44">
        <v>0</v>
      </c>
      <c r="I536" s="44">
        <v>0</v>
      </c>
      <c r="J536" s="44">
        <v>1</v>
      </c>
    </row>
    <row r="537" spans="1:10" x14ac:dyDescent="0.25">
      <c r="A537" s="40">
        <v>5493706</v>
      </c>
      <c r="B537" s="41" t="s">
        <v>12210</v>
      </c>
      <c r="C537" s="41">
        <v>0</v>
      </c>
      <c r="D537" s="41">
        <v>0</v>
      </c>
      <c r="E537" s="41">
        <v>0</v>
      </c>
      <c r="F537" s="41">
        <v>0</v>
      </c>
      <c r="G537" s="41">
        <v>0</v>
      </c>
      <c r="H537" s="41">
        <v>0</v>
      </c>
      <c r="I537" s="41">
        <v>1</v>
      </c>
      <c r="J537" s="41">
        <v>0</v>
      </c>
    </row>
    <row r="538" spans="1:10" x14ac:dyDescent="0.25">
      <c r="A538" s="43">
        <v>5088755</v>
      </c>
      <c r="B538" s="44" t="s">
        <v>2826</v>
      </c>
      <c r="C538" s="44">
        <v>0</v>
      </c>
      <c r="D538" s="44">
        <v>0</v>
      </c>
      <c r="E538" s="44">
        <v>0</v>
      </c>
      <c r="F538" s="44">
        <v>0</v>
      </c>
      <c r="G538" s="44">
        <v>0</v>
      </c>
      <c r="H538" s="44">
        <v>0</v>
      </c>
      <c r="I538" s="44">
        <v>1</v>
      </c>
      <c r="J538" s="44">
        <v>0</v>
      </c>
    </row>
    <row r="539" spans="1:10" x14ac:dyDescent="0.25">
      <c r="A539" s="40">
        <v>5039681</v>
      </c>
      <c r="B539" s="41" t="s">
        <v>11025</v>
      </c>
      <c r="C539" s="41">
        <v>0</v>
      </c>
      <c r="D539" s="41">
        <v>0</v>
      </c>
      <c r="E539" s="41">
        <v>0</v>
      </c>
      <c r="F539" s="41">
        <v>0</v>
      </c>
      <c r="G539" s="41">
        <v>0</v>
      </c>
      <c r="H539" s="41">
        <v>0</v>
      </c>
      <c r="I539" s="41">
        <v>0</v>
      </c>
      <c r="J539" s="41">
        <v>1</v>
      </c>
    </row>
    <row r="540" spans="1:10" x14ac:dyDescent="0.25">
      <c r="A540" s="43">
        <v>5209722</v>
      </c>
      <c r="B540" s="44" t="s">
        <v>12211</v>
      </c>
      <c r="C540" s="44">
        <v>0</v>
      </c>
      <c r="D540" s="44">
        <v>0</v>
      </c>
      <c r="E540" s="44">
        <v>0</v>
      </c>
      <c r="F540" s="44">
        <v>0</v>
      </c>
      <c r="G540" s="44">
        <v>0</v>
      </c>
      <c r="H540" s="44">
        <v>0</v>
      </c>
      <c r="I540" s="44">
        <v>1</v>
      </c>
      <c r="J540" s="44">
        <v>0</v>
      </c>
    </row>
    <row r="541" spans="1:10" x14ac:dyDescent="0.25">
      <c r="A541" s="40">
        <v>5281857</v>
      </c>
      <c r="B541" s="41" t="s">
        <v>8275</v>
      </c>
      <c r="C541" s="41">
        <v>0</v>
      </c>
      <c r="D541" s="41">
        <v>0</v>
      </c>
      <c r="E541" s="41">
        <v>0</v>
      </c>
      <c r="F541" s="41">
        <v>0</v>
      </c>
      <c r="G541" s="41">
        <v>0</v>
      </c>
      <c r="H541" s="41">
        <v>0</v>
      </c>
      <c r="I541" s="41">
        <v>1</v>
      </c>
      <c r="J541" s="41">
        <v>1</v>
      </c>
    </row>
    <row r="542" spans="1:10" x14ac:dyDescent="0.25">
      <c r="A542" s="43">
        <v>5127033</v>
      </c>
      <c r="B542" s="44" t="s">
        <v>7145</v>
      </c>
      <c r="C542" s="44">
        <v>0</v>
      </c>
      <c r="D542" s="44">
        <v>0</v>
      </c>
      <c r="E542" s="44">
        <v>1</v>
      </c>
      <c r="F542" s="44">
        <v>0</v>
      </c>
      <c r="G542" s="44">
        <v>0</v>
      </c>
      <c r="H542" s="44">
        <v>0</v>
      </c>
      <c r="I542" s="44">
        <v>1</v>
      </c>
      <c r="J542" s="44">
        <v>1</v>
      </c>
    </row>
    <row r="543" spans="1:10" x14ac:dyDescent="0.25">
      <c r="A543" s="40">
        <v>5024579</v>
      </c>
      <c r="B543" s="41" t="s">
        <v>12212</v>
      </c>
      <c r="C543" s="41">
        <v>0</v>
      </c>
      <c r="D543" s="41">
        <v>0</v>
      </c>
      <c r="E543" s="41">
        <v>0</v>
      </c>
      <c r="F543" s="41">
        <v>0</v>
      </c>
      <c r="G543" s="41">
        <v>0</v>
      </c>
      <c r="H543" s="41">
        <v>0</v>
      </c>
      <c r="I543" s="41">
        <v>1</v>
      </c>
      <c r="J543" s="41">
        <v>0</v>
      </c>
    </row>
    <row r="544" spans="1:10" x14ac:dyDescent="0.25">
      <c r="A544" s="43">
        <v>5498597</v>
      </c>
      <c r="B544" s="44" t="s">
        <v>7926</v>
      </c>
      <c r="C544" s="44">
        <v>0</v>
      </c>
      <c r="D544" s="44">
        <v>0</v>
      </c>
      <c r="E544" s="44">
        <v>0</v>
      </c>
      <c r="F544" s="44">
        <v>0</v>
      </c>
      <c r="G544" s="44">
        <v>0</v>
      </c>
      <c r="H544" s="44">
        <v>0</v>
      </c>
      <c r="I544" s="44">
        <v>1</v>
      </c>
      <c r="J544" s="44">
        <v>1</v>
      </c>
    </row>
    <row r="545" spans="1:10" x14ac:dyDescent="0.25">
      <c r="A545" s="40">
        <v>2670801</v>
      </c>
      <c r="B545" s="41" t="s">
        <v>1073</v>
      </c>
      <c r="C545" s="41">
        <v>0</v>
      </c>
      <c r="D545" s="41">
        <v>0</v>
      </c>
      <c r="E545" s="41">
        <v>0</v>
      </c>
      <c r="F545" s="41">
        <v>1</v>
      </c>
      <c r="G545" s="41">
        <v>1</v>
      </c>
      <c r="H545" s="41">
        <v>0</v>
      </c>
      <c r="I545" s="41">
        <v>0</v>
      </c>
      <c r="J545" s="41">
        <v>0</v>
      </c>
    </row>
    <row r="546" spans="1:10" x14ac:dyDescent="0.25">
      <c r="A546" s="43">
        <v>3551083</v>
      </c>
      <c r="B546" s="44" t="s">
        <v>12213</v>
      </c>
      <c r="C546" s="44">
        <v>0</v>
      </c>
      <c r="D546" s="44">
        <v>0</v>
      </c>
      <c r="E546" s="44">
        <v>0</v>
      </c>
      <c r="F546" s="44">
        <v>0</v>
      </c>
      <c r="G546" s="44">
        <v>0</v>
      </c>
      <c r="H546" s="44">
        <v>0</v>
      </c>
      <c r="I546" s="44">
        <v>1</v>
      </c>
      <c r="J546" s="44">
        <v>1</v>
      </c>
    </row>
    <row r="547" spans="1:10" x14ac:dyDescent="0.25">
      <c r="A547" s="40">
        <v>5168171</v>
      </c>
      <c r="B547" s="41" t="s">
        <v>11026</v>
      </c>
      <c r="C547" s="41">
        <v>0</v>
      </c>
      <c r="D547" s="41">
        <v>0</v>
      </c>
      <c r="E547" s="41">
        <v>0</v>
      </c>
      <c r="F547" s="41">
        <v>0</v>
      </c>
      <c r="G547" s="41">
        <v>0</v>
      </c>
      <c r="H547" s="41">
        <v>0</v>
      </c>
      <c r="I547" s="41">
        <v>1</v>
      </c>
      <c r="J547" s="41">
        <v>1</v>
      </c>
    </row>
    <row r="548" spans="1:10" x14ac:dyDescent="0.25">
      <c r="A548" s="43">
        <v>5103479</v>
      </c>
      <c r="B548" s="44" t="s">
        <v>12214</v>
      </c>
      <c r="C548" s="44">
        <v>0</v>
      </c>
      <c r="D548" s="44">
        <v>0</v>
      </c>
      <c r="E548" s="44">
        <v>0</v>
      </c>
      <c r="F548" s="44">
        <v>0</v>
      </c>
      <c r="G548" s="44">
        <v>0</v>
      </c>
      <c r="H548" s="44">
        <v>0</v>
      </c>
      <c r="I548" s="44">
        <v>1</v>
      </c>
      <c r="J548" s="44">
        <v>1</v>
      </c>
    </row>
    <row r="549" spans="1:10" x14ac:dyDescent="0.25">
      <c r="A549" s="40">
        <v>5168201</v>
      </c>
      <c r="B549" s="41" t="s">
        <v>12215</v>
      </c>
      <c r="C549" s="41">
        <v>0</v>
      </c>
      <c r="D549" s="41">
        <v>0</v>
      </c>
      <c r="E549" s="41">
        <v>0</v>
      </c>
      <c r="F549" s="41">
        <v>0</v>
      </c>
      <c r="G549" s="41">
        <v>0</v>
      </c>
      <c r="H549" s="41">
        <v>0</v>
      </c>
      <c r="I549" s="41">
        <v>1</v>
      </c>
      <c r="J549" s="41">
        <v>1</v>
      </c>
    </row>
    <row r="550" spans="1:10" x14ac:dyDescent="0.25">
      <c r="A550" s="43">
        <v>5485452</v>
      </c>
      <c r="B550" s="44" t="s">
        <v>12216</v>
      </c>
      <c r="C550" s="44">
        <v>0</v>
      </c>
      <c r="D550" s="44">
        <v>0</v>
      </c>
      <c r="E550" s="44">
        <v>0</v>
      </c>
      <c r="F550" s="44">
        <v>0</v>
      </c>
      <c r="G550" s="44">
        <v>0</v>
      </c>
      <c r="H550" s="44">
        <v>0</v>
      </c>
      <c r="I550" s="44">
        <v>1</v>
      </c>
      <c r="J550" s="44">
        <v>0</v>
      </c>
    </row>
    <row r="551" spans="1:10" x14ac:dyDescent="0.25">
      <c r="A551" s="40">
        <v>5220203</v>
      </c>
      <c r="B551" s="41" t="s">
        <v>12217</v>
      </c>
      <c r="C551" s="41">
        <v>0</v>
      </c>
      <c r="D551" s="41">
        <v>0</v>
      </c>
      <c r="E551" s="41">
        <v>0</v>
      </c>
      <c r="F551" s="41">
        <v>0</v>
      </c>
      <c r="G551" s="41">
        <v>0</v>
      </c>
      <c r="H551" s="41">
        <v>0</v>
      </c>
      <c r="I551" s="41">
        <v>1</v>
      </c>
      <c r="J551" s="41">
        <v>1</v>
      </c>
    </row>
    <row r="552" spans="1:10" x14ac:dyDescent="0.25">
      <c r="A552" s="43">
        <v>5040639</v>
      </c>
      <c r="B552" s="44" t="s">
        <v>12218</v>
      </c>
      <c r="C552" s="44">
        <v>0</v>
      </c>
      <c r="D552" s="44">
        <v>0</v>
      </c>
      <c r="E552" s="44">
        <v>0</v>
      </c>
      <c r="F552" s="44">
        <v>0</v>
      </c>
      <c r="G552" s="44">
        <v>0</v>
      </c>
      <c r="H552" s="44">
        <v>0</v>
      </c>
      <c r="I552" s="44">
        <v>1</v>
      </c>
      <c r="J552" s="44">
        <v>0</v>
      </c>
    </row>
    <row r="553" spans="1:10" x14ac:dyDescent="0.25">
      <c r="A553" s="40">
        <v>5182824</v>
      </c>
      <c r="B553" s="41" t="s">
        <v>12219</v>
      </c>
      <c r="C553" s="41">
        <v>0</v>
      </c>
      <c r="D553" s="41">
        <v>0</v>
      </c>
      <c r="E553" s="41">
        <v>0</v>
      </c>
      <c r="F553" s="41">
        <v>0</v>
      </c>
      <c r="G553" s="41">
        <v>0</v>
      </c>
      <c r="H553" s="41">
        <v>1</v>
      </c>
      <c r="I553" s="41">
        <v>0</v>
      </c>
      <c r="J553" s="41">
        <v>0</v>
      </c>
    </row>
    <row r="554" spans="1:10" x14ac:dyDescent="0.25">
      <c r="A554" s="43">
        <v>5077834</v>
      </c>
      <c r="B554" s="44" t="s">
        <v>12220</v>
      </c>
      <c r="C554" s="44">
        <v>0</v>
      </c>
      <c r="D554" s="44">
        <v>0</v>
      </c>
      <c r="E554" s="44">
        <v>0</v>
      </c>
      <c r="F554" s="44">
        <v>0</v>
      </c>
      <c r="G554" s="44">
        <v>1</v>
      </c>
      <c r="H554" s="44">
        <v>1</v>
      </c>
      <c r="I554" s="44">
        <v>0</v>
      </c>
      <c r="J554" s="44">
        <v>0</v>
      </c>
    </row>
    <row r="555" spans="1:10" x14ac:dyDescent="0.25">
      <c r="A555" s="40">
        <v>5341205</v>
      </c>
      <c r="B555" s="41" t="s">
        <v>4854</v>
      </c>
      <c r="C555" s="41">
        <v>0</v>
      </c>
      <c r="D555" s="41">
        <v>0</v>
      </c>
      <c r="E555" s="41">
        <v>0</v>
      </c>
      <c r="F555" s="41">
        <v>0</v>
      </c>
      <c r="G555" s="41">
        <v>0</v>
      </c>
      <c r="H555" s="41">
        <v>0</v>
      </c>
      <c r="I555" s="41">
        <v>1</v>
      </c>
      <c r="J555" s="41">
        <v>0</v>
      </c>
    </row>
    <row r="556" spans="1:10" x14ac:dyDescent="0.25">
      <c r="A556" s="43">
        <v>2678152</v>
      </c>
      <c r="B556" s="44" t="s">
        <v>11029</v>
      </c>
      <c r="C556" s="44">
        <v>0</v>
      </c>
      <c r="D556" s="44">
        <v>0</v>
      </c>
      <c r="E556" s="44">
        <v>0</v>
      </c>
      <c r="F556" s="44">
        <v>0</v>
      </c>
      <c r="G556" s="44">
        <v>0</v>
      </c>
      <c r="H556" s="44">
        <v>0</v>
      </c>
      <c r="I556" s="44">
        <v>1</v>
      </c>
      <c r="J556" s="44">
        <v>1</v>
      </c>
    </row>
    <row r="557" spans="1:10" x14ac:dyDescent="0.25">
      <c r="A557" s="40">
        <v>5382432</v>
      </c>
      <c r="B557" s="41" t="s">
        <v>10192</v>
      </c>
      <c r="C557" s="41">
        <v>0</v>
      </c>
      <c r="D557" s="41">
        <v>0</v>
      </c>
      <c r="E557" s="41">
        <v>0</v>
      </c>
      <c r="F557" s="41">
        <v>0</v>
      </c>
      <c r="G557" s="41">
        <v>1</v>
      </c>
      <c r="H557" s="41">
        <v>0</v>
      </c>
      <c r="I557" s="41">
        <v>1</v>
      </c>
      <c r="J557" s="41">
        <v>1</v>
      </c>
    </row>
    <row r="558" spans="1:10" x14ac:dyDescent="0.25">
      <c r="A558" s="43">
        <v>2049902</v>
      </c>
      <c r="B558" s="44" t="s">
        <v>7709</v>
      </c>
      <c r="C558" s="44">
        <v>0</v>
      </c>
      <c r="D558" s="44">
        <v>0</v>
      </c>
      <c r="E558" s="44">
        <v>0</v>
      </c>
      <c r="F558" s="44">
        <v>0</v>
      </c>
      <c r="G558" s="44">
        <v>0</v>
      </c>
      <c r="H558" s="44">
        <v>0</v>
      </c>
      <c r="I558" s="44">
        <v>1</v>
      </c>
      <c r="J558" s="44">
        <v>1</v>
      </c>
    </row>
    <row r="559" spans="1:10" x14ac:dyDescent="0.25">
      <c r="A559" s="40">
        <v>5091098</v>
      </c>
      <c r="B559" s="41" t="s">
        <v>10700</v>
      </c>
      <c r="C559" s="41">
        <v>0</v>
      </c>
      <c r="D559" s="41">
        <v>0</v>
      </c>
      <c r="E559" s="41">
        <v>0</v>
      </c>
      <c r="F559" s="41">
        <v>0</v>
      </c>
      <c r="G559" s="41">
        <v>0</v>
      </c>
      <c r="H559" s="41">
        <v>1</v>
      </c>
      <c r="I559" s="41">
        <v>1</v>
      </c>
      <c r="J559" s="41">
        <v>1</v>
      </c>
    </row>
    <row r="560" spans="1:10" x14ac:dyDescent="0.25">
      <c r="A560" s="43">
        <v>5204631</v>
      </c>
      <c r="B560" s="44" t="s">
        <v>6687</v>
      </c>
      <c r="C560" s="44">
        <v>0</v>
      </c>
      <c r="D560" s="44">
        <v>0</v>
      </c>
      <c r="E560" s="44">
        <v>0</v>
      </c>
      <c r="F560" s="44">
        <v>0</v>
      </c>
      <c r="G560" s="44">
        <v>0</v>
      </c>
      <c r="H560" s="44">
        <v>1</v>
      </c>
      <c r="I560" s="44">
        <v>1</v>
      </c>
      <c r="J560" s="44">
        <v>1</v>
      </c>
    </row>
    <row r="561" spans="1:10" x14ac:dyDescent="0.25">
      <c r="A561" s="40">
        <v>5098297</v>
      </c>
      <c r="B561" s="41" t="s">
        <v>12221</v>
      </c>
      <c r="C561" s="41">
        <v>0</v>
      </c>
      <c r="D561" s="41">
        <v>0</v>
      </c>
      <c r="E561" s="41">
        <v>0</v>
      </c>
      <c r="F561" s="41">
        <v>0</v>
      </c>
      <c r="G561" s="41">
        <v>1</v>
      </c>
      <c r="H561" s="41">
        <v>1</v>
      </c>
      <c r="I561" s="41">
        <v>0</v>
      </c>
      <c r="J561" s="41">
        <v>1</v>
      </c>
    </row>
    <row r="562" spans="1:10" x14ac:dyDescent="0.25">
      <c r="A562" s="43">
        <v>2542315</v>
      </c>
      <c r="B562" s="44" t="s">
        <v>12222</v>
      </c>
      <c r="C562" s="44">
        <v>0</v>
      </c>
      <c r="D562" s="44">
        <v>0</v>
      </c>
      <c r="E562" s="44">
        <v>0</v>
      </c>
      <c r="F562" s="44">
        <v>0</v>
      </c>
      <c r="G562" s="44">
        <v>0</v>
      </c>
      <c r="H562" s="44">
        <v>0</v>
      </c>
      <c r="I562" s="44">
        <v>1</v>
      </c>
      <c r="J562" s="44">
        <v>1</v>
      </c>
    </row>
    <row r="563" spans="1:10" x14ac:dyDescent="0.25">
      <c r="A563" s="40">
        <v>2711834</v>
      </c>
      <c r="B563" s="41" t="s">
        <v>12223</v>
      </c>
      <c r="C563" s="41">
        <v>1</v>
      </c>
      <c r="D563" s="41">
        <v>0</v>
      </c>
      <c r="E563" s="41">
        <v>0</v>
      </c>
      <c r="F563" s="41">
        <v>0</v>
      </c>
      <c r="G563" s="41">
        <v>0</v>
      </c>
      <c r="H563" s="41">
        <v>0</v>
      </c>
      <c r="I563" s="41">
        <v>0</v>
      </c>
      <c r="J563" s="41">
        <v>0</v>
      </c>
    </row>
    <row r="564" spans="1:10" x14ac:dyDescent="0.25">
      <c r="A564" s="43">
        <v>5087546</v>
      </c>
      <c r="B564" s="44" t="s">
        <v>5805</v>
      </c>
      <c r="C564" s="44">
        <v>0</v>
      </c>
      <c r="D564" s="44">
        <v>0</v>
      </c>
      <c r="E564" s="44">
        <v>0</v>
      </c>
      <c r="F564" s="44">
        <v>0</v>
      </c>
      <c r="G564" s="44">
        <v>0</v>
      </c>
      <c r="H564" s="44">
        <v>0</v>
      </c>
      <c r="I564" s="44">
        <v>1</v>
      </c>
      <c r="J564" s="44">
        <v>1</v>
      </c>
    </row>
    <row r="565" spans="1:10" x14ac:dyDescent="0.25">
      <c r="A565" s="40">
        <v>5210453</v>
      </c>
      <c r="B565" s="41" t="s">
        <v>6736</v>
      </c>
      <c r="C565" s="41">
        <v>0</v>
      </c>
      <c r="D565" s="41">
        <v>0</v>
      </c>
      <c r="E565" s="41">
        <v>0</v>
      </c>
      <c r="F565" s="41">
        <v>0</v>
      </c>
      <c r="G565" s="41">
        <v>0</v>
      </c>
      <c r="H565" s="41">
        <v>1</v>
      </c>
      <c r="I565" s="41">
        <v>1</v>
      </c>
      <c r="J565" s="41">
        <v>1</v>
      </c>
    </row>
    <row r="566" spans="1:10" x14ac:dyDescent="0.25">
      <c r="A566" s="43">
        <v>5016665</v>
      </c>
      <c r="B566" s="44" t="s">
        <v>11031</v>
      </c>
      <c r="C566" s="44">
        <v>0</v>
      </c>
      <c r="D566" s="44">
        <v>0</v>
      </c>
      <c r="E566" s="44">
        <v>0</v>
      </c>
      <c r="F566" s="44">
        <v>0</v>
      </c>
      <c r="G566" s="44">
        <v>0</v>
      </c>
      <c r="H566" s="44">
        <v>0</v>
      </c>
      <c r="I566" s="44">
        <v>1</v>
      </c>
      <c r="J566" s="44">
        <v>1</v>
      </c>
    </row>
    <row r="567" spans="1:10" x14ac:dyDescent="0.25">
      <c r="A567" s="40">
        <v>5492955</v>
      </c>
      <c r="B567" s="41" t="s">
        <v>7912</v>
      </c>
      <c r="C567" s="41">
        <v>0</v>
      </c>
      <c r="D567" s="41">
        <v>0</v>
      </c>
      <c r="E567" s="41">
        <v>0</v>
      </c>
      <c r="F567" s="41">
        <v>0</v>
      </c>
      <c r="G567" s="41">
        <v>0</v>
      </c>
      <c r="H567" s="41">
        <v>0</v>
      </c>
      <c r="I567" s="41">
        <v>1</v>
      </c>
      <c r="J567" s="41">
        <v>1</v>
      </c>
    </row>
    <row r="568" spans="1:10" x14ac:dyDescent="0.25">
      <c r="A568" s="43">
        <v>5110297</v>
      </c>
      <c r="B568" s="44" t="s">
        <v>10371</v>
      </c>
      <c r="C568" s="44">
        <v>0</v>
      </c>
      <c r="D568" s="44">
        <v>0</v>
      </c>
      <c r="E568" s="44">
        <v>0</v>
      </c>
      <c r="F568" s="44">
        <v>0</v>
      </c>
      <c r="G568" s="44">
        <v>0</v>
      </c>
      <c r="H568" s="44">
        <v>1</v>
      </c>
      <c r="I568" s="44">
        <v>1</v>
      </c>
      <c r="J568" s="44">
        <v>0</v>
      </c>
    </row>
    <row r="569" spans="1:10" x14ac:dyDescent="0.25">
      <c r="A569" s="40">
        <v>2724391</v>
      </c>
      <c r="B569" s="41" t="s">
        <v>12224</v>
      </c>
      <c r="C569" s="41">
        <v>0</v>
      </c>
      <c r="D569" s="41">
        <v>0</v>
      </c>
      <c r="E569" s="41">
        <v>0</v>
      </c>
      <c r="F569" s="41">
        <v>0</v>
      </c>
      <c r="G569" s="41">
        <v>0</v>
      </c>
      <c r="H569" s="41">
        <v>0</v>
      </c>
      <c r="I569" s="41">
        <v>1</v>
      </c>
      <c r="J569" s="41">
        <v>0</v>
      </c>
    </row>
    <row r="570" spans="1:10" x14ac:dyDescent="0.25">
      <c r="A570" s="43">
        <v>2113023</v>
      </c>
      <c r="B570" s="44" t="s">
        <v>12225</v>
      </c>
      <c r="C570" s="44">
        <v>0</v>
      </c>
      <c r="D570" s="44">
        <v>0</v>
      </c>
      <c r="E570" s="44">
        <v>0</v>
      </c>
      <c r="F570" s="44">
        <v>0</v>
      </c>
      <c r="G570" s="44">
        <v>0</v>
      </c>
      <c r="H570" s="44">
        <v>0</v>
      </c>
      <c r="I570" s="44">
        <v>1</v>
      </c>
      <c r="J570" s="44">
        <v>1</v>
      </c>
    </row>
    <row r="571" spans="1:10" x14ac:dyDescent="0.25">
      <c r="A571" s="40">
        <v>5135958</v>
      </c>
      <c r="B571" s="41" t="s">
        <v>6391</v>
      </c>
      <c r="C571" s="41">
        <v>0</v>
      </c>
      <c r="D571" s="41">
        <v>0</v>
      </c>
      <c r="E571" s="41">
        <v>1</v>
      </c>
      <c r="F571" s="41">
        <v>0</v>
      </c>
      <c r="G571" s="41">
        <v>0</v>
      </c>
      <c r="H571" s="41">
        <v>1</v>
      </c>
      <c r="I571" s="41">
        <v>1</v>
      </c>
      <c r="J571" s="41">
        <v>1</v>
      </c>
    </row>
    <row r="572" spans="1:10" x14ac:dyDescent="0.25">
      <c r="A572" s="43">
        <v>5109191</v>
      </c>
      <c r="B572" s="44" t="s">
        <v>6922</v>
      </c>
      <c r="C572" s="44">
        <v>0</v>
      </c>
      <c r="D572" s="44">
        <v>0</v>
      </c>
      <c r="E572" s="44">
        <v>0</v>
      </c>
      <c r="F572" s="44">
        <v>0</v>
      </c>
      <c r="G572" s="44">
        <v>0</v>
      </c>
      <c r="H572" s="44">
        <v>0</v>
      </c>
      <c r="I572" s="44">
        <v>1</v>
      </c>
      <c r="J572" s="44">
        <v>1</v>
      </c>
    </row>
    <row r="573" spans="1:10" x14ac:dyDescent="0.25">
      <c r="A573" s="40">
        <v>2868679</v>
      </c>
      <c r="B573" s="41" t="s">
        <v>2500</v>
      </c>
      <c r="C573" s="41">
        <v>1</v>
      </c>
      <c r="D573" s="41">
        <v>1</v>
      </c>
      <c r="E573" s="41">
        <v>1</v>
      </c>
      <c r="F573" s="41">
        <v>1</v>
      </c>
      <c r="G573" s="41">
        <v>0</v>
      </c>
      <c r="H573" s="41">
        <v>0</v>
      </c>
      <c r="I573" s="41">
        <v>0</v>
      </c>
      <c r="J573" s="41">
        <v>1</v>
      </c>
    </row>
    <row r="574" spans="1:10" x14ac:dyDescent="0.25">
      <c r="A574" s="43">
        <v>3308456</v>
      </c>
      <c r="B574" s="44" t="s">
        <v>11033</v>
      </c>
      <c r="C574" s="44">
        <v>0</v>
      </c>
      <c r="D574" s="44">
        <v>0</v>
      </c>
      <c r="E574" s="44">
        <v>0</v>
      </c>
      <c r="F574" s="44">
        <v>0</v>
      </c>
      <c r="G574" s="44">
        <v>0</v>
      </c>
      <c r="H574" s="44">
        <v>0</v>
      </c>
      <c r="I574" s="44">
        <v>1</v>
      </c>
      <c r="J574" s="44">
        <v>1</v>
      </c>
    </row>
    <row r="575" spans="1:10" x14ac:dyDescent="0.25">
      <c r="A575" s="40">
        <v>2854384</v>
      </c>
      <c r="B575" s="41" t="s">
        <v>2359</v>
      </c>
      <c r="C575" s="41">
        <v>0</v>
      </c>
      <c r="D575" s="41">
        <v>1</v>
      </c>
      <c r="E575" s="41">
        <v>1</v>
      </c>
      <c r="F575" s="41">
        <v>1</v>
      </c>
      <c r="G575" s="41">
        <v>1</v>
      </c>
      <c r="H575" s="41">
        <v>1</v>
      </c>
      <c r="I575" s="41">
        <v>0</v>
      </c>
      <c r="J575" s="41">
        <v>0</v>
      </c>
    </row>
    <row r="576" spans="1:10" x14ac:dyDescent="0.25">
      <c r="A576" s="43">
        <v>5190967</v>
      </c>
      <c r="B576" s="44" t="s">
        <v>12226</v>
      </c>
      <c r="C576" s="44">
        <v>0</v>
      </c>
      <c r="D576" s="44">
        <v>0</v>
      </c>
      <c r="E576" s="44">
        <v>0</v>
      </c>
      <c r="F576" s="44">
        <v>0</v>
      </c>
      <c r="G576" s="44">
        <v>0</v>
      </c>
      <c r="H576" s="44">
        <v>0</v>
      </c>
      <c r="I576" s="44">
        <v>1</v>
      </c>
      <c r="J576" s="44">
        <v>1</v>
      </c>
    </row>
    <row r="577" spans="1:10" x14ac:dyDescent="0.25">
      <c r="A577" s="40">
        <v>5101883</v>
      </c>
      <c r="B577" s="41" t="s">
        <v>11035</v>
      </c>
      <c r="C577" s="41">
        <v>0</v>
      </c>
      <c r="D577" s="41">
        <v>0</v>
      </c>
      <c r="E577" s="41">
        <v>0</v>
      </c>
      <c r="F577" s="41">
        <v>0</v>
      </c>
      <c r="G577" s="41">
        <v>0</v>
      </c>
      <c r="H577" s="41">
        <v>0</v>
      </c>
      <c r="I577" s="41">
        <v>0</v>
      </c>
      <c r="J577" s="41">
        <v>1</v>
      </c>
    </row>
    <row r="578" spans="1:10" x14ac:dyDescent="0.25">
      <c r="A578" s="43">
        <v>5108187</v>
      </c>
      <c r="B578" s="44" t="s">
        <v>12227</v>
      </c>
      <c r="C578" s="44">
        <v>0</v>
      </c>
      <c r="D578" s="44">
        <v>0</v>
      </c>
      <c r="E578" s="44">
        <v>0</v>
      </c>
      <c r="F578" s="44">
        <v>0</v>
      </c>
      <c r="G578" s="44">
        <v>0</v>
      </c>
      <c r="H578" s="44">
        <v>0</v>
      </c>
      <c r="I578" s="44">
        <v>1</v>
      </c>
      <c r="J578" s="44">
        <v>0</v>
      </c>
    </row>
    <row r="579" spans="1:10" x14ac:dyDescent="0.25">
      <c r="A579" s="40">
        <v>2020955</v>
      </c>
      <c r="B579" s="41" t="s">
        <v>12228</v>
      </c>
      <c r="C579" s="41">
        <v>0</v>
      </c>
      <c r="D579" s="41">
        <v>0</v>
      </c>
      <c r="E579" s="41">
        <v>0</v>
      </c>
      <c r="F579" s="41">
        <v>0</v>
      </c>
      <c r="G579" s="41">
        <v>0</v>
      </c>
      <c r="H579" s="41">
        <v>0</v>
      </c>
      <c r="I579" s="41">
        <v>1</v>
      </c>
      <c r="J579" s="41">
        <v>0</v>
      </c>
    </row>
    <row r="580" spans="1:10" x14ac:dyDescent="0.25">
      <c r="A580" s="43">
        <v>5212359</v>
      </c>
      <c r="B580" s="44" t="s">
        <v>12229</v>
      </c>
      <c r="C580" s="44">
        <v>0</v>
      </c>
      <c r="D580" s="44">
        <v>0</v>
      </c>
      <c r="E580" s="44">
        <v>0</v>
      </c>
      <c r="F580" s="44">
        <v>0</v>
      </c>
      <c r="G580" s="44">
        <v>0</v>
      </c>
      <c r="H580" s="44">
        <v>0</v>
      </c>
      <c r="I580" s="44">
        <v>1</v>
      </c>
      <c r="J580" s="44">
        <v>0</v>
      </c>
    </row>
    <row r="581" spans="1:10" x14ac:dyDescent="0.25">
      <c r="A581" s="40">
        <v>5109264</v>
      </c>
      <c r="B581" s="41" t="s">
        <v>12230</v>
      </c>
      <c r="C581" s="41">
        <v>0</v>
      </c>
      <c r="D581" s="41">
        <v>0</v>
      </c>
      <c r="E581" s="41">
        <v>0</v>
      </c>
      <c r="F581" s="41">
        <v>0</v>
      </c>
      <c r="G581" s="41">
        <v>0</v>
      </c>
      <c r="H581" s="41">
        <v>0</v>
      </c>
      <c r="I581" s="41">
        <v>1</v>
      </c>
      <c r="J581" s="41">
        <v>1</v>
      </c>
    </row>
    <row r="582" spans="1:10" x14ac:dyDescent="0.25">
      <c r="A582" s="43">
        <v>5110475</v>
      </c>
      <c r="B582" s="44" t="s">
        <v>12231</v>
      </c>
      <c r="C582" s="44">
        <v>0</v>
      </c>
      <c r="D582" s="44">
        <v>0</v>
      </c>
      <c r="E582" s="44">
        <v>0</v>
      </c>
      <c r="F582" s="44">
        <v>0</v>
      </c>
      <c r="G582" s="44">
        <v>0</v>
      </c>
      <c r="H582" s="44">
        <v>0</v>
      </c>
      <c r="I582" s="44">
        <v>1</v>
      </c>
      <c r="J582" s="44">
        <v>1</v>
      </c>
    </row>
    <row r="583" spans="1:10" x14ac:dyDescent="0.25">
      <c r="A583" s="40">
        <v>5531144</v>
      </c>
      <c r="B583" s="41" t="s">
        <v>12232</v>
      </c>
      <c r="C583" s="41">
        <v>0</v>
      </c>
      <c r="D583" s="41">
        <v>0</v>
      </c>
      <c r="E583" s="41">
        <v>0</v>
      </c>
      <c r="F583" s="41">
        <v>0</v>
      </c>
      <c r="G583" s="41">
        <v>0</v>
      </c>
      <c r="H583" s="41">
        <v>0</v>
      </c>
      <c r="I583" s="41">
        <v>1</v>
      </c>
      <c r="J583" s="41">
        <v>1</v>
      </c>
    </row>
    <row r="584" spans="1:10" x14ac:dyDescent="0.25">
      <c r="A584" s="43">
        <v>5237947</v>
      </c>
      <c r="B584" s="44" t="s">
        <v>12233</v>
      </c>
      <c r="C584" s="44">
        <v>0</v>
      </c>
      <c r="D584" s="44">
        <v>0</v>
      </c>
      <c r="E584" s="44">
        <v>0</v>
      </c>
      <c r="F584" s="44">
        <v>0</v>
      </c>
      <c r="G584" s="44">
        <v>0</v>
      </c>
      <c r="H584" s="44">
        <v>0</v>
      </c>
      <c r="I584" s="44">
        <v>1</v>
      </c>
      <c r="J584" s="44">
        <v>1</v>
      </c>
    </row>
    <row r="585" spans="1:10" x14ac:dyDescent="0.25">
      <c r="A585" s="40">
        <v>5370124</v>
      </c>
      <c r="B585" s="41" t="s">
        <v>12234</v>
      </c>
      <c r="C585" s="41">
        <v>0</v>
      </c>
      <c r="D585" s="41">
        <v>0</v>
      </c>
      <c r="E585" s="41">
        <v>0</v>
      </c>
      <c r="F585" s="41">
        <v>0</v>
      </c>
      <c r="G585" s="41">
        <v>0</v>
      </c>
      <c r="H585" s="41">
        <v>0</v>
      </c>
      <c r="I585" s="41">
        <v>1</v>
      </c>
      <c r="J585" s="41">
        <v>1</v>
      </c>
    </row>
    <row r="586" spans="1:10" x14ac:dyDescent="0.25">
      <c r="A586" s="43">
        <v>5152674</v>
      </c>
      <c r="B586" s="44" t="s">
        <v>841</v>
      </c>
      <c r="C586" s="44">
        <v>0</v>
      </c>
      <c r="D586" s="44">
        <v>0</v>
      </c>
      <c r="E586" s="44">
        <v>0</v>
      </c>
      <c r="F586" s="44">
        <v>0</v>
      </c>
      <c r="G586" s="44">
        <v>0</v>
      </c>
      <c r="H586" s="44">
        <v>0</v>
      </c>
      <c r="I586" s="44">
        <v>1</v>
      </c>
      <c r="J586" s="44">
        <v>1</v>
      </c>
    </row>
    <row r="587" spans="1:10" x14ac:dyDescent="0.25">
      <c r="A587" s="40">
        <v>2843528</v>
      </c>
      <c r="B587" s="41" t="s">
        <v>11038</v>
      </c>
      <c r="C587" s="41">
        <v>0</v>
      </c>
      <c r="D587" s="41">
        <v>0</v>
      </c>
      <c r="E587" s="41">
        <v>0</v>
      </c>
      <c r="F587" s="41">
        <v>0</v>
      </c>
      <c r="G587" s="41">
        <v>0</v>
      </c>
      <c r="H587" s="41">
        <v>0</v>
      </c>
      <c r="I587" s="41">
        <v>1</v>
      </c>
      <c r="J587" s="41">
        <v>1</v>
      </c>
    </row>
    <row r="588" spans="1:10" x14ac:dyDescent="0.25">
      <c r="A588" s="43">
        <v>2844915</v>
      </c>
      <c r="B588" s="44" t="s">
        <v>12235</v>
      </c>
      <c r="C588" s="44">
        <v>0</v>
      </c>
      <c r="D588" s="44">
        <v>0</v>
      </c>
      <c r="E588" s="44">
        <v>0</v>
      </c>
      <c r="F588" s="44">
        <v>0</v>
      </c>
      <c r="G588" s="44">
        <v>0</v>
      </c>
      <c r="H588" s="44">
        <v>0</v>
      </c>
      <c r="I588" s="44">
        <v>1</v>
      </c>
      <c r="J588" s="44">
        <v>1</v>
      </c>
    </row>
    <row r="589" spans="1:10" x14ac:dyDescent="0.25">
      <c r="A589" s="40">
        <v>5320089</v>
      </c>
      <c r="B589" s="41" t="s">
        <v>5122</v>
      </c>
      <c r="C589" s="41">
        <v>0</v>
      </c>
      <c r="D589" s="41">
        <v>0</v>
      </c>
      <c r="E589" s="41">
        <v>0</v>
      </c>
      <c r="F589" s="41">
        <v>0</v>
      </c>
      <c r="G589" s="41">
        <v>0</v>
      </c>
      <c r="H589" s="41">
        <v>0</v>
      </c>
      <c r="I589" s="41">
        <v>1</v>
      </c>
      <c r="J589" s="41">
        <v>1</v>
      </c>
    </row>
    <row r="590" spans="1:10" x14ac:dyDescent="0.25">
      <c r="A590" s="43">
        <v>5193079</v>
      </c>
      <c r="B590" s="44" t="s">
        <v>12236</v>
      </c>
      <c r="C590" s="44">
        <v>0</v>
      </c>
      <c r="D590" s="44">
        <v>0</v>
      </c>
      <c r="E590" s="44">
        <v>0</v>
      </c>
      <c r="F590" s="44">
        <v>0</v>
      </c>
      <c r="G590" s="44">
        <v>0</v>
      </c>
      <c r="H590" s="44">
        <v>0</v>
      </c>
      <c r="I590" s="44">
        <v>1</v>
      </c>
      <c r="J590" s="44">
        <v>1</v>
      </c>
    </row>
    <row r="591" spans="1:10" x14ac:dyDescent="0.25">
      <c r="A591" s="40">
        <v>5154456</v>
      </c>
      <c r="B591" s="41" t="s">
        <v>12237</v>
      </c>
      <c r="C591" s="41">
        <v>0</v>
      </c>
      <c r="D591" s="41">
        <v>0</v>
      </c>
      <c r="E591" s="41">
        <v>0</v>
      </c>
      <c r="F591" s="41">
        <v>0</v>
      </c>
      <c r="G591" s="41">
        <v>0</v>
      </c>
      <c r="H591" s="41">
        <v>0</v>
      </c>
      <c r="I591" s="41">
        <v>1</v>
      </c>
      <c r="J591" s="41">
        <v>1</v>
      </c>
    </row>
    <row r="592" spans="1:10" x14ac:dyDescent="0.25">
      <c r="A592" s="43">
        <v>2864193</v>
      </c>
      <c r="B592" s="44" t="s">
        <v>11044</v>
      </c>
      <c r="C592" s="44">
        <v>0</v>
      </c>
      <c r="D592" s="44">
        <v>0</v>
      </c>
      <c r="E592" s="44">
        <v>0</v>
      </c>
      <c r="F592" s="44">
        <v>0</v>
      </c>
      <c r="G592" s="44">
        <v>0</v>
      </c>
      <c r="H592" s="44">
        <v>0</v>
      </c>
      <c r="I592" s="44">
        <v>1</v>
      </c>
      <c r="J592" s="44">
        <v>1</v>
      </c>
    </row>
    <row r="593" spans="1:10" x14ac:dyDescent="0.25">
      <c r="A593" s="40">
        <v>2627663</v>
      </c>
      <c r="B593" s="41" t="s">
        <v>12238</v>
      </c>
      <c r="C593" s="41">
        <v>0</v>
      </c>
      <c r="D593" s="41">
        <v>0</v>
      </c>
      <c r="E593" s="41">
        <v>0</v>
      </c>
      <c r="F593" s="41">
        <v>0</v>
      </c>
      <c r="G593" s="41">
        <v>0</v>
      </c>
      <c r="H593" s="41">
        <v>0</v>
      </c>
      <c r="I593" s="41">
        <v>1</v>
      </c>
      <c r="J593" s="41">
        <v>1</v>
      </c>
    </row>
    <row r="594" spans="1:10" x14ac:dyDescent="0.25">
      <c r="A594" s="43">
        <v>2169967</v>
      </c>
      <c r="B594" s="44" t="s">
        <v>11045</v>
      </c>
      <c r="C594" s="44">
        <v>1</v>
      </c>
      <c r="D594" s="44">
        <v>1</v>
      </c>
      <c r="E594" s="44">
        <v>0</v>
      </c>
      <c r="F594" s="44">
        <v>0</v>
      </c>
      <c r="G594" s="44">
        <v>0</v>
      </c>
      <c r="H594" s="44">
        <v>1</v>
      </c>
      <c r="I594" s="44">
        <v>1</v>
      </c>
      <c r="J594" s="44">
        <v>1</v>
      </c>
    </row>
    <row r="595" spans="1:10" x14ac:dyDescent="0.25">
      <c r="A595" s="40">
        <v>2747707</v>
      </c>
      <c r="B595" s="41" t="s">
        <v>12239</v>
      </c>
      <c r="C595" s="41">
        <v>0</v>
      </c>
      <c r="D595" s="41">
        <v>0</v>
      </c>
      <c r="E595" s="41">
        <v>0</v>
      </c>
      <c r="F595" s="41">
        <v>0</v>
      </c>
      <c r="G595" s="41">
        <v>0</v>
      </c>
      <c r="H595" s="41">
        <v>0</v>
      </c>
      <c r="I595" s="41">
        <v>1</v>
      </c>
      <c r="J595" s="41">
        <v>1</v>
      </c>
    </row>
    <row r="596" spans="1:10" x14ac:dyDescent="0.25">
      <c r="A596" s="43">
        <v>5412013</v>
      </c>
      <c r="B596" s="44" t="s">
        <v>12240</v>
      </c>
      <c r="C596" s="44">
        <v>0</v>
      </c>
      <c r="D596" s="44">
        <v>0</v>
      </c>
      <c r="E596" s="44">
        <v>0</v>
      </c>
      <c r="F596" s="44">
        <v>0</v>
      </c>
      <c r="G596" s="44">
        <v>0</v>
      </c>
      <c r="H596" s="44">
        <v>0</v>
      </c>
      <c r="I596" s="44">
        <v>1</v>
      </c>
      <c r="J596" s="44">
        <v>1</v>
      </c>
    </row>
    <row r="597" spans="1:10" x14ac:dyDescent="0.25">
      <c r="A597" s="40">
        <v>5073189</v>
      </c>
      <c r="B597" s="41" t="s">
        <v>11048</v>
      </c>
      <c r="C597" s="41">
        <v>0</v>
      </c>
      <c r="D597" s="41">
        <v>0</v>
      </c>
      <c r="E597" s="41">
        <v>0</v>
      </c>
      <c r="F597" s="41">
        <v>0</v>
      </c>
      <c r="G597" s="41">
        <v>1</v>
      </c>
      <c r="H597" s="41">
        <v>1</v>
      </c>
      <c r="I597" s="41">
        <v>1</v>
      </c>
      <c r="J597" s="41">
        <v>1</v>
      </c>
    </row>
    <row r="598" spans="1:10" x14ac:dyDescent="0.25">
      <c r="A598" s="43">
        <v>5457912</v>
      </c>
      <c r="B598" s="44" t="s">
        <v>12241</v>
      </c>
      <c r="C598" s="44">
        <v>0</v>
      </c>
      <c r="D598" s="44">
        <v>0</v>
      </c>
      <c r="E598" s="44">
        <v>0</v>
      </c>
      <c r="F598" s="44">
        <v>0</v>
      </c>
      <c r="G598" s="44">
        <v>0</v>
      </c>
      <c r="H598" s="44">
        <v>0</v>
      </c>
      <c r="I598" s="44">
        <v>1</v>
      </c>
      <c r="J598" s="44">
        <v>1</v>
      </c>
    </row>
    <row r="599" spans="1:10" x14ac:dyDescent="0.25">
      <c r="A599" s="40">
        <v>5055105</v>
      </c>
      <c r="B599" s="41" t="s">
        <v>11050</v>
      </c>
      <c r="C599" s="41">
        <v>0</v>
      </c>
      <c r="D599" s="41">
        <v>0</v>
      </c>
      <c r="E599" s="41">
        <v>0</v>
      </c>
      <c r="F599" s="41">
        <v>0</v>
      </c>
      <c r="G599" s="41">
        <v>0</v>
      </c>
      <c r="H599" s="41">
        <v>0</v>
      </c>
      <c r="I599" s="41">
        <v>1</v>
      </c>
      <c r="J599" s="41">
        <v>1</v>
      </c>
    </row>
    <row r="600" spans="1:10" x14ac:dyDescent="0.25">
      <c r="A600" s="43">
        <v>2784041</v>
      </c>
      <c r="B600" s="44" t="s">
        <v>843</v>
      </c>
      <c r="C600" s="44">
        <v>0</v>
      </c>
      <c r="D600" s="44">
        <v>1</v>
      </c>
      <c r="E600" s="44">
        <v>1</v>
      </c>
      <c r="F600" s="44">
        <v>0</v>
      </c>
      <c r="G600" s="44">
        <v>1</v>
      </c>
      <c r="H600" s="44">
        <v>1</v>
      </c>
      <c r="I600" s="44">
        <v>1</v>
      </c>
      <c r="J600" s="44">
        <v>1</v>
      </c>
    </row>
    <row r="601" spans="1:10" x14ac:dyDescent="0.25">
      <c r="A601" s="40">
        <v>5168724</v>
      </c>
      <c r="B601" s="41" t="s">
        <v>3663</v>
      </c>
      <c r="C601" s="41">
        <v>0</v>
      </c>
      <c r="D601" s="41">
        <v>0</v>
      </c>
      <c r="E601" s="41">
        <v>0</v>
      </c>
      <c r="F601" s="41">
        <v>0</v>
      </c>
      <c r="G601" s="41">
        <v>0</v>
      </c>
      <c r="H601" s="41">
        <v>0</v>
      </c>
      <c r="I601" s="41">
        <v>1</v>
      </c>
      <c r="J601" s="41">
        <v>1</v>
      </c>
    </row>
    <row r="602" spans="1:10" x14ac:dyDescent="0.25">
      <c r="A602" s="43">
        <v>5160456</v>
      </c>
      <c r="B602" s="44" t="s">
        <v>12242</v>
      </c>
      <c r="C602" s="44">
        <v>0</v>
      </c>
      <c r="D602" s="44">
        <v>0</v>
      </c>
      <c r="E602" s="44">
        <v>0</v>
      </c>
      <c r="F602" s="44">
        <v>0</v>
      </c>
      <c r="G602" s="44">
        <v>0</v>
      </c>
      <c r="H602" s="44">
        <v>0</v>
      </c>
      <c r="I602" s="44">
        <v>1</v>
      </c>
      <c r="J602" s="44">
        <v>1</v>
      </c>
    </row>
    <row r="603" spans="1:10" x14ac:dyDescent="0.25">
      <c r="A603" s="40">
        <v>5625254</v>
      </c>
      <c r="B603" s="41" t="s">
        <v>12243</v>
      </c>
      <c r="C603" s="41">
        <v>0</v>
      </c>
      <c r="D603" s="41">
        <v>0</v>
      </c>
      <c r="E603" s="41">
        <v>0</v>
      </c>
      <c r="F603" s="41">
        <v>0</v>
      </c>
      <c r="G603" s="41">
        <v>0</v>
      </c>
      <c r="H603" s="41">
        <v>0</v>
      </c>
      <c r="I603" s="41">
        <v>1</v>
      </c>
      <c r="J603" s="41">
        <v>1</v>
      </c>
    </row>
    <row r="604" spans="1:10" x14ac:dyDescent="0.25">
      <c r="A604" s="43">
        <v>2827875</v>
      </c>
      <c r="B604" s="44" t="s">
        <v>12244</v>
      </c>
      <c r="C604" s="44">
        <v>0</v>
      </c>
      <c r="D604" s="44">
        <v>0</v>
      </c>
      <c r="E604" s="44">
        <v>0</v>
      </c>
      <c r="F604" s="44">
        <v>0</v>
      </c>
      <c r="G604" s="44">
        <v>0</v>
      </c>
      <c r="H604" s="44">
        <v>0</v>
      </c>
      <c r="I604" s="44">
        <v>1</v>
      </c>
      <c r="J604" s="44">
        <v>1</v>
      </c>
    </row>
    <row r="605" spans="1:10" x14ac:dyDescent="0.25">
      <c r="A605" s="40">
        <v>5115132</v>
      </c>
      <c r="B605" s="41" t="s">
        <v>12245</v>
      </c>
      <c r="C605" s="41">
        <v>0</v>
      </c>
      <c r="D605" s="41">
        <v>0</v>
      </c>
      <c r="E605" s="41">
        <v>0</v>
      </c>
      <c r="F605" s="41">
        <v>0</v>
      </c>
      <c r="G605" s="41">
        <v>0</v>
      </c>
      <c r="H605" s="41">
        <v>0</v>
      </c>
      <c r="I605" s="41">
        <v>1</v>
      </c>
      <c r="J605" s="41">
        <v>1</v>
      </c>
    </row>
    <row r="606" spans="1:10" x14ac:dyDescent="0.25">
      <c r="A606" s="43">
        <v>5246822</v>
      </c>
      <c r="B606" s="44" t="s">
        <v>12246</v>
      </c>
      <c r="C606" s="44">
        <v>0</v>
      </c>
      <c r="D606" s="44">
        <v>0</v>
      </c>
      <c r="E606" s="44">
        <v>0</v>
      </c>
      <c r="F606" s="44">
        <v>0</v>
      </c>
      <c r="G606" s="44">
        <v>0</v>
      </c>
      <c r="H606" s="44">
        <v>0</v>
      </c>
      <c r="I606" s="44">
        <v>1</v>
      </c>
      <c r="J606" s="44">
        <v>1</v>
      </c>
    </row>
    <row r="607" spans="1:10" x14ac:dyDescent="0.25">
      <c r="A607" s="40">
        <v>5236711</v>
      </c>
      <c r="B607" s="41" t="s">
        <v>12247</v>
      </c>
      <c r="C607" s="41">
        <v>0</v>
      </c>
      <c r="D607" s="41">
        <v>0</v>
      </c>
      <c r="E607" s="41">
        <v>0</v>
      </c>
      <c r="F607" s="41">
        <v>0</v>
      </c>
      <c r="G607" s="41">
        <v>0</v>
      </c>
      <c r="H607" s="41">
        <v>0</v>
      </c>
      <c r="I607" s="41">
        <v>1</v>
      </c>
      <c r="J607" s="41">
        <v>1</v>
      </c>
    </row>
    <row r="608" spans="1:10" x14ac:dyDescent="0.25">
      <c r="A608" s="43">
        <v>5395445</v>
      </c>
      <c r="B608" s="44" t="s">
        <v>12248</v>
      </c>
      <c r="C608" s="44">
        <v>0</v>
      </c>
      <c r="D608" s="44">
        <v>0</v>
      </c>
      <c r="E608" s="44">
        <v>0</v>
      </c>
      <c r="F608" s="44">
        <v>0</v>
      </c>
      <c r="G608" s="44">
        <v>0</v>
      </c>
      <c r="H608" s="44">
        <v>0</v>
      </c>
      <c r="I608" s="44">
        <v>1</v>
      </c>
      <c r="J608" s="44">
        <v>1</v>
      </c>
    </row>
    <row r="609" spans="1:10" x14ac:dyDescent="0.25">
      <c r="A609" s="40">
        <v>2734052</v>
      </c>
      <c r="B609" s="41" t="s">
        <v>12249</v>
      </c>
      <c r="C609" s="41">
        <v>0</v>
      </c>
      <c r="D609" s="41">
        <v>0</v>
      </c>
      <c r="E609" s="41">
        <v>0</v>
      </c>
      <c r="F609" s="41">
        <v>0</v>
      </c>
      <c r="G609" s="41">
        <v>0</v>
      </c>
      <c r="H609" s="41">
        <v>0</v>
      </c>
      <c r="I609" s="41">
        <v>1</v>
      </c>
      <c r="J609" s="41">
        <v>1</v>
      </c>
    </row>
    <row r="610" spans="1:10" x14ac:dyDescent="0.25">
      <c r="A610" s="43">
        <v>5467268</v>
      </c>
      <c r="B610" s="44" t="s">
        <v>12250</v>
      </c>
      <c r="C610" s="44">
        <v>0</v>
      </c>
      <c r="D610" s="44">
        <v>0</v>
      </c>
      <c r="E610" s="44">
        <v>0</v>
      </c>
      <c r="F610" s="44">
        <v>0</v>
      </c>
      <c r="G610" s="44">
        <v>0</v>
      </c>
      <c r="H610" s="44">
        <v>1</v>
      </c>
      <c r="I610" s="44">
        <v>1</v>
      </c>
      <c r="J610" s="44">
        <v>1</v>
      </c>
    </row>
    <row r="611" spans="1:10" x14ac:dyDescent="0.25">
      <c r="A611" s="40">
        <v>5100747</v>
      </c>
      <c r="B611" s="41" t="s">
        <v>12251</v>
      </c>
      <c r="C611" s="41">
        <v>0</v>
      </c>
      <c r="D611" s="41">
        <v>0</v>
      </c>
      <c r="E611" s="41">
        <v>0</v>
      </c>
      <c r="F611" s="41">
        <v>0</v>
      </c>
      <c r="G611" s="41">
        <v>1</v>
      </c>
      <c r="H611" s="41">
        <v>0</v>
      </c>
      <c r="I611" s="41">
        <v>0</v>
      </c>
      <c r="J611" s="41">
        <v>0</v>
      </c>
    </row>
    <row r="612" spans="1:10" x14ac:dyDescent="0.25">
      <c r="A612" s="43">
        <v>5396786</v>
      </c>
      <c r="B612" s="44" t="s">
        <v>12252</v>
      </c>
      <c r="C612" s="44">
        <v>0</v>
      </c>
      <c r="D612" s="44">
        <v>0</v>
      </c>
      <c r="E612" s="44">
        <v>0</v>
      </c>
      <c r="F612" s="44">
        <v>0</v>
      </c>
      <c r="G612" s="44">
        <v>0</v>
      </c>
      <c r="H612" s="44">
        <v>0</v>
      </c>
      <c r="I612" s="44">
        <v>1</v>
      </c>
      <c r="J612" s="44">
        <v>1</v>
      </c>
    </row>
    <row r="613" spans="1:10" x14ac:dyDescent="0.25">
      <c r="A613" s="40">
        <v>5118611</v>
      </c>
      <c r="B613" s="41" t="s">
        <v>12253</v>
      </c>
      <c r="C613" s="41">
        <v>0</v>
      </c>
      <c r="D613" s="41">
        <v>0</v>
      </c>
      <c r="E613" s="41">
        <v>0</v>
      </c>
      <c r="F613" s="41">
        <v>0</v>
      </c>
      <c r="G613" s="41">
        <v>0</v>
      </c>
      <c r="H613" s="41">
        <v>0</v>
      </c>
      <c r="I613" s="41">
        <v>1</v>
      </c>
      <c r="J613" s="41">
        <v>1</v>
      </c>
    </row>
    <row r="614" spans="1:10" x14ac:dyDescent="0.25">
      <c r="A614" s="43">
        <v>5119375</v>
      </c>
      <c r="B614" s="44" t="s">
        <v>11061</v>
      </c>
      <c r="C614" s="44">
        <v>0</v>
      </c>
      <c r="D614" s="44">
        <v>0</v>
      </c>
      <c r="E614" s="44">
        <v>0</v>
      </c>
      <c r="F614" s="44">
        <v>0</v>
      </c>
      <c r="G614" s="44">
        <v>0</v>
      </c>
      <c r="H614" s="44">
        <v>0</v>
      </c>
      <c r="I614" s="44">
        <v>0</v>
      </c>
      <c r="J614" s="44">
        <v>1</v>
      </c>
    </row>
    <row r="615" spans="1:10" x14ac:dyDescent="0.25">
      <c r="A615" s="40">
        <v>5063329</v>
      </c>
      <c r="B615" s="41" t="s">
        <v>12254</v>
      </c>
      <c r="C615" s="41">
        <v>0</v>
      </c>
      <c r="D615" s="41">
        <v>0</v>
      </c>
      <c r="E615" s="41">
        <v>0</v>
      </c>
      <c r="F615" s="41">
        <v>0</v>
      </c>
      <c r="G615" s="41">
        <v>1</v>
      </c>
      <c r="H615" s="41">
        <v>1</v>
      </c>
      <c r="I615" s="41">
        <v>1</v>
      </c>
      <c r="J615" s="41">
        <v>1</v>
      </c>
    </row>
    <row r="616" spans="1:10" x14ac:dyDescent="0.25">
      <c r="A616" s="43">
        <v>2093154</v>
      </c>
      <c r="B616" s="44" t="s">
        <v>12255</v>
      </c>
      <c r="C616" s="44">
        <v>0</v>
      </c>
      <c r="D616" s="44">
        <v>0</v>
      </c>
      <c r="E616" s="44">
        <v>0</v>
      </c>
      <c r="F616" s="44">
        <v>0</v>
      </c>
      <c r="G616" s="44">
        <v>0</v>
      </c>
      <c r="H616" s="44">
        <v>0</v>
      </c>
      <c r="I616" s="44">
        <v>1</v>
      </c>
      <c r="J616" s="44">
        <v>1</v>
      </c>
    </row>
    <row r="617" spans="1:10" x14ac:dyDescent="0.25">
      <c r="A617" s="40">
        <v>5309425</v>
      </c>
      <c r="B617" s="41" t="s">
        <v>12256</v>
      </c>
      <c r="C617" s="41">
        <v>0</v>
      </c>
      <c r="D617" s="41">
        <v>0</v>
      </c>
      <c r="E617" s="41">
        <v>0</v>
      </c>
      <c r="F617" s="41">
        <v>1</v>
      </c>
      <c r="G617" s="41">
        <v>0</v>
      </c>
      <c r="H617" s="41">
        <v>0</v>
      </c>
      <c r="I617" s="41">
        <v>0</v>
      </c>
      <c r="J617" s="41">
        <v>0</v>
      </c>
    </row>
    <row r="618" spans="1:10" x14ac:dyDescent="0.25">
      <c r="A618" s="43">
        <v>2556847</v>
      </c>
      <c r="B618" s="44" t="s">
        <v>12257</v>
      </c>
      <c r="C618" s="44">
        <v>0</v>
      </c>
      <c r="D618" s="44">
        <v>0</v>
      </c>
      <c r="E618" s="44">
        <v>0</v>
      </c>
      <c r="F618" s="44">
        <v>0</v>
      </c>
      <c r="G618" s="44">
        <v>0</v>
      </c>
      <c r="H618" s="44">
        <v>0</v>
      </c>
      <c r="I618" s="44">
        <v>1</v>
      </c>
      <c r="J618" s="44">
        <v>1</v>
      </c>
    </row>
    <row r="619" spans="1:10" x14ac:dyDescent="0.25">
      <c r="A619" s="40">
        <v>2670704</v>
      </c>
      <c r="B619" s="41" t="s">
        <v>12258</v>
      </c>
      <c r="C619" s="41">
        <v>0</v>
      </c>
      <c r="D619" s="41">
        <v>0</v>
      </c>
      <c r="E619" s="41">
        <v>0</v>
      </c>
      <c r="F619" s="41">
        <v>0</v>
      </c>
      <c r="G619" s="41">
        <v>0</v>
      </c>
      <c r="H619" s="41">
        <v>0</v>
      </c>
      <c r="I619" s="41">
        <v>1</v>
      </c>
      <c r="J619" s="41">
        <v>0</v>
      </c>
    </row>
    <row r="620" spans="1:10" x14ac:dyDescent="0.25">
      <c r="A620" s="43">
        <v>5203333</v>
      </c>
      <c r="B620" s="44" t="s">
        <v>12259</v>
      </c>
      <c r="C620" s="44">
        <v>0</v>
      </c>
      <c r="D620" s="44">
        <v>0</v>
      </c>
      <c r="E620" s="44">
        <v>1</v>
      </c>
      <c r="F620" s="44">
        <v>0</v>
      </c>
      <c r="G620" s="44">
        <v>0</v>
      </c>
      <c r="H620" s="44">
        <v>0</v>
      </c>
      <c r="I620" s="44">
        <v>0</v>
      </c>
      <c r="J620" s="44">
        <v>0</v>
      </c>
    </row>
    <row r="621" spans="1:10" x14ac:dyDescent="0.25">
      <c r="A621" s="40">
        <v>5026644</v>
      </c>
      <c r="B621" s="41" t="s">
        <v>12260</v>
      </c>
      <c r="C621" s="41">
        <v>0</v>
      </c>
      <c r="D621" s="41">
        <v>0</v>
      </c>
      <c r="E621" s="41">
        <v>0</v>
      </c>
      <c r="F621" s="41">
        <v>0</v>
      </c>
      <c r="G621" s="41">
        <v>0</v>
      </c>
      <c r="H621" s="41">
        <v>0</v>
      </c>
      <c r="I621" s="41">
        <v>1</v>
      </c>
      <c r="J621" s="41">
        <v>0</v>
      </c>
    </row>
    <row r="622" spans="1:10" x14ac:dyDescent="0.25">
      <c r="A622" s="43">
        <v>5229713</v>
      </c>
      <c r="B622" s="44" t="s">
        <v>12261</v>
      </c>
      <c r="C622" s="44">
        <v>0</v>
      </c>
      <c r="D622" s="44">
        <v>0</v>
      </c>
      <c r="E622" s="44">
        <v>0</v>
      </c>
      <c r="F622" s="44">
        <v>0</v>
      </c>
      <c r="G622" s="44">
        <v>0</v>
      </c>
      <c r="H622" s="44">
        <v>0</v>
      </c>
      <c r="I622" s="44">
        <v>1</v>
      </c>
      <c r="J622" s="44">
        <v>0</v>
      </c>
    </row>
    <row r="623" spans="1:10" x14ac:dyDescent="0.25">
      <c r="A623" s="40">
        <v>5522935</v>
      </c>
      <c r="B623" s="41" t="s">
        <v>12262</v>
      </c>
      <c r="C623" s="41">
        <v>0</v>
      </c>
      <c r="D623" s="41">
        <v>0</v>
      </c>
      <c r="E623" s="41">
        <v>0</v>
      </c>
      <c r="F623" s="41">
        <v>0</v>
      </c>
      <c r="G623" s="41">
        <v>0</v>
      </c>
      <c r="H623" s="41">
        <v>0</v>
      </c>
      <c r="I623" s="41">
        <v>1</v>
      </c>
      <c r="J623" s="41">
        <v>1</v>
      </c>
    </row>
    <row r="624" spans="1:10" x14ac:dyDescent="0.25">
      <c r="A624" s="43">
        <v>5490154</v>
      </c>
      <c r="B624" s="44" t="s">
        <v>12263</v>
      </c>
      <c r="C624" s="44">
        <v>0</v>
      </c>
      <c r="D624" s="44">
        <v>0</v>
      </c>
      <c r="E624" s="44">
        <v>0</v>
      </c>
      <c r="F624" s="44">
        <v>0</v>
      </c>
      <c r="G624" s="44">
        <v>0</v>
      </c>
      <c r="H624" s="44">
        <v>0</v>
      </c>
      <c r="I624" s="44">
        <v>1</v>
      </c>
      <c r="J624" s="44">
        <v>0</v>
      </c>
    </row>
    <row r="625" spans="1:10" x14ac:dyDescent="0.25">
      <c r="A625" s="40">
        <v>2595818</v>
      </c>
      <c r="B625" s="41" t="s">
        <v>11066</v>
      </c>
      <c r="C625" s="41">
        <v>0</v>
      </c>
      <c r="D625" s="41">
        <v>0</v>
      </c>
      <c r="E625" s="41">
        <v>0</v>
      </c>
      <c r="F625" s="41">
        <v>0</v>
      </c>
      <c r="G625" s="41">
        <v>1</v>
      </c>
      <c r="H625" s="41">
        <v>0</v>
      </c>
      <c r="I625" s="41">
        <v>1</v>
      </c>
      <c r="J625" s="41">
        <v>1</v>
      </c>
    </row>
    <row r="626" spans="1:10" x14ac:dyDescent="0.25">
      <c r="A626" s="43">
        <v>5626412</v>
      </c>
      <c r="B626" s="44" t="s">
        <v>10004</v>
      </c>
      <c r="C626" s="44">
        <v>0</v>
      </c>
      <c r="D626" s="44">
        <v>0</v>
      </c>
      <c r="E626" s="44">
        <v>0</v>
      </c>
      <c r="F626" s="44">
        <v>0</v>
      </c>
      <c r="G626" s="44">
        <v>0</v>
      </c>
      <c r="H626" s="44">
        <v>0</v>
      </c>
      <c r="I626" s="44">
        <v>1</v>
      </c>
      <c r="J626" s="44">
        <v>1</v>
      </c>
    </row>
    <row r="627" spans="1:10" x14ac:dyDescent="0.25">
      <c r="A627" s="40">
        <v>3550443</v>
      </c>
      <c r="B627" s="41" t="s">
        <v>12264</v>
      </c>
      <c r="C627" s="41">
        <v>0</v>
      </c>
      <c r="D627" s="41">
        <v>0</v>
      </c>
      <c r="E627" s="41">
        <v>1</v>
      </c>
      <c r="F627" s="41">
        <v>0</v>
      </c>
      <c r="G627" s="41">
        <v>0</v>
      </c>
      <c r="H627" s="41">
        <v>0</v>
      </c>
      <c r="I627" s="41">
        <v>0</v>
      </c>
      <c r="J627" s="41">
        <v>0</v>
      </c>
    </row>
    <row r="628" spans="1:10" x14ac:dyDescent="0.25">
      <c r="A628" s="43">
        <v>2558661</v>
      </c>
      <c r="B628" s="44" t="s">
        <v>1308</v>
      </c>
      <c r="C628" s="44">
        <v>1</v>
      </c>
      <c r="D628" s="44">
        <v>1</v>
      </c>
      <c r="E628" s="44">
        <v>0</v>
      </c>
      <c r="F628" s="44">
        <v>0</v>
      </c>
      <c r="G628" s="44">
        <v>1</v>
      </c>
      <c r="H628" s="44">
        <v>0</v>
      </c>
      <c r="I628" s="44">
        <v>0</v>
      </c>
      <c r="J628" s="44">
        <v>0</v>
      </c>
    </row>
    <row r="629" spans="1:10" x14ac:dyDescent="0.25">
      <c r="A629" s="40">
        <v>5325536</v>
      </c>
      <c r="B629" s="41" t="s">
        <v>12265</v>
      </c>
      <c r="C629" s="41">
        <v>0</v>
      </c>
      <c r="D629" s="41">
        <v>0</v>
      </c>
      <c r="E629" s="41">
        <v>0</v>
      </c>
      <c r="F629" s="41">
        <v>0</v>
      </c>
      <c r="G629" s="41">
        <v>1</v>
      </c>
      <c r="H629" s="41">
        <v>0</v>
      </c>
      <c r="I629" s="41">
        <v>1</v>
      </c>
      <c r="J629" s="41">
        <v>0</v>
      </c>
    </row>
    <row r="630" spans="1:10" x14ac:dyDescent="0.25">
      <c r="A630" s="43">
        <v>2708132</v>
      </c>
      <c r="B630" s="44" t="s">
        <v>12266</v>
      </c>
      <c r="C630" s="44">
        <v>0</v>
      </c>
      <c r="D630" s="44">
        <v>0</v>
      </c>
      <c r="E630" s="44">
        <v>0</v>
      </c>
      <c r="F630" s="44">
        <v>0</v>
      </c>
      <c r="G630" s="44">
        <v>0</v>
      </c>
      <c r="H630" s="44">
        <v>0</v>
      </c>
      <c r="I630" s="44">
        <v>1</v>
      </c>
      <c r="J630" s="44">
        <v>0</v>
      </c>
    </row>
    <row r="631" spans="1:10" x14ac:dyDescent="0.25">
      <c r="A631" s="40">
        <v>5424585</v>
      </c>
      <c r="B631" s="41" t="s">
        <v>12267</v>
      </c>
      <c r="C631" s="41">
        <v>0</v>
      </c>
      <c r="D631" s="41">
        <v>0</v>
      </c>
      <c r="E631" s="41">
        <v>0</v>
      </c>
      <c r="F631" s="41">
        <v>0</v>
      </c>
      <c r="G631" s="41">
        <v>0</v>
      </c>
      <c r="H631" s="41">
        <v>0</v>
      </c>
      <c r="I631" s="41">
        <v>1</v>
      </c>
      <c r="J631" s="41">
        <v>0</v>
      </c>
    </row>
    <row r="632" spans="1:10" x14ac:dyDescent="0.25">
      <c r="A632" s="43">
        <v>2784262</v>
      </c>
      <c r="B632" s="44" t="s">
        <v>9143</v>
      </c>
      <c r="C632" s="44">
        <v>0</v>
      </c>
      <c r="D632" s="44">
        <v>0</v>
      </c>
      <c r="E632" s="44">
        <v>0</v>
      </c>
      <c r="F632" s="44">
        <v>0</v>
      </c>
      <c r="G632" s="44">
        <v>1</v>
      </c>
      <c r="H632" s="44">
        <v>0</v>
      </c>
      <c r="I632" s="44">
        <v>1</v>
      </c>
      <c r="J632" s="44">
        <v>0</v>
      </c>
    </row>
    <row r="633" spans="1:10" x14ac:dyDescent="0.25">
      <c r="A633" s="40">
        <v>5495369</v>
      </c>
      <c r="B633" s="41" t="s">
        <v>11067</v>
      </c>
      <c r="C633" s="41">
        <v>0</v>
      </c>
      <c r="D633" s="41">
        <v>0</v>
      </c>
      <c r="E633" s="41">
        <v>0</v>
      </c>
      <c r="F633" s="41">
        <v>0</v>
      </c>
      <c r="G633" s="41">
        <v>0</v>
      </c>
      <c r="H633" s="41">
        <v>0</v>
      </c>
      <c r="I633" s="41">
        <v>0</v>
      </c>
      <c r="J633" s="41">
        <v>1</v>
      </c>
    </row>
    <row r="634" spans="1:10" x14ac:dyDescent="0.25">
      <c r="A634" s="43">
        <v>5495364</v>
      </c>
      <c r="B634" s="44" t="s">
        <v>12268</v>
      </c>
      <c r="C634" s="44">
        <v>0</v>
      </c>
      <c r="D634" s="44">
        <v>0</v>
      </c>
      <c r="E634" s="44">
        <v>0</v>
      </c>
      <c r="F634" s="44">
        <v>0</v>
      </c>
      <c r="G634" s="44">
        <v>0</v>
      </c>
      <c r="H634" s="44">
        <v>0</v>
      </c>
      <c r="I634" s="44">
        <v>1</v>
      </c>
      <c r="J634" s="44">
        <v>0</v>
      </c>
    </row>
    <row r="635" spans="1:10" x14ac:dyDescent="0.25">
      <c r="A635" s="40">
        <v>5286808</v>
      </c>
      <c r="B635" s="41" t="s">
        <v>4508</v>
      </c>
      <c r="C635" s="41">
        <v>0</v>
      </c>
      <c r="D635" s="41">
        <v>0</v>
      </c>
      <c r="E635" s="41">
        <v>0</v>
      </c>
      <c r="F635" s="41">
        <v>0</v>
      </c>
      <c r="G635" s="41">
        <v>0</v>
      </c>
      <c r="H635" s="41">
        <v>0</v>
      </c>
      <c r="I635" s="41">
        <v>0</v>
      </c>
      <c r="J635" s="41">
        <v>1</v>
      </c>
    </row>
    <row r="636" spans="1:10" x14ac:dyDescent="0.25">
      <c r="A636" s="43">
        <v>5286806</v>
      </c>
      <c r="B636" s="44" t="s">
        <v>12269</v>
      </c>
      <c r="C636" s="44">
        <v>0</v>
      </c>
      <c r="D636" s="44">
        <v>0</v>
      </c>
      <c r="E636" s="44">
        <v>0</v>
      </c>
      <c r="F636" s="44">
        <v>0</v>
      </c>
      <c r="G636" s="44">
        <v>0</v>
      </c>
      <c r="H636" s="44">
        <v>0</v>
      </c>
      <c r="I636" s="44">
        <v>1</v>
      </c>
      <c r="J636" s="44">
        <v>0</v>
      </c>
    </row>
    <row r="637" spans="1:10" x14ac:dyDescent="0.25">
      <c r="A637" s="40">
        <v>5322448</v>
      </c>
      <c r="B637" s="41" t="s">
        <v>11068</v>
      </c>
      <c r="C637" s="41">
        <v>0</v>
      </c>
      <c r="D637" s="41">
        <v>0</v>
      </c>
      <c r="E637" s="41">
        <v>0</v>
      </c>
      <c r="F637" s="41">
        <v>0</v>
      </c>
      <c r="G637" s="41">
        <v>0</v>
      </c>
      <c r="H637" s="41">
        <v>0</v>
      </c>
      <c r="I637" s="41">
        <v>1</v>
      </c>
      <c r="J637" s="41">
        <v>1</v>
      </c>
    </row>
    <row r="638" spans="1:10" x14ac:dyDescent="0.25">
      <c r="A638" s="43">
        <v>5496535</v>
      </c>
      <c r="B638" s="44" t="s">
        <v>12270</v>
      </c>
      <c r="C638" s="44">
        <v>0</v>
      </c>
      <c r="D638" s="44">
        <v>0</v>
      </c>
      <c r="E638" s="44">
        <v>0</v>
      </c>
      <c r="F638" s="44">
        <v>0</v>
      </c>
      <c r="G638" s="44">
        <v>0</v>
      </c>
      <c r="H638" s="44">
        <v>0</v>
      </c>
      <c r="I638" s="44">
        <v>1</v>
      </c>
      <c r="J638" s="44">
        <v>1</v>
      </c>
    </row>
    <row r="639" spans="1:10" x14ac:dyDescent="0.25">
      <c r="A639" s="40">
        <v>5219485</v>
      </c>
      <c r="B639" s="41" t="s">
        <v>11069</v>
      </c>
      <c r="C639" s="41">
        <v>0</v>
      </c>
      <c r="D639" s="41">
        <v>0</v>
      </c>
      <c r="E639" s="41">
        <v>0</v>
      </c>
      <c r="F639" s="41">
        <v>0</v>
      </c>
      <c r="G639" s="41">
        <v>1</v>
      </c>
      <c r="H639" s="41">
        <v>0</v>
      </c>
      <c r="I639" s="41">
        <v>1</v>
      </c>
      <c r="J639" s="41">
        <v>1</v>
      </c>
    </row>
    <row r="640" spans="1:10" x14ac:dyDescent="0.25">
      <c r="A640" s="43">
        <v>5014131</v>
      </c>
      <c r="B640" s="44" t="s">
        <v>12271</v>
      </c>
      <c r="C640" s="44">
        <v>0</v>
      </c>
      <c r="D640" s="44">
        <v>0</v>
      </c>
      <c r="E640" s="44">
        <v>0</v>
      </c>
      <c r="F640" s="44">
        <v>1</v>
      </c>
      <c r="G640" s="44">
        <v>1</v>
      </c>
      <c r="H640" s="44">
        <v>0</v>
      </c>
      <c r="I640" s="44">
        <v>1</v>
      </c>
      <c r="J640" s="44">
        <v>0</v>
      </c>
    </row>
    <row r="641" spans="1:10" x14ac:dyDescent="0.25">
      <c r="A641" s="40">
        <v>2732726</v>
      </c>
      <c r="B641" s="41" t="s">
        <v>9747</v>
      </c>
      <c r="C641" s="41">
        <v>0</v>
      </c>
      <c r="D641" s="41">
        <v>1</v>
      </c>
      <c r="E641" s="41">
        <v>0</v>
      </c>
      <c r="F641" s="41">
        <v>0</v>
      </c>
      <c r="G641" s="41">
        <v>0</v>
      </c>
      <c r="H641" s="41">
        <v>0</v>
      </c>
      <c r="I641" s="41">
        <v>1</v>
      </c>
      <c r="J641" s="41">
        <v>0</v>
      </c>
    </row>
    <row r="642" spans="1:10" x14ac:dyDescent="0.25">
      <c r="A642" s="43">
        <v>5320569</v>
      </c>
      <c r="B642" s="44" t="s">
        <v>12272</v>
      </c>
      <c r="C642" s="44">
        <v>0</v>
      </c>
      <c r="D642" s="44">
        <v>0</v>
      </c>
      <c r="E642" s="44">
        <v>0</v>
      </c>
      <c r="F642" s="44">
        <v>0</v>
      </c>
      <c r="G642" s="44">
        <v>0</v>
      </c>
      <c r="H642" s="44">
        <v>0</v>
      </c>
      <c r="I642" s="44">
        <v>1</v>
      </c>
      <c r="J642" s="44">
        <v>1</v>
      </c>
    </row>
    <row r="643" spans="1:10" x14ac:dyDescent="0.25">
      <c r="A643" s="40">
        <v>5308534</v>
      </c>
      <c r="B643" s="41" t="s">
        <v>846</v>
      </c>
      <c r="C643" s="41">
        <v>0</v>
      </c>
      <c r="D643" s="41">
        <v>0</v>
      </c>
      <c r="E643" s="41">
        <v>0</v>
      </c>
      <c r="F643" s="41">
        <v>0</v>
      </c>
      <c r="G643" s="41">
        <v>0</v>
      </c>
      <c r="H643" s="41">
        <v>0</v>
      </c>
      <c r="I643" s="41">
        <v>1</v>
      </c>
      <c r="J643" s="41">
        <v>1</v>
      </c>
    </row>
    <row r="644" spans="1:10" x14ac:dyDescent="0.25">
      <c r="A644" s="43">
        <v>5041538</v>
      </c>
      <c r="B644" s="44" t="s">
        <v>12273</v>
      </c>
      <c r="C644" s="44">
        <v>0</v>
      </c>
      <c r="D644" s="44">
        <v>0</v>
      </c>
      <c r="E644" s="44">
        <v>0</v>
      </c>
      <c r="F644" s="44">
        <v>0</v>
      </c>
      <c r="G644" s="44">
        <v>0</v>
      </c>
      <c r="H644" s="44">
        <v>0</v>
      </c>
      <c r="I644" s="44">
        <v>1</v>
      </c>
      <c r="J644" s="44">
        <v>1</v>
      </c>
    </row>
    <row r="645" spans="1:10" x14ac:dyDescent="0.25">
      <c r="A645" s="40">
        <v>5114039</v>
      </c>
      <c r="B645" s="41" t="s">
        <v>7980</v>
      </c>
      <c r="C645" s="41">
        <v>0</v>
      </c>
      <c r="D645" s="41">
        <v>0</v>
      </c>
      <c r="E645" s="41">
        <v>0</v>
      </c>
      <c r="F645" s="41">
        <v>0</v>
      </c>
      <c r="G645" s="41">
        <v>0</v>
      </c>
      <c r="H645" s="41">
        <v>0</v>
      </c>
      <c r="I645" s="41">
        <v>1</v>
      </c>
      <c r="J645" s="41">
        <v>1</v>
      </c>
    </row>
    <row r="646" spans="1:10" x14ac:dyDescent="0.25">
      <c r="A646" s="43">
        <v>5199123</v>
      </c>
      <c r="B646" s="44" t="s">
        <v>3884</v>
      </c>
      <c r="C646" s="44">
        <v>0</v>
      </c>
      <c r="D646" s="44">
        <v>0</v>
      </c>
      <c r="E646" s="44">
        <v>0</v>
      </c>
      <c r="F646" s="44">
        <v>0</v>
      </c>
      <c r="G646" s="44">
        <v>0</v>
      </c>
      <c r="H646" s="44">
        <v>0</v>
      </c>
      <c r="I646" s="44">
        <v>0</v>
      </c>
      <c r="J646" s="44">
        <v>1</v>
      </c>
    </row>
    <row r="647" spans="1:10" x14ac:dyDescent="0.25">
      <c r="A647" s="40">
        <v>2844001</v>
      </c>
      <c r="B647" s="41" t="s">
        <v>848</v>
      </c>
      <c r="C647" s="41">
        <v>0</v>
      </c>
      <c r="D647" s="41">
        <v>1</v>
      </c>
      <c r="E647" s="41">
        <v>0</v>
      </c>
      <c r="F647" s="41">
        <v>0</v>
      </c>
      <c r="G647" s="41">
        <v>1</v>
      </c>
      <c r="H647" s="41">
        <v>0</v>
      </c>
      <c r="I647" s="41">
        <v>1</v>
      </c>
      <c r="J647" s="41">
        <v>1</v>
      </c>
    </row>
    <row r="648" spans="1:10" x14ac:dyDescent="0.25">
      <c r="A648" s="43">
        <v>5276861</v>
      </c>
      <c r="B648" s="44" t="s">
        <v>9572</v>
      </c>
      <c r="C648" s="44">
        <v>0</v>
      </c>
      <c r="D648" s="44">
        <v>0</v>
      </c>
      <c r="E648" s="44">
        <v>0</v>
      </c>
      <c r="F648" s="44">
        <v>0</v>
      </c>
      <c r="G648" s="44">
        <v>0</v>
      </c>
      <c r="H648" s="44">
        <v>0</v>
      </c>
      <c r="I648" s="44">
        <v>1</v>
      </c>
      <c r="J648" s="44">
        <v>1</v>
      </c>
    </row>
    <row r="649" spans="1:10" x14ac:dyDescent="0.25">
      <c r="A649" s="40">
        <v>5078253</v>
      </c>
      <c r="B649" s="41" t="s">
        <v>12274</v>
      </c>
      <c r="C649" s="41">
        <v>0</v>
      </c>
      <c r="D649" s="41">
        <v>0</v>
      </c>
      <c r="E649" s="41">
        <v>0</v>
      </c>
      <c r="F649" s="41">
        <v>0</v>
      </c>
      <c r="G649" s="41">
        <v>1</v>
      </c>
      <c r="H649" s="41">
        <v>1</v>
      </c>
      <c r="I649" s="41">
        <v>1</v>
      </c>
      <c r="J649" s="41">
        <v>1</v>
      </c>
    </row>
    <row r="650" spans="1:10" x14ac:dyDescent="0.25">
      <c r="A650" s="43">
        <v>5077982</v>
      </c>
      <c r="B650" s="44" t="s">
        <v>12275</v>
      </c>
      <c r="C650" s="44">
        <v>0</v>
      </c>
      <c r="D650" s="44">
        <v>0</v>
      </c>
      <c r="E650" s="44">
        <v>0</v>
      </c>
      <c r="F650" s="44">
        <v>0</v>
      </c>
      <c r="G650" s="44">
        <v>1</v>
      </c>
      <c r="H650" s="44">
        <v>1</v>
      </c>
      <c r="I650" s="44">
        <v>0</v>
      </c>
      <c r="J650" s="44">
        <v>1</v>
      </c>
    </row>
    <row r="651" spans="1:10" x14ac:dyDescent="0.25">
      <c r="A651" s="40">
        <v>5161584</v>
      </c>
      <c r="B651" s="41" t="s">
        <v>11073</v>
      </c>
      <c r="C651" s="41">
        <v>0</v>
      </c>
      <c r="D651" s="41">
        <v>0</v>
      </c>
      <c r="E651" s="41">
        <v>0</v>
      </c>
      <c r="F651" s="41">
        <v>0</v>
      </c>
      <c r="G651" s="41">
        <v>0</v>
      </c>
      <c r="H651" s="41">
        <v>0</v>
      </c>
      <c r="I651" s="41">
        <v>1</v>
      </c>
      <c r="J651" s="41">
        <v>1</v>
      </c>
    </row>
    <row r="652" spans="1:10" x14ac:dyDescent="0.25">
      <c r="A652" s="43">
        <v>5483077</v>
      </c>
      <c r="B652" s="44" t="s">
        <v>11074</v>
      </c>
      <c r="C652" s="44">
        <v>0</v>
      </c>
      <c r="D652" s="44">
        <v>0</v>
      </c>
      <c r="E652" s="44">
        <v>0</v>
      </c>
      <c r="F652" s="44">
        <v>0</v>
      </c>
      <c r="G652" s="44">
        <v>0</v>
      </c>
      <c r="H652" s="44">
        <v>0</v>
      </c>
      <c r="I652" s="44">
        <v>0</v>
      </c>
      <c r="J652" s="44">
        <v>1</v>
      </c>
    </row>
    <row r="653" spans="1:10" x14ac:dyDescent="0.25">
      <c r="A653" s="40">
        <v>5463599</v>
      </c>
      <c r="B653" s="41" t="s">
        <v>5560</v>
      </c>
      <c r="C653" s="41">
        <v>0</v>
      </c>
      <c r="D653" s="41">
        <v>0</v>
      </c>
      <c r="E653" s="41">
        <v>0</v>
      </c>
      <c r="F653" s="41">
        <v>0</v>
      </c>
      <c r="G653" s="41">
        <v>0</v>
      </c>
      <c r="H653" s="41">
        <v>0</v>
      </c>
      <c r="I653" s="41">
        <v>1</v>
      </c>
      <c r="J653" s="41">
        <v>1</v>
      </c>
    </row>
    <row r="654" spans="1:10" x14ac:dyDescent="0.25">
      <c r="A654" s="43">
        <v>5167663</v>
      </c>
      <c r="B654" s="44" t="s">
        <v>12276</v>
      </c>
      <c r="C654" s="44">
        <v>0</v>
      </c>
      <c r="D654" s="44">
        <v>0</v>
      </c>
      <c r="E654" s="44">
        <v>0</v>
      </c>
      <c r="F654" s="44">
        <v>0</v>
      </c>
      <c r="G654" s="44">
        <v>0</v>
      </c>
      <c r="H654" s="44">
        <v>0</v>
      </c>
      <c r="I654" s="44">
        <v>1</v>
      </c>
      <c r="J654" s="44">
        <v>1</v>
      </c>
    </row>
    <row r="655" spans="1:10" x14ac:dyDescent="0.25">
      <c r="A655" s="40">
        <v>2889439</v>
      </c>
      <c r="B655" s="41" t="s">
        <v>12277</v>
      </c>
      <c r="C655" s="41">
        <v>0</v>
      </c>
      <c r="D655" s="41">
        <v>1</v>
      </c>
      <c r="E655" s="41">
        <v>0</v>
      </c>
      <c r="F655" s="41">
        <v>0</v>
      </c>
      <c r="G655" s="41">
        <v>0</v>
      </c>
      <c r="H655" s="41">
        <v>0</v>
      </c>
      <c r="I655" s="41">
        <v>0</v>
      </c>
      <c r="J655" s="41">
        <v>0</v>
      </c>
    </row>
    <row r="656" spans="1:10" x14ac:dyDescent="0.25">
      <c r="A656" s="43">
        <v>5270413</v>
      </c>
      <c r="B656" s="44" t="s">
        <v>12278</v>
      </c>
      <c r="C656" s="44">
        <v>0</v>
      </c>
      <c r="D656" s="44">
        <v>0</v>
      </c>
      <c r="E656" s="44">
        <v>0</v>
      </c>
      <c r="F656" s="44">
        <v>0</v>
      </c>
      <c r="G656" s="44">
        <v>0</v>
      </c>
      <c r="H656" s="44">
        <v>1</v>
      </c>
      <c r="I656" s="44">
        <v>1</v>
      </c>
      <c r="J656" s="44">
        <v>1</v>
      </c>
    </row>
    <row r="657" spans="1:10" x14ac:dyDescent="0.25">
      <c r="A657" s="40">
        <v>2025736</v>
      </c>
      <c r="B657" s="41" t="s">
        <v>6914</v>
      </c>
      <c r="C657" s="41">
        <v>0</v>
      </c>
      <c r="D657" s="41">
        <v>0</v>
      </c>
      <c r="E657" s="41">
        <v>0</v>
      </c>
      <c r="F657" s="41">
        <v>0</v>
      </c>
      <c r="G657" s="41">
        <v>1</v>
      </c>
      <c r="H657" s="41">
        <v>0</v>
      </c>
      <c r="I657" s="41">
        <v>1</v>
      </c>
      <c r="J657" s="41">
        <v>0</v>
      </c>
    </row>
    <row r="658" spans="1:10" x14ac:dyDescent="0.25">
      <c r="A658" s="43">
        <v>5303478</v>
      </c>
      <c r="B658" s="44" t="s">
        <v>12279</v>
      </c>
      <c r="C658" s="44">
        <v>0</v>
      </c>
      <c r="D658" s="44">
        <v>0</v>
      </c>
      <c r="E658" s="44">
        <v>0</v>
      </c>
      <c r="F658" s="44">
        <v>0</v>
      </c>
      <c r="G658" s="44">
        <v>0</v>
      </c>
      <c r="H658" s="44">
        <v>0</v>
      </c>
      <c r="I658" s="44">
        <v>1</v>
      </c>
      <c r="J658" s="44">
        <v>0</v>
      </c>
    </row>
    <row r="659" spans="1:10" x14ac:dyDescent="0.25">
      <c r="A659" s="40">
        <v>5528089</v>
      </c>
      <c r="B659" s="41" t="s">
        <v>12280</v>
      </c>
      <c r="C659" s="41">
        <v>0</v>
      </c>
      <c r="D659" s="41">
        <v>0</v>
      </c>
      <c r="E659" s="41">
        <v>0</v>
      </c>
      <c r="F659" s="41">
        <v>0</v>
      </c>
      <c r="G659" s="41">
        <v>0</v>
      </c>
      <c r="H659" s="41">
        <v>0</v>
      </c>
      <c r="I659" s="41">
        <v>1</v>
      </c>
      <c r="J659" s="41">
        <v>0</v>
      </c>
    </row>
    <row r="660" spans="1:10" x14ac:dyDescent="0.25">
      <c r="A660" s="43">
        <v>2762927</v>
      </c>
      <c r="B660" s="44" t="s">
        <v>3946</v>
      </c>
      <c r="C660" s="44">
        <v>0</v>
      </c>
      <c r="D660" s="44">
        <v>0</v>
      </c>
      <c r="E660" s="44">
        <v>0</v>
      </c>
      <c r="F660" s="44">
        <v>0</v>
      </c>
      <c r="G660" s="44">
        <v>0</v>
      </c>
      <c r="H660" s="44">
        <v>0</v>
      </c>
      <c r="I660" s="44">
        <v>1</v>
      </c>
      <c r="J660" s="44">
        <v>0</v>
      </c>
    </row>
    <row r="661" spans="1:10" x14ac:dyDescent="0.25">
      <c r="A661" s="40">
        <v>5339138</v>
      </c>
      <c r="B661" s="41" t="s">
        <v>12281</v>
      </c>
      <c r="C661" s="41">
        <v>0</v>
      </c>
      <c r="D661" s="41">
        <v>0</v>
      </c>
      <c r="E661" s="41">
        <v>0</v>
      </c>
      <c r="F661" s="41">
        <v>0</v>
      </c>
      <c r="G661" s="41">
        <v>1</v>
      </c>
      <c r="H661" s="41">
        <v>0</v>
      </c>
      <c r="I661" s="41">
        <v>1</v>
      </c>
      <c r="J661" s="41">
        <v>0</v>
      </c>
    </row>
    <row r="662" spans="1:10" x14ac:dyDescent="0.25">
      <c r="A662" s="43">
        <v>5202868</v>
      </c>
      <c r="B662" s="44" t="s">
        <v>849</v>
      </c>
      <c r="C662" s="44">
        <v>0</v>
      </c>
      <c r="D662" s="44">
        <v>0</v>
      </c>
      <c r="E662" s="44">
        <v>0</v>
      </c>
      <c r="F662" s="44">
        <v>0</v>
      </c>
      <c r="G662" s="44">
        <v>0</v>
      </c>
      <c r="H662" s="44">
        <v>0</v>
      </c>
      <c r="I662" s="44">
        <v>1</v>
      </c>
      <c r="J662" s="44">
        <v>1</v>
      </c>
    </row>
    <row r="663" spans="1:10" x14ac:dyDescent="0.25">
      <c r="A663" s="40">
        <v>2078449</v>
      </c>
      <c r="B663" s="41" t="s">
        <v>12282</v>
      </c>
      <c r="C663" s="41">
        <v>0</v>
      </c>
      <c r="D663" s="41">
        <v>0</v>
      </c>
      <c r="E663" s="41">
        <v>0</v>
      </c>
      <c r="F663" s="41">
        <v>1</v>
      </c>
      <c r="G663" s="41">
        <v>0</v>
      </c>
      <c r="H663" s="41">
        <v>1</v>
      </c>
      <c r="I663" s="41">
        <v>0</v>
      </c>
      <c r="J663" s="41">
        <v>1</v>
      </c>
    </row>
    <row r="664" spans="1:10" x14ac:dyDescent="0.25">
      <c r="A664" s="43">
        <v>2685841</v>
      </c>
      <c r="B664" s="44" t="s">
        <v>850</v>
      </c>
      <c r="C664" s="44">
        <v>0</v>
      </c>
      <c r="D664" s="44">
        <v>0</v>
      </c>
      <c r="E664" s="44">
        <v>0</v>
      </c>
      <c r="F664" s="44">
        <v>1</v>
      </c>
      <c r="G664" s="44">
        <v>1</v>
      </c>
      <c r="H664" s="44">
        <v>0</v>
      </c>
      <c r="I664" s="44">
        <v>0</v>
      </c>
      <c r="J664" s="44">
        <v>1</v>
      </c>
    </row>
    <row r="665" spans="1:10" x14ac:dyDescent="0.25">
      <c r="A665" s="40">
        <v>5132053</v>
      </c>
      <c r="B665" s="41" t="s">
        <v>3233</v>
      </c>
      <c r="C665" s="41">
        <v>0</v>
      </c>
      <c r="D665" s="41">
        <v>0</v>
      </c>
      <c r="E665" s="41">
        <v>0</v>
      </c>
      <c r="F665" s="41">
        <v>0</v>
      </c>
      <c r="G665" s="41">
        <v>0</v>
      </c>
      <c r="H665" s="41">
        <v>0</v>
      </c>
      <c r="I665" s="41">
        <v>1</v>
      </c>
      <c r="J665" s="41">
        <v>1</v>
      </c>
    </row>
    <row r="666" spans="1:10" x14ac:dyDescent="0.25">
      <c r="A666" s="43">
        <v>2583216</v>
      </c>
      <c r="B666" s="44" t="s">
        <v>12283</v>
      </c>
      <c r="C666" s="44">
        <v>0</v>
      </c>
      <c r="D666" s="44">
        <v>0</v>
      </c>
      <c r="E666" s="44">
        <v>0</v>
      </c>
      <c r="F666" s="44">
        <v>0</v>
      </c>
      <c r="G666" s="44">
        <v>0</v>
      </c>
      <c r="H666" s="44">
        <v>0</v>
      </c>
      <c r="I666" s="44">
        <v>1</v>
      </c>
      <c r="J666" s="44">
        <v>0</v>
      </c>
    </row>
    <row r="667" spans="1:10" x14ac:dyDescent="0.25">
      <c r="A667" s="40">
        <v>5244552</v>
      </c>
      <c r="B667" s="41" t="s">
        <v>851</v>
      </c>
      <c r="C667" s="41">
        <v>0</v>
      </c>
      <c r="D667" s="41">
        <v>0</v>
      </c>
      <c r="E667" s="41">
        <v>0</v>
      </c>
      <c r="F667" s="41">
        <v>0</v>
      </c>
      <c r="G667" s="41">
        <v>0</v>
      </c>
      <c r="H667" s="41">
        <v>0</v>
      </c>
      <c r="I667" s="41">
        <v>1</v>
      </c>
      <c r="J667" s="41">
        <v>1</v>
      </c>
    </row>
    <row r="668" spans="1:10" x14ac:dyDescent="0.25">
      <c r="A668" s="43">
        <v>5214599</v>
      </c>
      <c r="B668" s="44" t="s">
        <v>12284</v>
      </c>
      <c r="C668" s="44">
        <v>0</v>
      </c>
      <c r="D668" s="44">
        <v>0</v>
      </c>
      <c r="E668" s="44">
        <v>0</v>
      </c>
      <c r="F668" s="44">
        <v>0</v>
      </c>
      <c r="G668" s="44">
        <v>0</v>
      </c>
      <c r="H668" s="44">
        <v>0</v>
      </c>
      <c r="I668" s="44">
        <v>1</v>
      </c>
      <c r="J668" s="44">
        <v>1</v>
      </c>
    </row>
    <row r="669" spans="1:10" x14ac:dyDescent="0.25">
      <c r="A669" s="40">
        <v>5245966</v>
      </c>
      <c r="B669" s="41" t="s">
        <v>4204</v>
      </c>
      <c r="C669" s="41">
        <v>0</v>
      </c>
      <c r="D669" s="41">
        <v>0</v>
      </c>
      <c r="E669" s="41">
        <v>0</v>
      </c>
      <c r="F669" s="41">
        <v>0</v>
      </c>
      <c r="G669" s="41">
        <v>0</v>
      </c>
      <c r="H669" s="41">
        <v>0</v>
      </c>
      <c r="I669" s="41">
        <v>1</v>
      </c>
      <c r="J669" s="41">
        <v>1</v>
      </c>
    </row>
    <row r="670" spans="1:10" x14ac:dyDescent="0.25">
      <c r="A670" s="43">
        <v>5248329</v>
      </c>
      <c r="B670" s="44" t="s">
        <v>4533</v>
      </c>
      <c r="C670" s="44">
        <v>0</v>
      </c>
      <c r="D670" s="44">
        <v>0</v>
      </c>
      <c r="E670" s="44">
        <v>0</v>
      </c>
      <c r="F670" s="44">
        <v>0</v>
      </c>
      <c r="G670" s="44">
        <v>0</v>
      </c>
      <c r="H670" s="44">
        <v>0</v>
      </c>
      <c r="I670" s="44">
        <v>1</v>
      </c>
      <c r="J670" s="44">
        <v>1</v>
      </c>
    </row>
    <row r="671" spans="1:10" x14ac:dyDescent="0.25">
      <c r="A671" s="40">
        <v>5098238</v>
      </c>
      <c r="B671" s="41" t="s">
        <v>12285</v>
      </c>
      <c r="C671" s="41">
        <v>0</v>
      </c>
      <c r="D671" s="41">
        <v>0</v>
      </c>
      <c r="E671" s="41">
        <v>0</v>
      </c>
      <c r="F671" s="41">
        <v>0</v>
      </c>
      <c r="G671" s="41">
        <v>1</v>
      </c>
      <c r="H671" s="41">
        <v>1</v>
      </c>
      <c r="I671" s="41">
        <v>1</v>
      </c>
      <c r="J671" s="41">
        <v>1</v>
      </c>
    </row>
    <row r="672" spans="1:10" x14ac:dyDescent="0.25">
      <c r="A672" s="43">
        <v>5113717</v>
      </c>
      <c r="B672" s="44" t="s">
        <v>12286</v>
      </c>
      <c r="C672" s="44">
        <v>0</v>
      </c>
      <c r="D672" s="44">
        <v>0</v>
      </c>
      <c r="E672" s="44">
        <v>0</v>
      </c>
      <c r="F672" s="44">
        <v>0</v>
      </c>
      <c r="G672" s="44">
        <v>0</v>
      </c>
      <c r="H672" s="44">
        <v>0</v>
      </c>
      <c r="I672" s="44">
        <v>1</v>
      </c>
      <c r="J672" s="44">
        <v>0</v>
      </c>
    </row>
    <row r="673" spans="1:10" x14ac:dyDescent="0.25">
      <c r="A673" s="40">
        <v>5229634</v>
      </c>
      <c r="B673" s="41" t="s">
        <v>6027</v>
      </c>
      <c r="C673" s="41">
        <v>0</v>
      </c>
      <c r="D673" s="41">
        <v>0</v>
      </c>
      <c r="E673" s="41">
        <v>0</v>
      </c>
      <c r="F673" s="41">
        <v>0</v>
      </c>
      <c r="G673" s="41">
        <v>0</v>
      </c>
      <c r="H673" s="41">
        <v>0</v>
      </c>
      <c r="I673" s="41">
        <v>0</v>
      </c>
      <c r="J673" s="41">
        <v>1</v>
      </c>
    </row>
    <row r="674" spans="1:10" x14ac:dyDescent="0.25">
      <c r="A674" s="43">
        <v>5400465</v>
      </c>
      <c r="B674" s="44" t="s">
        <v>12287</v>
      </c>
      <c r="C674" s="44">
        <v>0</v>
      </c>
      <c r="D674" s="44">
        <v>0</v>
      </c>
      <c r="E674" s="44">
        <v>0</v>
      </c>
      <c r="F674" s="44">
        <v>0</v>
      </c>
      <c r="G674" s="44">
        <v>0</v>
      </c>
      <c r="H674" s="44">
        <v>0</v>
      </c>
      <c r="I674" s="44">
        <v>1</v>
      </c>
      <c r="J674" s="44">
        <v>0</v>
      </c>
    </row>
    <row r="675" spans="1:10" x14ac:dyDescent="0.25">
      <c r="A675" s="40">
        <v>5045525</v>
      </c>
      <c r="B675" s="41" t="s">
        <v>12288</v>
      </c>
      <c r="C675" s="41">
        <v>0</v>
      </c>
      <c r="D675" s="41">
        <v>0</v>
      </c>
      <c r="E675" s="41">
        <v>0</v>
      </c>
      <c r="F675" s="41">
        <v>0</v>
      </c>
      <c r="G675" s="41">
        <v>0</v>
      </c>
      <c r="H675" s="41">
        <v>0</v>
      </c>
      <c r="I675" s="41">
        <v>1</v>
      </c>
      <c r="J675" s="41">
        <v>1</v>
      </c>
    </row>
    <row r="676" spans="1:10" x14ac:dyDescent="0.25">
      <c r="A676" s="43">
        <v>2571498</v>
      </c>
      <c r="B676" s="44" t="s">
        <v>12289</v>
      </c>
      <c r="C676" s="44">
        <v>1</v>
      </c>
      <c r="D676" s="44">
        <v>1</v>
      </c>
      <c r="E676" s="44">
        <v>1</v>
      </c>
      <c r="F676" s="44">
        <v>0</v>
      </c>
      <c r="G676" s="44">
        <v>0</v>
      </c>
      <c r="H676" s="44">
        <v>0</v>
      </c>
      <c r="I676" s="44">
        <v>1</v>
      </c>
      <c r="J676" s="44">
        <v>0</v>
      </c>
    </row>
    <row r="677" spans="1:10" x14ac:dyDescent="0.25">
      <c r="A677" s="40">
        <v>5051665</v>
      </c>
      <c r="B677" s="41" t="s">
        <v>12290</v>
      </c>
      <c r="C677" s="41">
        <v>0</v>
      </c>
      <c r="D677" s="41">
        <v>0</v>
      </c>
      <c r="E677" s="41">
        <v>0</v>
      </c>
      <c r="F677" s="41">
        <v>0</v>
      </c>
      <c r="G677" s="41">
        <v>0</v>
      </c>
      <c r="H677" s="41">
        <v>0</v>
      </c>
      <c r="I677" s="41">
        <v>1</v>
      </c>
      <c r="J677" s="41">
        <v>1</v>
      </c>
    </row>
    <row r="678" spans="1:10" x14ac:dyDescent="0.25">
      <c r="A678" s="43">
        <v>5159644</v>
      </c>
      <c r="B678" s="44" t="s">
        <v>12291</v>
      </c>
      <c r="C678" s="44">
        <v>0</v>
      </c>
      <c r="D678" s="44">
        <v>0</v>
      </c>
      <c r="E678" s="44">
        <v>0</v>
      </c>
      <c r="F678" s="44">
        <v>0</v>
      </c>
      <c r="G678" s="44">
        <v>0</v>
      </c>
      <c r="H678" s="44">
        <v>0</v>
      </c>
      <c r="I678" s="44">
        <v>1</v>
      </c>
      <c r="J678" s="44">
        <v>0</v>
      </c>
    </row>
    <row r="679" spans="1:10" x14ac:dyDescent="0.25">
      <c r="A679" s="40">
        <v>2745534</v>
      </c>
      <c r="B679" s="41" t="s">
        <v>8074</v>
      </c>
      <c r="C679" s="41">
        <v>0</v>
      </c>
      <c r="D679" s="41">
        <v>0</v>
      </c>
      <c r="E679" s="41">
        <v>0</v>
      </c>
      <c r="F679" s="41">
        <v>0</v>
      </c>
      <c r="G679" s="41">
        <v>0</v>
      </c>
      <c r="H679" s="41">
        <v>0</v>
      </c>
      <c r="I679" s="41">
        <v>1</v>
      </c>
      <c r="J679" s="41">
        <v>0</v>
      </c>
    </row>
    <row r="680" spans="1:10" x14ac:dyDescent="0.25">
      <c r="A680" s="43">
        <v>2706865</v>
      </c>
      <c r="B680" s="44" t="s">
        <v>12292</v>
      </c>
      <c r="C680" s="44">
        <v>0</v>
      </c>
      <c r="D680" s="44">
        <v>0</v>
      </c>
      <c r="E680" s="44">
        <v>0</v>
      </c>
      <c r="F680" s="44">
        <v>0</v>
      </c>
      <c r="G680" s="44">
        <v>0</v>
      </c>
      <c r="H680" s="44">
        <v>1</v>
      </c>
      <c r="I680" s="44">
        <v>1</v>
      </c>
      <c r="J680" s="44">
        <v>0</v>
      </c>
    </row>
    <row r="681" spans="1:10" x14ac:dyDescent="0.25">
      <c r="A681" s="40">
        <v>2889668</v>
      </c>
      <c r="B681" s="41" t="s">
        <v>9935</v>
      </c>
      <c r="C681" s="41">
        <v>0</v>
      </c>
      <c r="D681" s="41">
        <v>0</v>
      </c>
      <c r="E681" s="41">
        <v>0</v>
      </c>
      <c r="F681" s="41">
        <v>0</v>
      </c>
      <c r="G681" s="41">
        <v>0</v>
      </c>
      <c r="H681" s="41">
        <v>1</v>
      </c>
      <c r="I681" s="41">
        <v>1</v>
      </c>
      <c r="J681" s="41">
        <v>0</v>
      </c>
    </row>
    <row r="682" spans="1:10" x14ac:dyDescent="0.25">
      <c r="A682" s="43">
        <v>5408415</v>
      </c>
      <c r="B682" s="44" t="s">
        <v>12293</v>
      </c>
      <c r="C682" s="44">
        <v>0</v>
      </c>
      <c r="D682" s="44">
        <v>0</v>
      </c>
      <c r="E682" s="44">
        <v>0</v>
      </c>
      <c r="F682" s="44">
        <v>0</v>
      </c>
      <c r="G682" s="44">
        <v>0</v>
      </c>
      <c r="H682" s="44">
        <v>0</v>
      </c>
      <c r="I682" s="44">
        <v>1</v>
      </c>
      <c r="J682" s="44">
        <v>1</v>
      </c>
    </row>
    <row r="683" spans="1:10" x14ac:dyDescent="0.25">
      <c r="A683" s="40">
        <v>2827298</v>
      </c>
      <c r="B683" s="41" t="s">
        <v>10139</v>
      </c>
      <c r="C683" s="41">
        <v>0</v>
      </c>
      <c r="D683" s="41">
        <v>0</v>
      </c>
      <c r="E683" s="41">
        <v>0</v>
      </c>
      <c r="F683" s="41">
        <v>0</v>
      </c>
      <c r="G683" s="41">
        <v>0</v>
      </c>
      <c r="H683" s="41">
        <v>0</v>
      </c>
      <c r="I683" s="41">
        <v>1</v>
      </c>
      <c r="J683" s="41">
        <v>0</v>
      </c>
    </row>
    <row r="684" spans="1:10" x14ac:dyDescent="0.25">
      <c r="A684" s="43">
        <v>2824752</v>
      </c>
      <c r="B684" s="44" t="s">
        <v>12294</v>
      </c>
      <c r="C684" s="44">
        <v>0</v>
      </c>
      <c r="D684" s="44">
        <v>0</v>
      </c>
      <c r="E684" s="44">
        <v>0</v>
      </c>
      <c r="F684" s="44">
        <v>0</v>
      </c>
      <c r="G684" s="44">
        <v>0</v>
      </c>
      <c r="H684" s="44">
        <v>0</v>
      </c>
      <c r="I684" s="44">
        <v>1</v>
      </c>
      <c r="J684" s="44">
        <v>0</v>
      </c>
    </row>
    <row r="685" spans="1:10" x14ac:dyDescent="0.25">
      <c r="A685" s="40">
        <v>5204291</v>
      </c>
      <c r="B685" s="41" t="s">
        <v>12295</v>
      </c>
      <c r="C685" s="41">
        <v>0</v>
      </c>
      <c r="D685" s="41">
        <v>0</v>
      </c>
      <c r="E685" s="41">
        <v>0</v>
      </c>
      <c r="F685" s="41">
        <v>0</v>
      </c>
      <c r="G685" s="41">
        <v>0</v>
      </c>
      <c r="H685" s="41">
        <v>0</v>
      </c>
      <c r="I685" s="41">
        <v>1</v>
      </c>
      <c r="J685" s="41">
        <v>0</v>
      </c>
    </row>
    <row r="686" spans="1:10" x14ac:dyDescent="0.25">
      <c r="A686" s="43">
        <v>5436478</v>
      </c>
      <c r="B686" s="44" t="s">
        <v>12296</v>
      </c>
      <c r="C686" s="44">
        <v>0</v>
      </c>
      <c r="D686" s="44">
        <v>0</v>
      </c>
      <c r="E686" s="44">
        <v>0</v>
      </c>
      <c r="F686" s="44">
        <v>0</v>
      </c>
      <c r="G686" s="44">
        <v>0</v>
      </c>
      <c r="H686" s="44">
        <v>1</v>
      </c>
      <c r="I686" s="44">
        <v>0</v>
      </c>
      <c r="J686" s="44">
        <v>0</v>
      </c>
    </row>
    <row r="687" spans="1:10" x14ac:dyDescent="0.25">
      <c r="A687" s="40">
        <v>5429617</v>
      </c>
      <c r="B687" s="41" t="s">
        <v>12297</v>
      </c>
      <c r="C687" s="41">
        <v>0</v>
      </c>
      <c r="D687" s="41">
        <v>0</v>
      </c>
      <c r="E687" s="41">
        <v>0</v>
      </c>
      <c r="F687" s="41">
        <v>0</v>
      </c>
      <c r="G687" s="41">
        <v>0</v>
      </c>
      <c r="H687" s="41">
        <v>0</v>
      </c>
      <c r="I687" s="41">
        <v>1</v>
      </c>
      <c r="J687" s="41">
        <v>1</v>
      </c>
    </row>
    <row r="688" spans="1:10" x14ac:dyDescent="0.25">
      <c r="A688" s="43">
        <v>5208025</v>
      </c>
      <c r="B688" s="44" t="s">
        <v>8898</v>
      </c>
      <c r="C688" s="44">
        <v>0</v>
      </c>
      <c r="D688" s="44">
        <v>0</v>
      </c>
      <c r="E688" s="44">
        <v>0</v>
      </c>
      <c r="F688" s="44">
        <v>0</v>
      </c>
      <c r="G688" s="44">
        <v>0</v>
      </c>
      <c r="H688" s="44">
        <v>0</v>
      </c>
      <c r="I688" s="44">
        <v>1</v>
      </c>
      <c r="J688" s="44">
        <v>1</v>
      </c>
    </row>
    <row r="689" spans="1:10" x14ac:dyDescent="0.25">
      <c r="A689" s="40">
        <v>5007143</v>
      </c>
      <c r="B689" s="41" t="s">
        <v>11084</v>
      </c>
      <c r="C689" s="41">
        <v>0</v>
      </c>
      <c r="D689" s="41">
        <v>0</v>
      </c>
      <c r="E689" s="41">
        <v>0</v>
      </c>
      <c r="F689" s="41">
        <v>0</v>
      </c>
      <c r="G689" s="41">
        <v>1</v>
      </c>
      <c r="H689" s="41">
        <v>1</v>
      </c>
      <c r="I689" s="41">
        <v>0</v>
      </c>
      <c r="J689" s="41">
        <v>1</v>
      </c>
    </row>
    <row r="690" spans="1:10" x14ac:dyDescent="0.25">
      <c r="A690" s="43">
        <v>5172829</v>
      </c>
      <c r="B690" s="44" t="s">
        <v>12298</v>
      </c>
      <c r="C690" s="44">
        <v>0</v>
      </c>
      <c r="D690" s="44">
        <v>0</v>
      </c>
      <c r="E690" s="44">
        <v>0</v>
      </c>
      <c r="F690" s="44">
        <v>0</v>
      </c>
      <c r="G690" s="44">
        <v>0</v>
      </c>
      <c r="H690" s="44">
        <v>0</v>
      </c>
      <c r="I690" s="44">
        <v>1</v>
      </c>
      <c r="J690" s="44">
        <v>1</v>
      </c>
    </row>
    <row r="691" spans="1:10" x14ac:dyDescent="0.25">
      <c r="A691" s="40">
        <v>5619483</v>
      </c>
      <c r="B691" s="41" t="s">
        <v>8449</v>
      </c>
      <c r="C691" s="41">
        <v>0</v>
      </c>
      <c r="D691" s="41">
        <v>0</v>
      </c>
      <c r="E691" s="41">
        <v>0</v>
      </c>
      <c r="F691" s="41">
        <v>0</v>
      </c>
      <c r="G691" s="41">
        <v>0</v>
      </c>
      <c r="H691" s="41">
        <v>0</v>
      </c>
      <c r="I691" s="41">
        <v>1</v>
      </c>
      <c r="J691" s="41">
        <v>0</v>
      </c>
    </row>
    <row r="692" spans="1:10" x14ac:dyDescent="0.25">
      <c r="A692" s="43">
        <v>5312213</v>
      </c>
      <c r="B692" s="44" t="s">
        <v>12299</v>
      </c>
      <c r="C692" s="44">
        <v>0</v>
      </c>
      <c r="D692" s="44">
        <v>0</v>
      </c>
      <c r="E692" s="44">
        <v>0</v>
      </c>
      <c r="F692" s="44">
        <v>0</v>
      </c>
      <c r="G692" s="44">
        <v>0</v>
      </c>
      <c r="H692" s="44">
        <v>1</v>
      </c>
      <c r="I692" s="44">
        <v>0</v>
      </c>
      <c r="J692" s="44">
        <v>0</v>
      </c>
    </row>
    <row r="693" spans="1:10" x14ac:dyDescent="0.25">
      <c r="A693" s="40">
        <v>2778076</v>
      </c>
      <c r="B693" s="41" t="s">
        <v>12300</v>
      </c>
      <c r="C693" s="41">
        <v>0</v>
      </c>
      <c r="D693" s="41">
        <v>0</v>
      </c>
      <c r="E693" s="41">
        <v>0</v>
      </c>
      <c r="F693" s="41">
        <v>0</v>
      </c>
      <c r="G693" s="41">
        <v>1</v>
      </c>
      <c r="H693" s="41">
        <v>0</v>
      </c>
      <c r="I693" s="41">
        <v>1</v>
      </c>
      <c r="J693" s="41">
        <v>0</v>
      </c>
    </row>
    <row r="694" spans="1:10" x14ac:dyDescent="0.25">
      <c r="A694" s="43">
        <v>5269695</v>
      </c>
      <c r="B694" s="44" t="s">
        <v>12301</v>
      </c>
      <c r="C694" s="44">
        <v>0</v>
      </c>
      <c r="D694" s="44">
        <v>0</v>
      </c>
      <c r="E694" s="44">
        <v>0</v>
      </c>
      <c r="F694" s="44">
        <v>0</v>
      </c>
      <c r="G694" s="44">
        <v>0</v>
      </c>
      <c r="H694" s="44">
        <v>0</v>
      </c>
      <c r="I694" s="44">
        <v>1</v>
      </c>
      <c r="J694" s="44">
        <v>0</v>
      </c>
    </row>
    <row r="695" spans="1:10" x14ac:dyDescent="0.25">
      <c r="A695" s="40">
        <v>5288126</v>
      </c>
      <c r="B695" s="41" t="s">
        <v>12302</v>
      </c>
      <c r="C695" s="41">
        <v>0</v>
      </c>
      <c r="D695" s="41">
        <v>0</v>
      </c>
      <c r="E695" s="41">
        <v>0</v>
      </c>
      <c r="F695" s="41">
        <v>0</v>
      </c>
      <c r="G695" s="41">
        <v>0</v>
      </c>
      <c r="H695" s="41">
        <v>0</v>
      </c>
      <c r="I695" s="41">
        <v>1</v>
      </c>
      <c r="J695" s="41">
        <v>1</v>
      </c>
    </row>
    <row r="696" spans="1:10" x14ac:dyDescent="0.25">
      <c r="A696" s="43">
        <v>5309069</v>
      </c>
      <c r="B696" s="44" t="s">
        <v>4877</v>
      </c>
      <c r="C696" s="44">
        <v>0</v>
      </c>
      <c r="D696" s="44">
        <v>0</v>
      </c>
      <c r="E696" s="44">
        <v>0</v>
      </c>
      <c r="F696" s="44">
        <v>1</v>
      </c>
      <c r="G696" s="44">
        <v>0</v>
      </c>
      <c r="H696" s="44">
        <v>0</v>
      </c>
      <c r="I696" s="44">
        <v>1</v>
      </c>
      <c r="J696" s="44">
        <v>1</v>
      </c>
    </row>
    <row r="697" spans="1:10" x14ac:dyDescent="0.25">
      <c r="A697" s="40">
        <v>5313341</v>
      </c>
      <c r="B697" s="41" t="s">
        <v>12303</v>
      </c>
      <c r="C697" s="41">
        <v>0</v>
      </c>
      <c r="D697" s="41">
        <v>0</v>
      </c>
      <c r="E697" s="41">
        <v>0</v>
      </c>
      <c r="F697" s="41">
        <v>0</v>
      </c>
      <c r="G697" s="41">
        <v>0</v>
      </c>
      <c r="H697" s="41">
        <v>0</v>
      </c>
      <c r="I697" s="41">
        <v>1</v>
      </c>
      <c r="J697" s="41">
        <v>1</v>
      </c>
    </row>
    <row r="698" spans="1:10" x14ac:dyDescent="0.25">
      <c r="A698" s="43">
        <v>5266084</v>
      </c>
      <c r="B698" s="44" t="s">
        <v>12304</v>
      </c>
      <c r="C698" s="44">
        <v>0</v>
      </c>
      <c r="D698" s="44">
        <v>0</v>
      </c>
      <c r="E698" s="44">
        <v>0</v>
      </c>
      <c r="F698" s="44">
        <v>0</v>
      </c>
      <c r="G698" s="44">
        <v>0</v>
      </c>
      <c r="H698" s="44">
        <v>0</v>
      </c>
      <c r="I698" s="44">
        <v>1</v>
      </c>
      <c r="J698" s="44">
        <v>1</v>
      </c>
    </row>
    <row r="699" spans="1:10" x14ac:dyDescent="0.25">
      <c r="A699" s="40">
        <v>5168147</v>
      </c>
      <c r="B699" s="41" t="s">
        <v>12305</v>
      </c>
      <c r="C699" s="41">
        <v>0</v>
      </c>
      <c r="D699" s="41">
        <v>0</v>
      </c>
      <c r="E699" s="41">
        <v>0</v>
      </c>
      <c r="F699" s="41">
        <v>0</v>
      </c>
      <c r="G699" s="41">
        <v>0</v>
      </c>
      <c r="H699" s="41">
        <v>0</v>
      </c>
      <c r="I699" s="41">
        <v>1</v>
      </c>
      <c r="J699" s="41">
        <v>1</v>
      </c>
    </row>
    <row r="700" spans="1:10" x14ac:dyDescent="0.25">
      <c r="A700" s="43">
        <v>5396662</v>
      </c>
      <c r="B700" s="44" t="s">
        <v>6945</v>
      </c>
      <c r="C700" s="44">
        <v>0</v>
      </c>
      <c r="D700" s="44">
        <v>0</v>
      </c>
      <c r="E700" s="44">
        <v>0</v>
      </c>
      <c r="F700" s="44">
        <v>0</v>
      </c>
      <c r="G700" s="44">
        <v>0</v>
      </c>
      <c r="H700" s="44">
        <v>0</v>
      </c>
      <c r="I700" s="44">
        <v>1</v>
      </c>
      <c r="J700" s="44">
        <v>1</v>
      </c>
    </row>
    <row r="701" spans="1:10" x14ac:dyDescent="0.25">
      <c r="A701" s="40">
        <v>2030187</v>
      </c>
      <c r="B701" s="41" t="s">
        <v>9688</v>
      </c>
      <c r="C701" s="41">
        <v>0</v>
      </c>
      <c r="D701" s="41">
        <v>0</v>
      </c>
      <c r="E701" s="41">
        <v>0</v>
      </c>
      <c r="F701" s="41">
        <v>0</v>
      </c>
      <c r="G701" s="41">
        <v>0</v>
      </c>
      <c r="H701" s="41">
        <v>0</v>
      </c>
      <c r="I701" s="41">
        <v>1</v>
      </c>
      <c r="J701" s="41">
        <v>0</v>
      </c>
    </row>
    <row r="702" spans="1:10" x14ac:dyDescent="0.25">
      <c r="A702" s="43">
        <v>2823616</v>
      </c>
      <c r="B702" s="44" t="s">
        <v>3378</v>
      </c>
      <c r="C702" s="44">
        <v>0</v>
      </c>
      <c r="D702" s="44">
        <v>0</v>
      </c>
      <c r="E702" s="44">
        <v>0</v>
      </c>
      <c r="F702" s="44">
        <v>0</v>
      </c>
      <c r="G702" s="44">
        <v>0</v>
      </c>
      <c r="H702" s="44">
        <v>0</v>
      </c>
      <c r="I702" s="44">
        <v>1</v>
      </c>
      <c r="J702" s="44">
        <v>1</v>
      </c>
    </row>
    <row r="703" spans="1:10" x14ac:dyDescent="0.25">
      <c r="A703" s="40">
        <v>5267641</v>
      </c>
      <c r="B703" s="41" t="s">
        <v>12306</v>
      </c>
      <c r="C703" s="41">
        <v>0</v>
      </c>
      <c r="D703" s="41">
        <v>0</v>
      </c>
      <c r="E703" s="41">
        <v>0</v>
      </c>
      <c r="F703" s="41">
        <v>0</v>
      </c>
      <c r="G703" s="41">
        <v>0</v>
      </c>
      <c r="H703" s="41">
        <v>0</v>
      </c>
      <c r="I703" s="41">
        <v>1</v>
      </c>
      <c r="J703" s="41">
        <v>0</v>
      </c>
    </row>
    <row r="704" spans="1:10" x14ac:dyDescent="0.25">
      <c r="A704" s="43">
        <v>2708345</v>
      </c>
      <c r="B704" s="44" t="s">
        <v>11088</v>
      </c>
      <c r="C704" s="44">
        <v>0</v>
      </c>
      <c r="D704" s="44">
        <v>0</v>
      </c>
      <c r="E704" s="44">
        <v>0</v>
      </c>
      <c r="F704" s="44">
        <v>0</v>
      </c>
      <c r="G704" s="44">
        <v>0</v>
      </c>
      <c r="H704" s="44">
        <v>0</v>
      </c>
      <c r="I704" s="44">
        <v>1</v>
      </c>
      <c r="J704" s="44">
        <v>1</v>
      </c>
    </row>
    <row r="705" spans="1:10" x14ac:dyDescent="0.25">
      <c r="A705" s="40">
        <v>2837889</v>
      </c>
      <c r="B705" s="41" t="s">
        <v>2511</v>
      </c>
      <c r="C705" s="41">
        <v>0</v>
      </c>
      <c r="D705" s="41">
        <v>0</v>
      </c>
      <c r="E705" s="41">
        <v>0</v>
      </c>
      <c r="F705" s="41">
        <v>0</v>
      </c>
      <c r="G705" s="41">
        <v>0</v>
      </c>
      <c r="H705" s="41">
        <v>0</v>
      </c>
      <c r="I705" s="41">
        <v>1</v>
      </c>
      <c r="J705" s="41">
        <v>1</v>
      </c>
    </row>
    <row r="706" spans="1:10" x14ac:dyDescent="0.25">
      <c r="A706" s="43">
        <v>2565587</v>
      </c>
      <c r="B706" s="44" t="s">
        <v>12307</v>
      </c>
      <c r="C706" s="44">
        <v>0</v>
      </c>
      <c r="D706" s="44">
        <v>0</v>
      </c>
      <c r="E706" s="44">
        <v>0</v>
      </c>
      <c r="F706" s="44">
        <v>0</v>
      </c>
      <c r="G706" s="44">
        <v>0</v>
      </c>
      <c r="H706" s="44">
        <v>0</v>
      </c>
      <c r="I706" s="44">
        <v>1</v>
      </c>
      <c r="J706" s="44">
        <v>0</v>
      </c>
    </row>
    <row r="707" spans="1:10" x14ac:dyDescent="0.25">
      <c r="A707" s="40">
        <v>5106524</v>
      </c>
      <c r="B707" s="41" t="s">
        <v>12308</v>
      </c>
      <c r="C707" s="41">
        <v>0</v>
      </c>
      <c r="D707" s="41">
        <v>0</v>
      </c>
      <c r="E707" s="41">
        <v>0</v>
      </c>
      <c r="F707" s="41">
        <v>0</v>
      </c>
      <c r="G707" s="41">
        <v>0</v>
      </c>
      <c r="H707" s="41">
        <v>0</v>
      </c>
      <c r="I707" s="41">
        <v>1</v>
      </c>
      <c r="J707" s="41">
        <v>1</v>
      </c>
    </row>
    <row r="708" spans="1:10" x14ac:dyDescent="0.25">
      <c r="A708" s="43">
        <v>2746913</v>
      </c>
      <c r="B708" s="44" t="s">
        <v>12309</v>
      </c>
      <c r="C708" s="44">
        <v>0</v>
      </c>
      <c r="D708" s="44">
        <v>0</v>
      </c>
      <c r="E708" s="44">
        <v>0</v>
      </c>
      <c r="F708" s="44">
        <v>0</v>
      </c>
      <c r="G708" s="44">
        <v>0</v>
      </c>
      <c r="H708" s="44">
        <v>0</v>
      </c>
      <c r="I708" s="44">
        <v>1</v>
      </c>
      <c r="J708" s="44">
        <v>0</v>
      </c>
    </row>
    <row r="709" spans="1:10" x14ac:dyDescent="0.25">
      <c r="A709" s="40">
        <v>5473055</v>
      </c>
      <c r="B709" s="41" t="s">
        <v>11090</v>
      </c>
      <c r="C709" s="41">
        <v>0</v>
      </c>
      <c r="D709" s="41">
        <v>0</v>
      </c>
      <c r="E709" s="41">
        <v>0</v>
      </c>
      <c r="F709" s="41">
        <v>0</v>
      </c>
      <c r="G709" s="41">
        <v>0</v>
      </c>
      <c r="H709" s="41">
        <v>0</v>
      </c>
      <c r="I709" s="41">
        <v>0</v>
      </c>
      <c r="J709" s="41">
        <v>1</v>
      </c>
    </row>
    <row r="710" spans="1:10" x14ac:dyDescent="0.25">
      <c r="A710" s="43">
        <v>2839121</v>
      </c>
      <c r="B710" s="44" t="s">
        <v>11092</v>
      </c>
      <c r="C710" s="44">
        <v>1</v>
      </c>
      <c r="D710" s="44">
        <v>0</v>
      </c>
      <c r="E710" s="44">
        <v>1</v>
      </c>
      <c r="F710" s="44">
        <v>0</v>
      </c>
      <c r="G710" s="44">
        <v>1</v>
      </c>
      <c r="H710" s="44">
        <v>0</v>
      </c>
      <c r="I710" s="44">
        <v>1</v>
      </c>
      <c r="J710" s="44">
        <v>1</v>
      </c>
    </row>
    <row r="711" spans="1:10" x14ac:dyDescent="0.25">
      <c r="A711" s="40">
        <v>5236932</v>
      </c>
      <c r="B711" s="41" t="s">
        <v>12310</v>
      </c>
      <c r="C711" s="41">
        <v>0</v>
      </c>
      <c r="D711" s="41">
        <v>0</v>
      </c>
      <c r="E711" s="41">
        <v>0</v>
      </c>
      <c r="F711" s="41">
        <v>0</v>
      </c>
      <c r="G711" s="41">
        <v>0</v>
      </c>
      <c r="H711" s="41">
        <v>0</v>
      </c>
      <c r="I711" s="41">
        <v>1</v>
      </c>
      <c r="J711" s="41">
        <v>0</v>
      </c>
    </row>
    <row r="712" spans="1:10" x14ac:dyDescent="0.25">
      <c r="A712" s="43">
        <v>5196396</v>
      </c>
      <c r="B712" s="44" t="s">
        <v>3896</v>
      </c>
      <c r="C712" s="44">
        <v>0</v>
      </c>
      <c r="D712" s="44">
        <v>0</v>
      </c>
      <c r="E712" s="44">
        <v>0</v>
      </c>
      <c r="F712" s="44">
        <v>0</v>
      </c>
      <c r="G712" s="44">
        <v>0</v>
      </c>
      <c r="H712" s="44">
        <v>0</v>
      </c>
      <c r="I712" s="44">
        <v>1</v>
      </c>
      <c r="J712" s="44">
        <v>1</v>
      </c>
    </row>
    <row r="713" spans="1:10" x14ac:dyDescent="0.25">
      <c r="A713" s="40">
        <v>2057573</v>
      </c>
      <c r="B713" s="41" t="s">
        <v>12311</v>
      </c>
      <c r="C713" s="41">
        <v>0</v>
      </c>
      <c r="D713" s="41">
        <v>0</v>
      </c>
      <c r="E713" s="41">
        <v>0</v>
      </c>
      <c r="F713" s="41">
        <v>0</v>
      </c>
      <c r="G713" s="41">
        <v>0</v>
      </c>
      <c r="H713" s="41">
        <v>1</v>
      </c>
      <c r="I713" s="41">
        <v>1</v>
      </c>
      <c r="J713" s="41">
        <v>1</v>
      </c>
    </row>
    <row r="714" spans="1:10" x14ac:dyDescent="0.25">
      <c r="A714" s="43">
        <v>4552415</v>
      </c>
      <c r="B714" s="44" t="s">
        <v>12312</v>
      </c>
      <c r="C714" s="44">
        <v>0</v>
      </c>
      <c r="D714" s="44">
        <v>0</v>
      </c>
      <c r="E714" s="44">
        <v>0</v>
      </c>
      <c r="F714" s="44">
        <v>0</v>
      </c>
      <c r="G714" s="44">
        <v>0</v>
      </c>
      <c r="H714" s="44">
        <v>0</v>
      </c>
      <c r="I714" s="44">
        <v>1</v>
      </c>
      <c r="J714" s="44">
        <v>0</v>
      </c>
    </row>
    <row r="715" spans="1:10" x14ac:dyDescent="0.25">
      <c r="A715" s="40">
        <v>5366941</v>
      </c>
      <c r="B715" s="41" t="s">
        <v>853</v>
      </c>
      <c r="C715" s="41">
        <v>0</v>
      </c>
      <c r="D715" s="41">
        <v>0</v>
      </c>
      <c r="E715" s="41">
        <v>0</v>
      </c>
      <c r="F715" s="41">
        <v>0</v>
      </c>
      <c r="G715" s="41">
        <v>0</v>
      </c>
      <c r="H715" s="41">
        <v>0</v>
      </c>
      <c r="I715" s="41">
        <v>1</v>
      </c>
      <c r="J715" s="41">
        <v>1</v>
      </c>
    </row>
    <row r="716" spans="1:10" x14ac:dyDescent="0.25">
      <c r="A716" s="43">
        <v>2023202</v>
      </c>
      <c r="B716" s="44" t="s">
        <v>5624</v>
      </c>
      <c r="C716" s="44">
        <v>0</v>
      </c>
      <c r="D716" s="44">
        <v>0</v>
      </c>
      <c r="E716" s="44">
        <v>0</v>
      </c>
      <c r="F716" s="44">
        <v>0</v>
      </c>
      <c r="G716" s="44">
        <v>0</v>
      </c>
      <c r="H716" s="44">
        <v>0</v>
      </c>
      <c r="I716" s="44">
        <v>1</v>
      </c>
      <c r="J716" s="44">
        <v>0</v>
      </c>
    </row>
    <row r="717" spans="1:10" x14ac:dyDescent="0.25">
      <c r="A717" s="40">
        <v>5068851</v>
      </c>
      <c r="B717" s="41" t="s">
        <v>5524</v>
      </c>
      <c r="C717" s="41">
        <v>0</v>
      </c>
      <c r="D717" s="41">
        <v>0</v>
      </c>
      <c r="E717" s="41">
        <v>0</v>
      </c>
      <c r="F717" s="41">
        <v>0</v>
      </c>
      <c r="G717" s="41">
        <v>0</v>
      </c>
      <c r="H717" s="41">
        <v>0</v>
      </c>
      <c r="I717" s="41">
        <v>1</v>
      </c>
      <c r="J717" s="41">
        <v>0</v>
      </c>
    </row>
    <row r="718" spans="1:10" x14ac:dyDescent="0.25">
      <c r="A718" s="43">
        <v>5337402</v>
      </c>
      <c r="B718" s="44" t="s">
        <v>12313</v>
      </c>
      <c r="C718" s="44">
        <v>0</v>
      </c>
      <c r="D718" s="44">
        <v>0</v>
      </c>
      <c r="E718" s="44">
        <v>0</v>
      </c>
      <c r="F718" s="44">
        <v>0</v>
      </c>
      <c r="G718" s="44">
        <v>0</v>
      </c>
      <c r="H718" s="44">
        <v>0</v>
      </c>
      <c r="I718" s="44">
        <v>1</v>
      </c>
      <c r="J718" s="44">
        <v>0</v>
      </c>
    </row>
    <row r="719" spans="1:10" x14ac:dyDescent="0.25">
      <c r="A719" s="40">
        <v>2662507</v>
      </c>
      <c r="B719" s="41" t="s">
        <v>12314</v>
      </c>
      <c r="C719" s="41">
        <v>0</v>
      </c>
      <c r="D719" s="41">
        <v>0</v>
      </c>
      <c r="E719" s="41">
        <v>0</v>
      </c>
      <c r="F719" s="41">
        <v>0</v>
      </c>
      <c r="G719" s="41">
        <v>0</v>
      </c>
      <c r="H719" s="41">
        <v>0</v>
      </c>
      <c r="I719" s="41">
        <v>1</v>
      </c>
      <c r="J719" s="41">
        <v>1</v>
      </c>
    </row>
    <row r="720" spans="1:10" x14ac:dyDescent="0.25">
      <c r="A720" s="43">
        <v>2861852</v>
      </c>
      <c r="B720" s="44" t="s">
        <v>9712</v>
      </c>
      <c r="C720" s="44">
        <v>0</v>
      </c>
      <c r="D720" s="44">
        <v>0</v>
      </c>
      <c r="E720" s="44">
        <v>0</v>
      </c>
      <c r="F720" s="44">
        <v>0</v>
      </c>
      <c r="G720" s="44">
        <v>1</v>
      </c>
      <c r="H720" s="44">
        <v>0</v>
      </c>
      <c r="I720" s="44">
        <v>1</v>
      </c>
      <c r="J720" s="44">
        <v>1</v>
      </c>
    </row>
    <row r="721" spans="1:10" x14ac:dyDescent="0.25">
      <c r="A721" s="40">
        <v>5193524</v>
      </c>
      <c r="B721" s="41" t="s">
        <v>12315</v>
      </c>
      <c r="C721" s="41">
        <v>0</v>
      </c>
      <c r="D721" s="41">
        <v>0</v>
      </c>
      <c r="E721" s="41">
        <v>0</v>
      </c>
      <c r="F721" s="41">
        <v>0</v>
      </c>
      <c r="G721" s="41">
        <v>0</v>
      </c>
      <c r="H721" s="41">
        <v>0</v>
      </c>
      <c r="I721" s="41">
        <v>1</v>
      </c>
      <c r="J721" s="41">
        <v>1</v>
      </c>
    </row>
    <row r="722" spans="1:10" x14ac:dyDescent="0.25">
      <c r="A722" s="43">
        <v>5289785</v>
      </c>
      <c r="B722" s="44" t="s">
        <v>12316</v>
      </c>
      <c r="C722" s="44">
        <v>0</v>
      </c>
      <c r="D722" s="44">
        <v>0</v>
      </c>
      <c r="E722" s="44">
        <v>0</v>
      </c>
      <c r="F722" s="44">
        <v>0</v>
      </c>
      <c r="G722" s="44">
        <v>0</v>
      </c>
      <c r="H722" s="44">
        <v>0</v>
      </c>
      <c r="I722" s="44">
        <v>1</v>
      </c>
      <c r="J722" s="44">
        <v>1</v>
      </c>
    </row>
    <row r="723" spans="1:10" x14ac:dyDescent="0.25">
      <c r="A723" s="40">
        <v>2069792</v>
      </c>
      <c r="B723" s="41" t="s">
        <v>12317</v>
      </c>
      <c r="C723" s="41">
        <v>0</v>
      </c>
      <c r="D723" s="41">
        <v>0</v>
      </c>
      <c r="E723" s="41">
        <v>0</v>
      </c>
      <c r="F723" s="41">
        <v>0</v>
      </c>
      <c r="G723" s="41">
        <v>1</v>
      </c>
      <c r="H723" s="41">
        <v>1</v>
      </c>
      <c r="I723" s="41">
        <v>1</v>
      </c>
      <c r="J723" s="41">
        <v>1</v>
      </c>
    </row>
    <row r="724" spans="1:10" x14ac:dyDescent="0.25">
      <c r="A724" s="43">
        <v>2765748</v>
      </c>
      <c r="B724" s="44" t="s">
        <v>12318</v>
      </c>
      <c r="C724" s="44">
        <v>0</v>
      </c>
      <c r="D724" s="44">
        <v>0</v>
      </c>
      <c r="E724" s="44">
        <v>0</v>
      </c>
      <c r="F724" s="44">
        <v>0</v>
      </c>
      <c r="G724" s="44">
        <v>0</v>
      </c>
      <c r="H724" s="44">
        <v>0</v>
      </c>
      <c r="I724" s="44">
        <v>1</v>
      </c>
      <c r="J724" s="44">
        <v>0</v>
      </c>
    </row>
    <row r="725" spans="1:10" x14ac:dyDescent="0.25">
      <c r="A725" s="40">
        <v>5108357</v>
      </c>
      <c r="B725" s="41" t="s">
        <v>2947</v>
      </c>
      <c r="C725" s="41">
        <v>0</v>
      </c>
      <c r="D725" s="41">
        <v>0</v>
      </c>
      <c r="E725" s="41">
        <v>0</v>
      </c>
      <c r="F725" s="41">
        <v>0</v>
      </c>
      <c r="G725" s="41">
        <v>1</v>
      </c>
      <c r="H725" s="41">
        <v>0</v>
      </c>
      <c r="I725" s="41">
        <v>0</v>
      </c>
      <c r="J725" s="41">
        <v>0</v>
      </c>
    </row>
    <row r="726" spans="1:10" x14ac:dyDescent="0.25">
      <c r="A726" s="43">
        <v>5132584</v>
      </c>
      <c r="B726" s="44" t="s">
        <v>12319</v>
      </c>
      <c r="C726" s="44">
        <v>0</v>
      </c>
      <c r="D726" s="44">
        <v>0</v>
      </c>
      <c r="E726" s="44">
        <v>0</v>
      </c>
      <c r="F726" s="44">
        <v>0</v>
      </c>
      <c r="G726" s="44">
        <v>0</v>
      </c>
      <c r="H726" s="44">
        <v>0</v>
      </c>
      <c r="I726" s="44">
        <v>1</v>
      </c>
      <c r="J726" s="44">
        <v>0</v>
      </c>
    </row>
    <row r="727" spans="1:10" x14ac:dyDescent="0.25">
      <c r="A727" s="40">
        <v>5218349</v>
      </c>
      <c r="B727" s="41" t="s">
        <v>7694</v>
      </c>
      <c r="C727" s="41">
        <v>0</v>
      </c>
      <c r="D727" s="41">
        <v>0</v>
      </c>
      <c r="E727" s="41">
        <v>0</v>
      </c>
      <c r="F727" s="41">
        <v>0</v>
      </c>
      <c r="G727" s="41">
        <v>0</v>
      </c>
      <c r="H727" s="41">
        <v>0</v>
      </c>
      <c r="I727" s="41">
        <v>1</v>
      </c>
      <c r="J727" s="41">
        <v>0</v>
      </c>
    </row>
    <row r="728" spans="1:10" x14ac:dyDescent="0.25">
      <c r="A728" s="43">
        <v>5211646</v>
      </c>
      <c r="B728" s="44" t="s">
        <v>9367</v>
      </c>
      <c r="C728" s="44">
        <v>0</v>
      </c>
      <c r="D728" s="44">
        <v>0</v>
      </c>
      <c r="E728" s="44">
        <v>0</v>
      </c>
      <c r="F728" s="44">
        <v>0</v>
      </c>
      <c r="G728" s="44">
        <v>1</v>
      </c>
      <c r="H728" s="44">
        <v>1</v>
      </c>
      <c r="I728" s="44">
        <v>1</v>
      </c>
      <c r="J728" s="44">
        <v>1</v>
      </c>
    </row>
    <row r="729" spans="1:10" x14ac:dyDescent="0.25">
      <c r="A729" s="40">
        <v>5073111</v>
      </c>
      <c r="B729" s="41" t="s">
        <v>11100</v>
      </c>
      <c r="C729" s="41">
        <v>0</v>
      </c>
      <c r="D729" s="41">
        <v>0</v>
      </c>
      <c r="E729" s="41">
        <v>0</v>
      </c>
      <c r="F729" s="41">
        <v>0</v>
      </c>
      <c r="G729" s="41">
        <v>0</v>
      </c>
      <c r="H729" s="41">
        <v>0</v>
      </c>
      <c r="I729" s="41">
        <v>1</v>
      </c>
      <c r="J729" s="41">
        <v>1</v>
      </c>
    </row>
    <row r="730" spans="1:10" x14ac:dyDescent="0.25">
      <c r="A730" s="43">
        <v>5224993</v>
      </c>
      <c r="B730" s="44" t="s">
        <v>7885</v>
      </c>
      <c r="C730" s="44">
        <v>0</v>
      </c>
      <c r="D730" s="44">
        <v>0</v>
      </c>
      <c r="E730" s="44">
        <v>0</v>
      </c>
      <c r="F730" s="44">
        <v>0</v>
      </c>
      <c r="G730" s="44">
        <v>0</v>
      </c>
      <c r="H730" s="44">
        <v>0</v>
      </c>
      <c r="I730" s="44">
        <v>1</v>
      </c>
      <c r="J730" s="44">
        <v>1</v>
      </c>
    </row>
    <row r="731" spans="1:10" x14ac:dyDescent="0.25">
      <c r="A731" s="40">
        <v>5183588</v>
      </c>
      <c r="B731" s="41" t="s">
        <v>12320</v>
      </c>
      <c r="C731" s="41">
        <v>0</v>
      </c>
      <c r="D731" s="41">
        <v>0</v>
      </c>
      <c r="E731" s="41">
        <v>0</v>
      </c>
      <c r="F731" s="41">
        <v>0</v>
      </c>
      <c r="G731" s="41">
        <v>0</v>
      </c>
      <c r="H731" s="41">
        <v>0</v>
      </c>
      <c r="I731" s="41">
        <v>1</v>
      </c>
      <c r="J731" s="41">
        <v>1</v>
      </c>
    </row>
    <row r="732" spans="1:10" x14ac:dyDescent="0.25">
      <c r="A732" s="43">
        <v>2561662</v>
      </c>
      <c r="B732" s="44" t="s">
        <v>2468</v>
      </c>
      <c r="C732" s="44">
        <v>0</v>
      </c>
      <c r="D732" s="44">
        <v>0</v>
      </c>
      <c r="E732" s="44">
        <v>0</v>
      </c>
      <c r="F732" s="44">
        <v>0</v>
      </c>
      <c r="G732" s="44">
        <v>0</v>
      </c>
      <c r="H732" s="44">
        <v>0</v>
      </c>
      <c r="I732" s="44">
        <v>1</v>
      </c>
      <c r="J732" s="44">
        <v>1</v>
      </c>
    </row>
    <row r="733" spans="1:10" x14ac:dyDescent="0.25">
      <c r="A733" s="40">
        <v>2579634</v>
      </c>
      <c r="B733" s="41" t="s">
        <v>2323</v>
      </c>
      <c r="C733" s="41">
        <v>0</v>
      </c>
      <c r="D733" s="41">
        <v>1</v>
      </c>
      <c r="E733" s="41">
        <v>0</v>
      </c>
      <c r="F733" s="41">
        <v>0</v>
      </c>
      <c r="G733" s="41">
        <v>0</v>
      </c>
      <c r="H733" s="41">
        <v>0</v>
      </c>
      <c r="I733" s="41">
        <v>1</v>
      </c>
      <c r="J733" s="41">
        <v>0</v>
      </c>
    </row>
    <row r="734" spans="1:10" x14ac:dyDescent="0.25">
      <c r="A734" s="43">
        <v>5499267</v>
      </c>
      <c r="B734" s="44" t="s">
        <v>12321</v>
      </c>
      <c r="C734" s="44">
        <v>0</v>
      </c>
      <c r="D734" s="44">
        <v>0</v>
      </c>
      <c r="E734" s="44">
        <v>0</v>
      </c>
      <c r="F734" s="44">
        <v>0</v>
      </c>
      <c r="G734" s="44">
        <v>0</v>
      </c>
      <c r="H734" s="44">
        <v>0</v>
      </c>
      <c r="I734" s="44">
        <v>1</v>
      </c>
      <c r="J734" s="44">
        <v>1</v>
      </c>
    </row>
    <row r="735" spans="1:10" x14ac:dyDescent="0.25">
      <c r="A735" s="40">
        <v>2090511</v>
      </c>
      <c r="B735" s="41" t="s">
        <v>12322</v>
      </c>
      <c r="C735" s="41">
        <v>0</v>
      </c>
      <c r="D735" s="41">
        <v>0</v>
      </c>
      <c r="E735" s="41">
        <v>0</v>
      </c>
      <c r="F735" s="41">
        <v>0</v>
      </c>
      <c r="G735" s="41">
        <v>0</v>
      </c>
      <c r="H735" s="41">
        <v>0</v>
      </c>
      <c r="I735" s="41">
        <v>1</v>
      </c>
      <c r="J735" s="41">
        <v>1</v>
      </c>
    </row>
    <row r="736" spans="1:10" x14ac:dyDescent="0.25">
      <c r="A736" s="43">
        <v>5208262</v>
      </c>
      <c r="B736" s="44" t="s">
        <v>4062</v>
      </c>
      <c r="C736" s="44">
        <v>0</v>
      </c>
      <c r="D736" s="44">
        <v>0</v>
      </c>
      <c r="E736" s="44">
        <v>0</v>
      </c>
      <c r="F736" s="44">
        <v>0</v>
      </c>
      <c r="G736" s="44">
        <v>1</v>
      </c>
      <c r="H736" s="44">
        <v>0</v>
      </c>
      <c r="I736" s="44">
        <v>1</v>
      </c>
      <c r="J736" s="44">
        <v>0</v>
      </c>
    </row>
    <row r="737" spans="1:10" x14ac:dyDescent="0.25">
      <c r="A737" s="40">
        <v>5506816</v>
      </c>
      <c r="B737" s="41" t="s">
        <v>12323</v>
      </c>
      <c r="C737" s="41">
        <v>0</v>
      </c>
      <c r="D737" s="41">
        <v>0</v>
      </c>
      <c r="E737" s="41">
        <v>0</v>
      </c>
      <c r="F737" s="41">
        <v>0</v>
      </c>
      <c r="G737" s="41">
        <v>0</v>
      </c>
      <c r="H737" s="41">
        <v>0</v>
      </c>
      <c r="I737" s="41">
        <v>1</v>
      </c>
      <c r="J737" s="41">
        <v>1</v>
      </c>
    </row>
    <row r="738" spans="1:10" x14ac:dyDescent="0.25">
      <c r="A738" s="43">
        <v>5035619</v>
      </c>
      <c r="B738" s="44" t="s">
        <v>12324</v>
      </c>
      <c r="C738" s="44">
        <v>0</v>
      </c>
      <c r="D738" s="44">
        <v>0</v>
      </c>
      <c r="E738" s="44">
        <v>0</v>
      </c>
      <c r="F738" s="44">
        <v>0</v>
      </c>
      <c r="G738" s="44">
        <v>0</v>
      </c>
      <c r="H738" s="44">
        <v>1</v>
      </c>
      <c r="I738" s="44">
        <v>1</v>
      </c>
      <c r="J738" s="44">
        <v>1</v>
      </c>
    </row>
    <row r="739" spans="1:10" x14ac:dyDescent="0.25">
      <c r="A739" s="40">
        <v>5480256</v>
      </c>
      <c r="B739" s="41" t="s">
        <v>12325</v>
      </c>
      <c r="C739" s="41">
        <v>0</v>
      </c>
      <c r="D739" s="41">
        <v>0</v>
      </c>
      <c r="E739" s="41">
        <v>0</v>
      </c>
      <c r="F739" s="41">
        <v>0</v>
      </c>
      <c r="G739" s="41">
        <v>0</v>
      </c>
      <c r="H739" s="41">
        <v>0</v>
      </c>
      <c r="I739" s="41">
        <v>1</v>
      </c>
      <c r="J739" s="41">
        <v>0</v>
      </c>
    </row>
    <row r="740" spans="1:10" x14ac:dyDescent="0.25">
      <c r="A740" s="43">
        <v>5075343</v>
      </c>
      <c r="B740" s="44" t="s">
        <v>12326</v>
      </c>
      <c r="C740" s="44">
        <v>0</v>
      </c>
      <c r="D740" s="44">
        <v>0</v>
      </c>
      <c r="E740" s="44">
        <v>0</v>
      </c>
      <c r="F740" s="44">
        <v>1</v>
      </c>
      <c r="G740" s="44">
        <v>0</v>
      </c>
      <c r="H740" s="44">
        <v>0</v>
      </c>
      <c r="I740" s="44">
        <v>0</v>
      </c>
      <c r="J740" s="44">
        <v>0</v>
      </c>
    </row>
    <row r="741" spans="1:10" x14ac:dyDescent="0.25">
      <c r="A741" s="40">
        <v>5324947</v>
      </c>
      <c r="B741" s="41" t="s">
        <v>12327</v>
      </c>
      <c r="C741" s="41">
        <v>0</v>
      </c>
      <c r="D741" s="41">
        <v>0</v>
      </c>
      <c r="E741" s="41">
        <v>0</v>
      </c>
      <c r="F741" s="41">
        <v>0</v>
      </c>
      <c r="G741" s="41">
        <v>0</v>
      </c>
      <c r="H741" s="41">
        <v>1</v>
      </c>
      <c r="I741" s="41">
        <v>1</v>
      </c>
      <c r="J741" s="41">
        <v>1</v>
      </c>
    </row>
    <row r="742" spans="1:10" x14ac:dyDescent="0.25">
      <c r="A742" s="43">
        <v>5090164</v>
      </c>
      <c r="B742" s="44" t="s">
        <v>11105</v>
      </c>
      <c r="C742" s="44">
        <v>0</v>
      </c>
      <c r="D742" s="44">
        <v>0</v>
      </c>
      <c r="E742" s="44">
        <v>0</v>
      </c>
      <c r="F742" s="44">
        <v>0</v>
      </c>
      <c r="G742" s="44">
        <v>0</v>
      </c>
      <c r="H742" s="44">
        <v>0</v>
      </c>
      <c r="I742" s="44">
        <v>0</v>
      </c>
      <c r="J742" s="44">
        <v>1</v>
      </c>
    </row>
    <row r="743" spans="1:10" x14ac:dyDescent="0.25">
      <c r="A743" s="40">
        <v>5328772</v>
      </c>
      <c r="B743" s="41" t="s">
        <v>11106</v>
      </c>
      <c r="C743" s="41">
        <v>0</v>
      </c>
      <c r="D743" s="41">
        <v>0</v>
      </c>
      <c r="E743" s="41">
        <v>0</v>
      </c>
      <c r="F743" s="41">
        <v>0</v>
      </c>
      <c r="G743" s="41">
        <v>1</v>
      </c>
      <c r="H743" s="41">
        <v>1</v>
      </c>
      <c r="I743" s="41">
        <v>1</v>
      </c>
      <c r="J743" s="41">
        <v>1</v>
      </c>
    </row>
    <row r="744" spans="1:10" x14ac:dyDescent="0.25">
      <c r="A744" s="43">
        <v>5082544</v>
      </c>
      <c r="B744" s="44" t="s">
        <v>855</v>
      </c>
      <c r="C744" s="44">
        <v>0</v>
      </c>
      <c r="D744" s="44">
        <v>0</v>
      </c>
      <c r="E744" s="44">
        <v>0</v>
      </c>
      <c r="F744" s="44">
        <v>0</v>
      </c>
      <c r="G744" s="44">
        <v>0</v>
      </c>
      <c r="H744" s="44">
        <v>0</v>
      </c>
      <c r="I744" s="44">
        <v>1</v>
      </c>
      <c r="J744" s="44">
        <v>1</v>
      </c>
    </row>
    <row r="745" spans="1:10" x14ac:dyDescent="0.25">
      <c r="A745" s="40">
        <v>5042836</v>
      </c>
      <c r="B745" s="41" t="s">
        <v>12328</v>
      </c>
      <c r="C745" s="41">
        <v>0</v>
      </c>
      <c r="D745" s="41">
        <v>0</v>
      </c>
      <c r="E745" s="41">
        <v>0</v>
      </c>
      <c r="F745" s="41">
        <v>0</v>
      </c>
      <c r="G745" s="41">
        <v>0</v>
      </c>
      <c r="H745" s="41">
        <v>0</v>
      </c>
      <c r="I745" s="41">
        <v>1</v>
      </c>
      <c r="J745" s="41">
        <v>0</v>
      </c>
    </row>
    <row r="746" spans="1:10" x14ac:dyDescent="0.25">
      <c r="A746" s="43">
        <v>5151651</v>
      </c>
      <c r="B746" s="44" t="s">
        <v>12329</v>
      </c>
      <c r="C746" s="44">
        <v>0</v>
      </c>
      <c r="D746" s="44">
        <v>0</v>
      </c>
      <c r="E746" s="44">
        <v>0</v>
      </c>
      <c r="F746" s="44">
        <v>0</v>
      </c>
      <c r="G746" s="44">
        <v>0</v>
      </c>
      <c r="H746" s="44">
        <v>0</v>
      </c>
      <c r="I746" s="44">
        <v>1</v>
      </c>
      <c r="J746" s="44">
        <v>1</v>
      </c>
    </row>
    <row r="747" spans="1:10" x14ac:dyDescent="0.25">
      <c r="A747" s="40">
        <v>5082986</v>
      </c>
      <c r="B747" s="41" t="s">
        <v>2759</v>
      </c>
      <c r="C747" s="41">
        <v>0</v>
      </c>
      <c r="D747" s="41">
        <v>0</v>
      </c>
      <c r="E747" s="41">
        <v>1</v>
      </c>
      <c r="F747" s="41">
        <v>0</v>
      </c>
      <c r="G747" s="41">
        <v>1</v>
      </c>
      <c r="H747" s="41">
        <v>0</v>
      </c>
      <c r="I747" s="41">
        <v>1</v>
      </c>
      <c r="J747" s="41">
        <v>1</v>
      </c>
    </row>
    <row r="748" spans="1:10" x14ac:dyDescent="0.25">
      <c r="A748" s="43">
        <v>5273366</v>
      </c>
      <c r="B748" s="44" t="s">
        <v>12330</v>
      </c>
      <c r="C748" s="44">
        <v>0</v>
      </c>
      <c r="D748" s="44">
        <v>0</v>
      </c>
      <c r="E748" s="44">
        <v>0</v>
      </c>
      <c r="F748" s="44">
        <v>0</v>
      </c>
      <c r="G748" s="44">
        <v>0</v>
      </c>
      <c r="H748" s="44">
        <v>0</v>
      </c>
      <c r="I748" s="44">
        <v>1</v>
      </c>
      <c r="J748" s="44">
        <v>0</v>
      </c>
    </row>
    <row r="749" spans="1:10" x14ac:dyDescent="0.25">
      <c r="A749" s="40">
        <v>2601397</v>
      </c>
      <c r="B749" s="41" t="s">
        <v>12331</v>
      </c>
      <c r="C749" s="41">
        <v>1</v>
      </c>
      <c r="D749" s="41">
        <v>0</v>
      </c>
      <c r="E749" s="41">
        <v>0</v>
      </c>
      <c r="F749" s="41">
        <v>0</v>
      </c>
      <c r="G749" s="41">
        <v>0</v>
      </c>
      <c r="H749" s="41">
        <v>0</v>
      </c>
      <c r="I749" s="41">
        <v>0</v>
      </c>
      <c r="J749" s="41">
        <v>0</v>
      </c>
    </row>
    <row r="750" spans="1:10" x14ac:dyDescent="0.25">
      <c r="A750" s="43">
        <v>5005221</v>
      </c>
      <c r="B750" s="44" t="s">
        <v>9553</v>
      </c>
      <c r="C750" s="44">
        <v>0</v>
      </c>
      <c r="D750" s="44">
        <v>0</v>
      </c>
      <c r="E750" s="44">
        <v>0</v>
      </c>
      <c r="F750" s="44">
        <v>0</v>
      </c>
      <c r="G750" s="44">
        <v>0</v>
      </c>
      <c r="H750" s="44">
        <v>0</v>
      </c>
      <c r="I750" s="44">
        <v>1</v>
      </c>
      <c r="J750" s="44">
        <v>1</v>
      </c>
    </row>
    <row r="751" spans="1:10" x14ac:dyDescent="0.25">
      <c r="A751" s="40">
        <v>2041278</v>
      </c>
      <c r="B751" s="41" t="s">
        <v>8220</v>
      </c>
      <c r="C751" s="41">
        <v>0</v>
      </c>
      <c r="D751" s="41">
        <v>0</v>
      </c>
      <c r="E751" s="41">
        <v>0</v>
      </c>
      <c r="F751" s="41">
        <v>0</v>
      </c>
      <c r="G751" s="41">
        <v>1</v>
      </c>
      <c r="H751" s="41">
        <v>1</v>
      </c>
      <c r="I751" s="41">
        <v>1</v>
      </c>
      <c r="J751" s="41">
        <v>1</v>
      </c>
    </row>
    <row r="752" spans="1:10" x14ac:dyDescent="0.25">
      <c r="A752" s="43">
        <v>5070651</v>
      </c>
      <c r="B752" s="44" t="s">
        <v>12332</v>
      </c>
      <c r="C752" s="44">
        <v>0</v>
      </c>
      <c r="D752" s="44">
        <v>0</v>
      </c>
      <c r="E752" s="44">
        <v>0</v>
      </c>
      <c r="F752" s="44">
        <v>0</v>
      </c>
      <c r="G752" s="44">
        <v>0</v>
      </c>
      <c r="H752" s="44">
        <v>0</v>
      </c>
      <c r="I752" s="44">
        <v>1</v>
      </c>
      <c r="J752" s="44">
        <v>1</v>
      </c>
    </row>
    <row r="753" spans="1:10" x14ac:dyDescent="0.25">
      <c r="A753" s="40">
        <v>5074622</v>
      </c>
      <c r="B753" s="41" t="s">
        <v>11110</v>
      </c>
      <c r="C753" s="41">
        <v>0</v>
      </c>
      <c r="D753" s="41">
        <v>0</v>
      </c>
      <c r="E753" s="41">
        <v>0</v>
      </c>
      <c r="F753" s="41">
        <v>0</v>
      </c>
      <c r="G753" s="41">
        <v>0</v>
      </c>
      <c r="H753" s="41">
        <v>0</v>
      </c>
      <c r="I753" s="41">
        <v>1</v>
      </c>
      <c r="J753" s="41">
        <v>1</v>
      </c>
    </row>
    <row r="754" spans="1:10" x14ac:dyDescent="0.25">
      <c r="A754" s="43">
        <v>5276934</v>
      </c>
      <c r="B754" s="44" t="s">
        <v>12333</v>
      </c>
      <c r="C754" s="44">
        <v>0</v>
      </c>
      <c r="D754" s="44">
        <v>0</v>
      </c>
      <c r="E754" s="44">
        <v>0</v>
      </c>
      <c r="F754" s="44">
        <v>0</v>
      </c>
      <c r="G754" s="44">
        <v>0</v>
      </c>
      <c r="H754" s="44">
        <v>0</v>
      </c>
      <c r="I754" s="44">
        <v>1</v>
      </c>
      <c r="J754" s="44">
        <v>0</v>
      </c>
    </row>
    <row r="755" spans="1:10" x14ac:dyDescent="0.25">
      <c r="A755" s="40">
        <v>2852772</v>
      </c>
      <c r="B755" s="41" t="s">
        <v>5665</v>
      </c>
      <c r="C755" s="41">
        <v>1</v>
      </c>
      <c r="D755" s="41">
        <v>1</v>
      </c>
      <c r="E755" s="41">
        <v>1</v>
      </c>
      <c r="F755" s="41">
        <v>1</v>
      </c>
      <c r="G755" s="41">
        <v>0</v>
      </c>
      <c r="H755" s="41">
        <v>0</v>
      </c>
      <c r="I755" s="41">
        <v>1</v>
      </c>
      <c r="J755" s="41">
        <v>1</v>
      </c>
    </row>
    <row r="756" spans="1:10" x14ac:dyDescent="0.25">
      <c r="A756" s="43">
        <v>5002745</v>
      </c>
      <c r="B756" s="44" t="s">
        <v>2523</v>
      </c>
      <c r="C756" s="44">
        <v>0</v>
      </c>
      <c r="D756" s="44">
        <v>0</v>
      </c>
      <c r="E756" s="44">
        <v>0</v>
      </c>
      <c r="F756" s="44">
        <v>0</v>
      </c>
      <c r="G756" s="44">
        <v>1</v>
      </c>
      <c r="H756" s="44">
        <v>1</v>
      </c>
      <c r="I756" s="44">
        <v>1</v>
      </c>
      <c r="J756" s="44">
        <v>0</v>
      </c>
    </row>
    <row r="757" spans="1:10" x14ac:dyDescent="0.25">
      <c r="A757" s="40">
        <v>5455812</v>
      </c>
      <c r="B757" s="41" t="s">
        <v>12334</v>
      </c>
      <c r="C757" s="41">
        <v>0</v>
      </c>
      <c r="D757" s="41">
        <v>0</v>
      </c>
      <c r="E757" s="41">
        <v>0</v>
      </c>
      <c r="F757" s="41">
        <v>0</v>
      </c>
      <c r="G757" s="41">
        <v>0</v>
      </c>
      <c r="H757" s="41">
        <v>0</v>
      </c>
      <c r="I757" s="41">
        <v>1</v>
      </c>
      <c r="J757" s="41">
        <v>1</v>
      </c>
    </row>
    <row r="758" spans="1:10" x14ac:dyDescent="0.25">
      <c r="A758" s="43">
        <v>2034859</v>
      </c>
      <c r="B758" s="44" t="s">
        <v>969</v>
      </c>
      <c r="C758" s="44">
        <v>1</v>
      </c>
      <c r="D758" s="44">
        <v>1</v>
      </c>
      <c r="E758" s="44">
        <v>0</v>
      </c>
      <c r="F758" s="44">
        <v>0</v>
      </c>
      <c r="G758" s="44">
        <v>0</v>
      </c>
      <c r="H758" s="44">
        <v>1</v>
      </c>
      <c r="I758" s="44">
        <v>1</v>
      </c>
      <c r="J758" s="44">
        <v>1</v>
      </c>
    </row>
    <row r="759" spans="1:10" x14ac:dyDescent="0.25">
      <c r="A759" s="40">
        <v>5414717</v>
      </c>
      <c r="B759" s="41" t="s">
        <v>4317</v>
      </c>
      <c r="C759" s="41">
        <v>0</v>
      </c>
      <c r="D759" s="41">
        <v>0</v>
      </c>
      <c r="E759" s="41">
        <v>0</v>
      </c>
      <c r="F759" s="41">
        <v>0</v>
      </c>
      <c r="G759" s="41">
        <v>0</v>
      </c>
      <c r="H759" s="41">
        <v>0</v>
      </c>
      <c r="I759" s="41">
        <v>1</v>
      </c>
      <c r="J759" s="41">
        <v>1</v>
      </c>
    </row>
    <row r="760" spans="1:10" x14ac:dyDescent="0.25">
      <c r="A760" s="43">
        <v>2730588</v>
      </c>
      <c r="B760" s="44" t="s">
        <v>12335</v>
      </c>
      <c r="C760" s="44">
        <v>0</v>
      </c>
      <c r="D760" s="44">
        <v>0</v>
      </c>
      <c r="E760" s="44">
        <v>0</v>
      </c>
      <c r="F760" s="44">
        <v>0</v>
      </c>
      <c r="G760" s="44">
        <v>0</v>
      </c>
      <c r="H760" s="44">
        <v>0</v>
      </c>
      <c r="I760" s="44">
        <v>1</v>
      </c>
      <c r="J760" s="44">
        <v>0</v>
      </c>
    </row>
    <row r="761" spans="1:10" x14ac:dyDescent="0.25">
      <c r="A761" s="40">
        <v>5311429</v>
      </c>
      <c r="B761" s="41" t="s">
        <v>12336</v>
      </c>
      <c r="C761" s="41">
        <v>0</v>
      </c>
      <c r="D761" s="41">
        <v>0</v>
      </c>
      <c r="E761" s="41">
        <v>0</v>
      </c>
      <c r="F761" s="41">
        <v>0</v>
      </c>
      <c r="G761" s="41">
        <v>0</v>
      </c>
      <c r="H761" s="41">
        <v>1</v>
      </c>
      <c r="I761" s="41">
        <v>0</v>
      </c>
      <c r="J761" s="41">
        <v>0</v>
      </c>
    </row>
    <row r="762" spans="1:10" x14ac:dyDescent="0.25">
      <c r="A762" s="43">
        <v>5314429</v>
      </c>
      <c r="B762" s="44" t="s">
        <v>12337</v>
      </c>
      <c r="C762" s="44">
        <v>0</v>
      </c>
      <c r="D762" s="44">
        <v>0</v>
      </c>
      <c r="E762" s="44">
        <v>0</v>
      </c>
      <c r="F762" s="44">
        <v>0</v>
      </c>
      <c r="G762" s="44">
        <v>0</v>
      </c>
      <c r="H762" s="44">
        <v>0</v>
      </c>
      <c r="I762" s="44">
        <v>1</v>
      </c>
      <c r="J762" s="44">
        <v>1</v>
      </c>
    </row>
    <row r="763" spans="1:10" x14ac:dyDescent="0.25">
      <c r="A763" s="40">
        <v>4248015</v>
      </c>
      <c r="B763" s="41" t="s">
        <v>12338</v>
      </c>
      <c r="C763" s="41">
        <v>0</v>
      </c>
      <c r="D763" s="41">
        <v>0</v>
      </c>
      <c r="E763" s="41">
        <v>0</v>
      </c>
      <c r="F763" s="41">
        <v>0</v>
      </c>
      <c r="G763" s="41">
        <v>0</v>
      </c>
      <c r="H763" s="41">
        <v>0</v>
      </c>
      <c r="I763" s="41">
        <v>1</v>
      </c>
      <c r="J763" s="41">
        <v>1</v>
      </c>
    </row>
    <row r="764" spans="1:10" x14ac:dyDescent="0.25">
      <c r="A764" s="43">
        <v>5508606</v>
      </c>
      <c r="B764" s="44" t="s">
        <v>12339</v>
      </c>
      <c r="C764" s="44">
        <v>0</v>
      </c>
      <c r="D764" s="44">
        <v>0</v>
      </c>
      <c r="E764" s="44">
        <v>0</v>
      </c>
      <c r="F764" s="44">
        <v>0</v>
      </c>
      <c r="G764" s="44">
        <v>0</v>
      </c>
      <c r="H764" s="44">
        <v>0</v>
      </c>
      <c r="I764" s="44">
        <v>1</v>
      </c>
      <c r="J764" s="44">
        <v>0</v>
      </c>
    </row>
    <row r="765" spans="1:10" x14ac:dyDescent="0.25">
      <c r="A765" s="40">
        <v>2067544</v>
      </c>
      <c r="B765" s="41" t="s">
        <v>12340</v>
      </c>
      <c r="C765" s="41">
        <v>1</v>
      </c>
      <c r="D765" s="41">
        <v>1</v>
      </c>
      <c r="E765" s="41">
        <v>0</v>
      </c>
      <c r="F765" s="41">
        <v>1</v>
      </c>
      <c r="G765" s="41">
        <v>1</v>
      </c>
      <c r="H765" s="41">
        <v>1</v>
      </c>
      <c r="I765" s="41">
        <v>1</v>
      </c>
      <c r="J765" s="41">
        <v>0</v>
      </c>
    </row>
    <row r="766" spans="1:10" x14ac:dyDescent="0.25">
      <c r="A766" s="43">
        <v>2860953</v>
      </c>
      <c r="B766" s="44" t="s">
        <v>12341</v>
      </c>
      <c r="C766" s="44">
        <v>0</v>
      </c>
      <c r="D766" s="44">
        <v>0</v>
      </c>
      <c r="E766" s="44">
        <v>0</v>
      </c>
      <c r="F766" s="44">
        <v>0</v>
      </c>
      <c r="G766" s="44">
        <v>0</v>
      </c>
      <c r="H766" s="44">
        <v>0</v>
      </c>
      <c r="I766" s="44">
        <v>1</v>
      </c>
      <c r="J766" s="44">
        <v>0</v>
      </c>
    </row>
    <row r="767" spans="1:10" x14ac:dyDescent="0.25">
      <c r="A767" s="40">
        <v>5513111</v>
      </c>
      <c r="B767" s="41" t="s">
        <v>12342</v>
      </c>
      <c r="C767" s="41">
        <v>0</v>
      </c>
      <c r="D767" s="41">
        <v>0</v>
      </c>
      <c r="E767" s="41">
        <v>0</v>
      </c>
      <c r="F767" s="41">
        <v>0</v>
      </c>
      <c r="G767" s="41">
        <v>0</v>
      </c>
      <c r="H767" s="41">
        <v>0</v>
      </c>
      <c r="I767" s="41">
        <v>1</v>
      </c>
      <c r="J767" s="41">
        <v>0</v>
      </c>
    </row>
    <row r="768" spans="1:10" x14ac:dyDescent="0.25">
      <c r="A768" s="43">
        <v>2045931</v>
      </c>
      <c r="B768" s="44" t="s">
        <v>12343</v>
      </c>
      <c r="C768" s="44">
        <v>0</v>
      </c>
      <c r="D768" s="44">
        <v>0</v>
      </c>
      <c r="E768" s="44">
        <v>0</v>
      </c>
      <c r="F768" s="44">
        <v>0</v>
      </c>
      <c r="G768" s="44">
        <v>1</v>
      </c>
      <c r="H768" s="44">
        <v>1</v>
      </c>
      <c r="I768" s="44">
        <v>1</v>
      </c>
      <c r="J768" s="44">
        <v>1</v>
      </c>
    </row>
    <row r="769" spans="1:10" x14ac:dyDescent="0.25">
      <c r="A769" s="40">
        <v>2044838</v>
      </c>
      <c r="B769" s="41" t="s">
        <v>12344</v>
      </c>
      <c r="C769" s="41">
        <v>0</v>
      </c>
      <c r="D769" s="41">
        <v>0</v>
      </c>
      <c r="E769" s="41">
        <v>0</v>
      </c>
      <c r="F769" s="41">
        <v>0</v>
      </c>
      <c r="G769" s="41">
        <v>0</v>
      </c>
      <c r="H769" s="41">
        <v>1</v>
      </c>
      <c r="I769" s="41">
        <v>1</v>
      </c>
      <c r="J769" s="41">
        <v>1</v>
      </c>
    </row>
    <row r="770" spans="1:10" x14ac:dyDescent="0.25">
      <c r="A770" s="43">
        <v>2743744</v>
      </c>
      <c r="B770" s="44" t="s">
        <v>856</v>
      </c>
      <c r="C770" s="44">
        <v>1</v>
      </c>
      <c r="D770" s="44">
        <v>1</v>
      </c>
      <c r="E770" s="44">
        <v>0</v>
      </c>
      <c r="F770" s="44">
        <v>0</v>
      </c>
      <c r="G770" s="44">
        <v>0</v>
      </c>
      <c r="H770" s="44">
        <v>1</v>
      </c>
      <c r="I770" s="44">
        <v>1</v>
      </c>
      <c r="J770" s="44">
        <v>1</v>
      </c>
    </row>
    <row r="771" spans="1:10" x14ac:dyDescent="0.25">
      <c r="A771" s="40">
        <v>5513081</v>
      </c>
      <c r="B771" s="41" t="s">
        <v>12345</v>
      </c>
      <c r="C771" s="41">
        <v>0</v>
      </c>
      <c r="D771" s="41">
        <v>0</v>
      </c>
      <c r="E771" s="41">
        <v>0</v>
      </c>
      <c r="F771" s="41">
        <v>0</v>
      </c>
      <c r="G771" s="41">
        <v>0</v>
      </c>
      <c r="H771" s="41">
        <v>0</v>
      </c>
      <c r="I771" s="41">
        <v>1</v>
      </c>
      <c r="J771" s="41">
        <v>0</v>
      </c>
    </row>
    <row r="772" spans="1:10" x14ac:dyDescent="0.25">
      <c r="A772" s="43">
        <v>2024101</v>
      </c>
      <c r="B772" s="44" t="s">
        <v>12346</v>
      </c>
      <c r="C772" s="44">
        <v>1</v>
      </c>
      <c r="D772" s="44">
        <v>0</v>
      </c>
      <c r="E772" s="44">
        <v>0</v>
      </c>
      <c r="F772" s="44">
        <v>1</v>
      </c>
      <c r="G772" s="44">
        <v>0</v>
      </c>
      <c r="H772" s="44">
        <v>0</v>
      </c>
      <c r="I772" s="44">
        <v>0</v>
      </c>
      <c r="J772" s="44">
        <v>0</v>
      </c>
    </row>
    <row r="773" spans="1:10" x14ac:dyDescent="0.25">
      <c r="A773" s="40">
        <v>5476372</v>
      </c>
      <c r="B773" s="41" t="s">
        <v>11114</v>
      </c>
      <c r="C773" s="41">
        <v>0</v>
      </c>
      <c r="D773" s="41">
        <v>0</v>
      </c>
      <c r="E773" s="41">
        <v>0</v>
      </c>
      <c r="F773" s="41">
        <v>0</v>
      </c>
      <c r="G773" s="41">
        <v>0</v>
      </c>
      <c r="H773" s="41">
        <v>1</v>
      </c>
      <c r="I773" s="41">
        <v>1</v>
      </c>
      <c r="J773" s="41">
        <v>1</v>
      </c>
    </row>
    <row r="774" spans="1:10" x14ac:dyDescent="0.25">
      <c r="A774" s="43">
        <v>2027615</v>
      </c>
      <c r="B774" s="44" t="s">
        <v>11116</v>
      </c>
      <c r="C774" s="44">
        <v>1</v>
      </c>
      <c r="D774" s="44">
        <v>0</v>
      </c>
      <c r="E774" s="44">
        <v>1</v>
      </c>
      <c r="F774" s="44">
        <v>0</v>
      </c>
      <c r="G774" s="44">
        <v>0</v>
      </c>
      <c r="H774" s="44">
        <v>0</v>
      </c>
      <c r="I774" s="44">
        <v>1</v>
      </c>
      <c r="J774" s="44">
        <v>1</v>
      </c>
    </row>
    <row r="775" spans="1:10" x14ac:dyDescent="0.25">
      <c r="A775" s="40">
        <v>5326834</v>
      </c>
      <c r="B775" s="41" t="s">
        <v>11117</v>
      </c>
      <c r="C775" s="41">
        <v>0</v>
      </c>
      <c r="D775" s="41">
        <v>0</v>
      </c>
      <c r="E775" s="41">
        <v>0</v>
      </c>
      <c r="F775" s="41">
        <v>0</v>
      </c>
      <c r="G775" s="41">
        <v>1</v>
      </c>
      <c r="H775" s="41">
        <v>0</v>
      </c>
      <c r="I775" s="41">
        <v>1</v>
      </c>
      <c r="J775" s="41">
        <v>1</v>
      </c>
    </row>
    <row r="776" spans="1:10" x14ac:dyDescent="0.25">
      <c r="A776" s="43">
        <v>2042134</v>
      </c>
      <c r="B776" s="44" t="s">
        <v>12347</v>
      </c>
      <c r="C776" s="44">
        <v>0</v>
      </c>
      <c r="D776" s="44">
        <v>0</v>
      </c>
      <c r="E776" s="44">
        <v>0</v>
      </c>
      <c r="F776" s="44">
        <v>0</v>
      </c>
      <c r="G776" s="44">
        <v>1</v>
      </c>
      <c r="H776" s="44">
        <v>0</v>
      </c>
      <c r="I776" s="44">
        <v>1</v>
      </c>
      <c r="J776" s="44">
        <v>0</v>
      </c>
    </row>
    <row r="777" spans="1:10" x14ac:dyDescent="0.25">
      <c r="A777" s="40">
        <v>2810581</v>
      </c>
      <c r="B777" s="41" t="s">
        <v>12348</v>
      </c>
      <c r="C777" s="41">
        <v>0</v>
      </c>
      <c r="D777" s="41">
        <v>0</v>
      </c>
      <c r="E777" s="41">
        <v>0</v>
      </c>
      <c r="F777" s="41">
        <v>0</v>
      </c>
      <c r="G777" s="41">
        <v>0</v>
      </c>
      <c r="H777" s="41">
        <v>0</v>
      </c>
      <c r="I777" s="41">
        <v>1</v>
      </c>
      <c r="J777" s="41">
        <v>1</v>
      </c>
    </row>
    <row r="778" spans="1:10" x14ac:dyDescent="0.25">
      <c r="A778" s="43">
        <v>2091283</v>
      </c>
      <c r="B778" s="44" t="s">
        <v>8457</v>
      </c>
      <c r="C778" s="44">
        <v>0</v>
      </c>
      <c r="D778" s="44">
        <v>1</v>
      </c>
      <c r="E778" s="44">
        <v>0</v>
      </c>
      <c r="F778" s="44">
        <v>0</v>
      </c>
      <c r="G778" s="44">
        <v>1</v>
      </c>
      <c r="H778" s="44">
        <v>0</v>
      </c>
      <c r="I778" s="44">
        <v>1</v>
      </c>
      <c r="J778" s="44">
        <v>0</v>
      </c>
    </row>
    <row r="779" spans="1:10" x14ac:dyDescent="0.25">
      <c r="A779" s="40">
        <v>2886197</v>
      </c>
      <c r="B779" s="41" t="s">
        <v>5151</v>
      </c>
      <c r="C779" s="41">
        <v>0</v>
      </c>
      <c r="D779" s="41">
        <v>0</v>
      </c>
      <c r="E779" s="41">
        <v>0</v>
      </c>
      <c r="F779" s="41">
        <v>0</v>
      </c>
      <c r="G779" s="41">
        <v>1</v>
      </c>
      <c r="H779" s="41">
        <v>1</v>
      </c>
      <c r="I779" s="41">
        <v>1</v>
      </c>
      <c r="J779" s="41">
        <v>1</v>
      </c>
    </row>
    <row r="780" spans="1:10" x14ac:dyDescent="0.25">
      <c r="A780" s="43">
        <v>2687151</v>
      </c>
      <c r="B780" s="44" t="s">
        <v>12349</v>
      </c>
      <c r="C780" s="44">
        <v>0</v>
      </c>
      <c r="D780" s="44">
        <v>0</v>
      </c>
      <c r="E780" s="44">
        <v>0</v>
      </c>
      <c r="F780" s="44">
        <v>0</v>
      </c>
      <c r="G780" s="44">
        <v>0</v>
      </c>
      <c r="H780" s="44">
        <v>0</v>
      </c>
      <c r="I780" s="44">
        <v>1</v>
      </c>
      <c r="J780" s="44">
        <v>0</v>
      </c>
    </row>
    <row r="781" spans="1:10" x14ac:dyDescent="0.25">
      <c r="A781" s="40">
        <v>5365112</v>
      </c>
      <c r="B781" s="41" t="s">
        <v>12350</v>
      </c>
      <c r="C781" s="41">
        <v>0</v>
      </c>
      <c r="D781" s="41">
        <v>0</v>
      </c>
      <c r="E781" s="41">
        <v>0</v>
      </c>
      <c r="F781" s="41">
        <v>0</v>
      </c>
      <c r="G781" s="41">
        <v>0</v>
      </c>
      <c r="H781" s="41">
        <v>0</v>
      </c>
      <c r="I781" s="41">
        <v>1</v>
      </c>
      <c r="J781" s="41">
        <v>1</v>
      </c>
    </row>
    <row r="782" spans="1:10" x14ac:dyDescent="0.25">
      <c r="A782" s="43">
        <v>5150884</v>
      </c>
      <c r="B782" s="44" t="s">
        <v>12351</v>
      </c>
      <c r="C782" s="44">
        <v>0</v>
      </c>
      <c r="D782" s="44">
        <v>0</v>
      </c>
      <c r="E782" s="44">
        <v>0</v>
      </c>
      <c r="F782" s="44">
        <v>0</v>
      </c>
      <c r="G782" s="44">
        <v>0</v>
      </c>
      <c r="H782" s="44">
        <v>1</v>
      </c>
      <c r="I782" s="44">
        <v>0</v>
      </c>
      <c r="J782" s="44">
        <v>0</v>
      </c>
    </row>
    <row r="783" spans="1:10" x14ac:dyDescent="0.25">
      <c r="A783" s="40">
        <v>2317265</v>
      </c>
      <c r="B783" s="41" t="s">
        <v>12352</v>
      </c>
      <c r="C783" s="41">
        <v>0</v>
      </c>
      <c r="D783" s="41">
        <v>0</v>
      </c>
      <c r="E783" s="41">
        <v>0</v>
      </c>
      <c r="F783" s="41">
        <v>0</v>
      </c>
      <c r="G783" s="41">
        <v>0</v>
      </c>
      <c r="H783" s="41">
        <v>0</v>
      </c>
      <c r="I783" s="41">
        <v>1</v>
      </c>
      <c r="J783" s="41">
        <v>1</v>
      </c>
    </row>
    <row r="784" spans="1:10" x14ac:dyDescent="0.25">
      <c r="A784" s="43">
        <v>5435951</v>
      </c>
      <c r="B784" s="44" t="s">
        <v>12353</v>
      </c>
      <c r="C784" s="44">
        <v>0</v>
      </c>
      <c r="D784" s="44">
        <v>0</v>
      </c>
      <c r="E784" s="44">
        <v>0</v>
      </c>
      <c r="F784" s="44">
        <v>0</v>
      </c>
      <c r="G784" s="44">
        <v>0</v>
      </c>
      <c r="H784" s="44">
        <v>0</v>
      </c>
      <c r="I784" s="44">
        <v>1</v>
      </c>
      <c r="J784" s="44">
        <v>1</v>
      </c>
    </row>
    <row r="785" spans="1:10" x14ac:dyDescent="0.25">
      <c r="A785" s="40">
        <v>2082187</v>
      </c>
      <c r="B785" s="41" t="s">
        <v>12354</v>
      </c>
      <c r="C785" s="41">
        <v>0</v>
      </c>
      <c r="D785" s="41">
        <v>0</v>
      </c>
      <c r="E785" s="41">
        <v>0</v>
      </c>
      <c r="F785" s="41">
        <v>0</v>
      </c>
      <c r="G785" s="41">
        <v>0</v>
      </c>
      <c r="H785" s="41">
        <v>0</v>
      </c>
      <c r="I785" s="41">
        <v>1</v>
      </c>
      <c r="J785" s="41">
        <v>0</v>
      </c>
    </row>
    <row r="786" spans="1:10" x14ac:dyDescent="0.25">
      <c r="A786" s="43">
        <v>2550245</v>
      </c>
      <c r="B786" s="44" t="s">
        <v>857</v>
      </c>
      <c r="C786" s="44">
        <v>0</v>
      </c>
      <c r="D786" s="44">
        <v>0</v>
      </c>
      <c r="E786" s="44">
        <v>0</v>
      </c>
      <c r="F786" s="44">
        <v>1</v>
      </c>
      <c r="G786" s="44">
        <v>1</v>
      </c>
      <c r="H786" s="44">
        <v>0</v>
      </c>
      <c r="I786" s="44">
        <v>1</v>
      </c>
      <c r="J786" s="44">
        <v>1</v>
      </c>
    </row>
    <row r="787" spans="1:10" x14ac:dyDescent="0.25">
      <c r="A787" s="40">
        <v>5490413</v>
      </c>
      <c r="B787" s="41" t="s">
        <v>12355</v>
      </c>
      <c r="C787" s="41">
        <v>0</v>
      </c>
      <c r="D787" s="41">
        <v>0</v>
      </c>
      <c r="E787" s="41">
        <v>0</v>
      </c>
      <c r="F787" s="41">
        <v>0</v>
      </c>
      <c r="G787" s="41">
        <v>0</v>
      </c>
      <c r="H787" s="41">
        <v>0</v>
      </c>
      <c r="I787" s="41">
        <v>1</v>
      </c>
      <c r="J787" s="41">
        <v>0</v>
      </c>
    </row>
    <row r="788" spans="1:10" x14ac:dyDescent="0.25">
      <c r="A788" s="43">
        <v>5051304</v>
      </c>
      <c r="B788" s="44" t="s">
        <v>859</v>
      </c>
      <c r="C788" s="44">
        <v>0</v>
      </c>
      <c r="D788" s="44">
        <v>0</v>
      </c>
      <c r="E788" s="44">
        <v>0</v>
      </c>
      <c r="F788" s="44">
        <v>0</v>
      </c>
      <c r="G788" s="44">
        <v>0</v>
      </c>
      <c r="H788" s="44">
        <v>1</v>
      </c>
      <c r="I788" s="44">
        <v>1</v>
      </c>
      <c r="J788" s="44">
        <v>1</v>
      </c>
    </row>
    <row r="789" spans="1:10" x14ac:dyDescent="0.25">
      <c r="A789" s="40">
        <v>5475619</v>
      </c>
      <c r="B789" s="41" t="s">
        <v>12356</v>
      </c>
      <c r="C789" s="41">
        <v>0</v>
      </c>
      <c r="D789" s="41">
        <v>0</v>
      </c>
      <c r="E789" s="41">
        <v>0</v>
      </c>
      <c r="F789" s="41">
        <v>0</v>
      </c>
      <c r="G789" s="41">
        <v>0</v>
      </c>
      <c r="H789" s="41">
        <v>0</v>
      </c>
      <c r="I789" s="41">
        <v>1</v>
      </c>
      <c r="J789" s="41">
        <v>1</v>
      </c>
    </row>
    <row r="790" spans="1:10" x14ac:dyDescent="0.25">
      <c r="A790" s="43">
        <v>5167256</v>
      </c>
      <c r="B790" s="44" t="s">
        <v>6572</v>
      </c>
      <c r="C790" s="44">
        <v>0</v>
      </c>
      <c r="D790" s="44">
        <v>0</v>
      </c>
      <c r="E790" s="44">
        <v>0</v>
      </c>
      <c r="F790" s="44">
        <v>0</v>
      </c>
      <c r="G790" s="44">
        <v>0</v>
      </c>
      <c r="H790" s="44">
        <v>1</v>
      </c>
      <c r="I790" s="44">
        <v>1</v>
      </c>
      <c r="J790" s="44">
        <v>1</v>
      </c>
    </row>
    <row r="791" spans="1:10" x14ac:dyDescent="0.25">
      <c r="A791" s="40">
        <v>5481724</v>
      </c>
      <c r="B791" s="41" t="s">
        <v>12357</v>
      </c>
      <c r="C791" s="41">
        <v>0</v>
      </c>
      <c r="D791" s="41">
        <v>0</v>
      </c>
      <c r="E791" s="41">
        <v>0</v>
      </c>
      <c r="F791" s="41">
        <v>0</v>
      </c>
      <c r="G791" s="41">
        <v>0</v>
      </c>
      <c r="H791" s="41">
        <v>0</v>
      </c>
      <c r="I791" s="41">
        <v>1</v>
      </c>
      <c r="J791" s="41">
        <v>1</v>
      </c>
    </row>
    <row r="792" spans="1:10" x14ac:dyDescent="0.25">
      <c r="A792" s="43">
        <v>5559383</v>
      </c>
      <c r="B792" s="44" t="s">
        <v>12358</v>
      </c>
      <c r="C792" s="44">
        <v>0</v>
      </c>
      <c r="D792" s="44">
        <v>0</v>
      </c>
      <c r="E792" s="44">
        <v>0</v>
      </c>
      <c r="F792" s="44">
        <v>0</v>
      </c>
      <c r="G792" s="44">
        <v>0</v>
      </c>
      <c r="H792" s="44">
        <v>0</v>
      </c>
      <c r="I792" s="44">
        <v>1</v>
      </c>
      <c r="J792" s="44">
        <v>1</v>
      </c>
    </row>
    <row r="793" spans="1:10" x14ac:dyDescent="0.25">
      <c r="A793" s="40">
        <v>5429013</v>
      </c>
      <c r="B793" s="41" t="s">
        <v>12359</v>
      </c>
      <c r="C793" s="41">
        <v>0</v>
      </c>
      <c r="D793" s="41">
        <v>0</v>
      </c>
      <c r="E793" s="41">
        <v>0</v>
      </c>
      <c r="F793" s="41">
        <v>0</v>
      </c>
      <c r="G793" s="41">
        <v>1</v>
      </c>
      <c r="H793" s="41">
        <v>0</v>
      </c>
      <c r="I793" s="41">
        <v>1</v>
      </c>
      <c r="J793" s="41">
        <v>1</v>
      </c>
    </row>
    <row r="794" spans="1:10" x14ac:dyDescent="0.25">
      <c r="A794" s="43">
        <v>5458757</v>
      </c>
      <c r="B794" s="44" t="s">
        <v>12360</v>
      </c>
      <c r="C794" s="44">
        <v>0</v>
      </c>
      <c r="D794" s="44">
        <v>0</v>
      </c>
      <c r="E794" s="44">
        <v>0</v>
      </c>
      <c r="F794" s="44">
        <v>0</v>
      </c>
      <c r="G794" s="44">
        <v>0</v>
      </c>
      <c r="H794" s="44">
        <v>0</v>
      </c>
      <c r="I794" s="44">
        <v>1</v>
      </c>
      <c r="J794" s="44">
        <v>0</v>
      </c>
    </row>
    <row r="795" spans="1:10" x14ac:dyDescent="0.25">
      <c r="A795" s="40">
        <v>5401801</v>
      </c>
      <c r="B795" s="41" t="s">
        <v>12361</v>
      </c>
      <c r="C795" s="41">
        <v>0</v>
      </c>
      <c r="D795" s="41">
        <v>0</v>
      </c>
      <c r="E795" s="41">
        <v>0</v>
      </c>
      <c r="F795" s="41">
        <v>0</v>
      </c>
      <c r="G795" s="41">
        <v>0</v>
      </c>
      <c r="H795" s="41">
        <v>0</v>
      </c>
      <c r="I795" s="41">
        <v>1</v>
      </c>
      <c r="J795" s="41">
        <v>1</v>
      </c>
    </row>
    <row r="796" spans="1:10" x14ac:dyDescent="0.25">
      <c r="A796" s="43">
        <v>5446066</v>
      </c>
      <c r="B796" s="44" t="s">
        <v>12362</v>
      </c>
      <c r="C796" s="44">
        <v>0</v>
      </c>
      <c r="D796" s="44">
        <v>0</v>
      </c>
      <c r="E796" s="44">
        <v>0</v>
      </c>
      <c r="F796" s="44">
        <v>0</v>
      </c>
      <c r="G796" s="44">
        <v>0</v>
      </c>
      <c r="H796" s="44">
        <v>0</v>
      </c>
      <c r="I796" s="44">
        <v>1</v>
      </c>
      <c r="J796" s="44">
        <v>1</v>
      </c>
    </row>
    <row r="797" spans="1:10" x14ac:dyDescent="0.25">
      <c r="A797" s="40">
        <v>5392284</v>
      </c>
      <c r="B797" s="41" t="s">
        <v>12363</v>
      </c>
      <c r="C797" s="41">
        <v>0</v>
      </c>
      <c r="D797" s="41">
        <v>0</v>
      </c>
      <c r="E797" s="41">
        <v>0</v>
      </c>
      <c r="F797" s="41">
        <v>0</v>
      </c>
      <c r="G797" s="41">
        <v>0</v>
      </c>
      <c r="H797" s="41">
        <v>0</v>
      </c>
      <c r="I797" s="41">
        <v>1</v>
      </c>
      <c r="J797" s="41">
        <v>1</v>
      </c>
    </row>
    <row r="798" spans="1:10" x14ac:dyDescent="0.25">
      <c r="A798" s="43">
        <v>5248809</v>
      </c>
      <c r="B798" s="44" t="s">
        <v>4298</v>
      </c>
      <c r="C798" s="44">
        <v>0</v>
      </c>
      <c r="D798" s="44">
        <v>0</v>
      </c>
      <c r="E798" s="44">
        <v>0</v>
      </c>
      <c r="F798" s="44">
        <v>1</v>
      </c>
      <c r="G798" s="44">
        <v>0</v>
      </c>
      <c r="H798" s="44">
        <v>0</v>
      </c>
      <c r="I798" s="44">
        <v>1</v>
      </c>
      <c r="J798" s="44">
        <v>1</v>
      </c>
    </row>
    <row r="799" spans="1:10" x14ac:dyDescent="0.25">
      <c r="A799" s="40">
        <v>5206006</v>
      </c>
      <c r="B799" s="41" t="s">
        <v>12364</v>
      </c>
      <c r="C799" s="41">
        <v>0</v>
      </c>
      <c r="D799" s="41">
        <v>0</v>
      </c>
      <c r="E799" s="41">
        <v>0</v>
      </c>
      <c r="F799" s="41">
        <v>0</v>
      </c>
      <c r="G799" s="41">
        <v>0</v>
      </c>
      <c r="H799" s="41">
        <v>0</v>
      </c>
      <c r="I799" s="41">
        <v>1</v>
      </c>
      <c r="J799" s="41">
        <v>0</v>
      </c>
    </row>
    <row r="800" spans="1:10" x14ac:dyDescent="0.25">
      <c r="A800" s="43">
        <v>5239168</v>
      </c>
      <c r="B800" s="44" t="s">
        <v>12365</v>
      </c>
      <c r="C800" s="44">
        <v>0</v>
      </c>
      <c r="D800" s="44">
        <v>0</v>
      </c>
      <c r="E800" s="44">
        <v>1</v>
      </c>
      <c r="F800" s="44">
        <v>0</v>
      </c>
      <c r="G800" s="44">
        <v>1</v>
      </c>
      <c r="H800" s="44">
        <v>1</v>
      </c>
      <c r="I800" s="44">
        <v>1</v>
      </c>
      <c r="J800" s="44">
        <v>0</v>
      </c>
    </row>
    <row r="801" spans="1:10" x14ac:dyDescent="0.25">
      <c r="A801" s="40">
        <v>2550466</v>
      </c>
      <c r="B801" s="41" t="s">
        <v>861</v>
      </c>
      <c r="C801" s="41">
        <v>1</v>
      </c>
      <c r="D801" s="41">
        <v>1</v>
      </c>
      <c r="E801" s="41">
        <v>1</v>
      </c>
      <c r="F801" s="41">
        <v>1</v>
      </c>
      <c r="G801" s="41">
        <v>1</v>
      </c>
      <c r="H801" s="41">
        <v>1</v>
      </c>
      <c r="I801" s="41">
        <v>1</v>
      </c>
      <c r="J801" s="41">
        <v>1</v>
      </c>
    </row>
    <row r="802" spans="1:10" x14ac:dyDescent="0.25">
      <c r="A802" s="43">
        <v>2825627</v>
      </c>
      <c r="B802" s="44" t="s">
        <v>4443</v>
      </c>
      <c r="C802" s="44">
        <v>0</v>
      </c>
      <c r="D802" s="44">
        <v>0</v>
      </c>
      <c r="E802" s="44">
        <v>1</v>
      </c>
      <c r="F802" s="44">
        <v>0</v>
      </c>
      <c r="G802" s="44">
        <v>0</v>
      </c>
      <c r="H802" s="44">
        <v>1</v>
      </c>
      <c r="I802" s="44">
        <v>1</v>
      </c>
      <c r="J802" s="44">
        <v>0</v>
      </c>
    </row>
    <row r="803" spans="1:10" x14ac:dyDescent="0.25">
      <c r="A803" s="40">
        <v>2771799</v>
      </c>
      <c r="B803" s="41" t="s">
        <v>4034</v>
      </c>
      <c r="C803" s="41">
        <v>0</v>
      </c>
      <c r="D803" s="41">
        <v>0</v>
      </c>
      <c r="E803" s="41">
        <v>0</v>
      </c>
      <c r="F803" s="41">
        <v>0</v>
      </c>
      <c r="G803" s="41">
        <v>0</v>
      </c>
      <c r="H803" s="41">
        <v>0</v>
      </c>
      <c r="I803" s="41">
        <v>1</v>
      </c>
      <c r="J803" s="41">
        <v>1</v>
      </c>
    </row>
    <row r="804" spans="1:10" x14ac:dyDescent="0.25">
      <c r="A804" s="43">
        <v>2848317</v>
      </c>
      <c r="B804" s="44" t="s">
        <v>2288</v>
      </c>
      <c r="C804" s="44">
        <v>0</v>
      </c>
      <c r="D804" s="44">
        <v>0</v>
      </c>
      <c r="E804" s="44">
        <v>1</v>
      </c>
      <c r="F804" s="44">
        <v>0</v>
      </c>
      <c r="G804" s="44">
        <v>0</v>
      </c>
      <c r="H804" s="44">
        <v>0</v>
      </c>
      <c r="I804" s="44">
        <v>1</v>
      </c>
      <c r="J804" s="44">
        <v>1</v>
      </c>
    </row>
    <row r="805" spans="1:10" x14ac:dyDescent="0.25">
      <c r="A805" s="40">
        <v>5051134</v>
      </c>
      <c r="B805" s="41" t="s">
        <v>862</v>
      </c>
      <c r="C805" s="41">
        <v>1</v>
      </c>
      <c r="D805" s="41">
        <v>1</v>
      </c>
      <c r="E805" s="41">
        <v>1</v>
      </c>
      <c r="F805" s="41">
        <v>1</v>
      </c>
      <c r="G805" s="41">
        <v>1</v>
      </c>
      <c r="H805" s="41">
        <v>1</v>
      </c>
      <c r="I805" s="41">
        <v>1</v>
      </c>
      <c r="J805" s="41">
        <v>1</v>
      </c>
    </row>
    <row r="806" spans="1:10" x14ac:dyDescent="0.25">
      <c r="A806" s="43">
        <v>2095025</v>
      </c>
      <c r="B806" s="44" t="s">
        <v>11130</v>
      </c>
      <c r="C806" s="44">
        <v>1</v>
      </c>
      <c r="D806" s="44">
        <v>1</v>
      </c>
      <c r="E806" s="44">
        <v>1</v>
      </c>
      <c r="F806" s="44">
        <v>1</v>
      </c>
      <c r="G806" s="44">
        <v>1</v>
      </c>
      <c r="H806" s="44">
        <v>0</v>
      </c>
      <c r="I806" s="44">
        <v>1</v>
      </c>
      <c r="J806" s="44">
        <v>1</v>
      </c>
    </row>
    <row r="807" spans="1:10" x14ac:dyDescent="0.25">
      <c r="A807" s="40">
        <v>2871777</v>
      </c>
      <c r="B807" s="41" t="s">
        <v>12366</v>
      </c>
      <c r="C807" s="41">
        <v>0</v>
      </c>
      <c r="D807" s="41">
        <v>0</v>
      </c>
      <c r="E807" s="41">
        <v>0</v>
      </c>
      <c r="F807" s="41">
        <v>0</v>
      </c>
      <c r="G807" s="41">
        <v>0</v>
      </c>
      <c r="H807" s="41">
        <v>0</v>
      </c>
      <c r="I807" s="41">
        <v>1</v>
      </c>
      <c r="J807" s="41">
        <v>1</v>
      </c>
    </row>
    <row r="808" spans="1:10" x14ac:dyDescent="0.25">
      <c r="A808" s="43">
        <v>2048892</v>
      </c>
      <c r="B808" s="44" t="s">
        <v>12367</v>
      </c>
      <c r="C808" s="44">
        <v>0</v>
      </c>
      <c r="D808" s="44">
        <v>1</v>
      </c>
      <c r="E808" s="44">
        <v>0</v>
      </c>
      <c r="F808" s="44">
        <v>0</v>
      </c>
      <c r="G808" s="44">
        <v>0</v>
      </c>
      <c r="H808" s="44">
        <v>0</v>
      </c>
      <c r="I808" s="44">
        <v>0</v>
      </c>
      <c r="J808" s="44">
        <v>0</v>
      </c>
    </row>
    <row r="809" spans="1:10" x14ac:dyDescent="0.25">
      <c r="A809" s="40">
        <v>2649047</v>
      </c>
      <c r="B809" s="41" t="s">
        <v>12368</v>
      </c>
      <c r="C809" s="41">
        <v>1</v>
      </c>
      <c r="D809" s="41">
        <v>0</v>
      </c>
      <c r="E809" s="41">
        <v>0</v>
      </c>
      <c r="F809" s="41">
        <v>0</v>
      </c>
      <c r="G809" s="41">
        <v>0</v>
      </c>
      <c r="H809" s="41">
        <v>0</v>
      </c>
      <c r="I809" s="41">
        <v>0</v>
      </c>
      <c r="J809" s="41">
        <v>0</v>
      </c>
    </row>
    <row r="810" spans="1:10" x14ac:dyDescent="0.25">
      <c r="A810" s="43">
        <v>2554518</v>
      </c>
      <c r="B810" s="44" t="s">
        <v>10478</v>
      </c>
      <c r="C810" s="44">
        <v>0</v>
      </c>
      <c r="D810" s="44">
        <v>1</v>
      </c>
      <c r="E810" s="44">
        <v>1</v>
      </c>
      <c r="F810" s="44">
        <v>0</v>
      </c>
      <c r="G810" s="44">
        <v>1</v>
      </c>
      <c r="H810" s="44">
        <v>0</v>
      </c>
      <c r="I810" s="44">
        <v>1</v>
      </c>
      <c r="J810" s="44">
        <v>1</v>
      </c>
    </row>
    <row r="811" spans="1:10" x14ac:dyDescent="0.25">
      <c r="A811" s="40">
        <v>2654652</v>
      </c>
      <c r="B811" s="41" t="s">
        <v>12369</v>
      </c>
      <c r="C811" s="41">
        <v>0</v>
      </c>
      <c r="D811" s="41">
        <v>0</v>
      </c>
      <c r="E811" s="41">
        <v>0</v>
      </c>
      <c r="F811" s="41">
        <v>0</v>
      </c>
      <c r="G811" s="41">
        <v>0</v>
      </c>
      <c r="H811" s="41">
        <v>0</v>
      </c>
      <c r="I811" s="41">
        <v>1</v>
      </c>
      <c r="J811" s="41">
        <v>1</v>
      </c>
    </row>
    <row r="812" spans="1:10" x14ac:dyDescent="0.25">
      <c r="A812" s="43">
        <v>2824833</v>
      </c>
      <c r="B812" s="44" t="s">
        <v>2204</v>
      </c>
      <c r="C812" s="44">
        <v>0</v>
      </c>
      <c r="D812" s="44">
        <v>0</v>
      </c>
      <c r="E812" s="44">
        <v>0</v>
      </c>
      <c r="F812" s="44">
        <v>0</v>
      </c>
      <c r="G812" s="44">
        <v>0</v>
      </c>
      <c r="H812" s="44">
        <v>0</v>
      </c>
      <c r="I812" s="44">
        <v>1</v>
      </c>
      <c r="J812" s="44">
        <v>0</v>
      </c>
    </row>
    <row r="813" spans="1:10" x14ac:dyDescent="0.25">
      <c r="A813" s="40">
        <v>5533392</v>
      </c>
      <c r="B813" s="41" t="s">
        <v>11131</v>
      </c>
      <c r="C813" s="41">
        <v>0</v>
      </c>
      <c r="D813" s="41">
        <v>0</v>
      </c>
      <c r="E813" s="41">
        <v>0</v>
      </c>
      <c r="F813" s="41">
        <v>0</v>
      </c>
      <c r="G813" s="41">
        <v>0</v>
      </c>
      <c r="H813" s="41">
        <v>0</v>
      </c>
      <c r="I813" s="41">
        <v>1</v>
      </c>
      <c r="J813" s="41">
        <v>1</v>
      </c>
    </row>
    <row r="814" spans="1:10" x14ac:dyDescent="0.25">
      <c r="A814" s="43">
        <v>2893444</v>
      </c>
      <c r="B814" s="44" t="s">
        <v>12370</v>
      </c>
      <c r="C814" s="44">
        <v>0</v>
      </c>
      <c r="D814" s="44">
        <v>0</v>
      </c>
      <c r="E814" s="44">
        <v>0</v>
      </c>
      <c r="F814" s="44">
        <v>0</v>
      </c>
      <c r="G814" s="44">
        <v>0</v>
      </c>
      <c r="H814" s="44">
        <v>0</v>
      </c>
      <c r="I814" s="44">
        <v>1</v>
      </c>
      <c r="J814" s="44">
        <v>1</v>
      </c>
    </row>
    <row r="815" spans="1:10" x14ac:dyDescent="0.25">
      <c r="A815" s="40">
        <v>2695421</v>
      </c>
      <c r="B815" s="41" t="s">
        <v>5168</v>
      </c>
      <c r="C815" s="41">
        <v>0</v>
      </c>
      <c r="D815" s="41">
        <v>0</v>
      </c>
      <c r="E815" s="41">
        <v>0</v>
      </c>
      <c r="F815" s="41">
        <v>0</v>
      </c>
      <c r="G815" s="41">
        <v>0</v>
      </c>
      <c r="H815" s="41">
        <v>0</v>
      </c>
      <c r="I815" s="41">
        <v>1</v>
      </c>
      <c r="J815" s="41">
        <v>0</v>
      </c>
    </row>
    <row r="816" spans="1:10" x14ac:dyDescent="0.25">
      <c r="A816" s="43">
        <v>2029278</v>
      </c>
      <c r="B816" s="44" t="s">
        <v>864</v>
      </c>
      <c r="C816" s="44">
        <v>0</v>
      </c>
      <c r="D816" s="44">
        <v>1</v>
      </c>
      <c r="E816" s="44">
        <v>0</v>
      </c>
      <c r="F816" s="44">
        <v>0</v>
      </c>
      <c r="G816" s="44">
        <v>0</v>
      </c>
      <c r="H816" s="44">
        <v>0</v>
      </c>
      <c r="I816" s="44">
        <v>1</v>
      </c>
      <c r="J816" s="44">
        <v>1</v>
      </c>
    </row>
    <row r="817" spans="1:10" x14ac:dyDescent="0.25">
      <c r="A817" s="40">
        <v>2063123</v>
      </c>
      <c r="B817" s="41" t="s">
        <v>12371</v>
      </c>
      <c r="C817" s="41">
        <v>0</v>
      </c>
      <c r="D817" s="41">
        <v>0</v>
      </c>
      <c r="E817" s="41">
        <v>0</v>
      </c>
      <c r="F817" s="41">
        <v>0</v>
      </c>
      <c r="G817" s="41">
        <v>0</v>
      </c>
      <c r="H817" s="41">
        <v>0</v>
      </c>
      <c r="I817" s="41">
        <v>1</v>
      </c>
      <c r="J817" s="41">
        <v>1</v>
      </c>
    </row>
    <row r="818" spans="1:10" x14ac:dyDescent="0.25">
      <c r="A818" s="43">
        <v>2765888</v>
      </c>
      <c r="B818" s="44" t="s">
        <v>865</v>
      </c>
      <c r="C818" s="44">
        <v>0</v>
      </c>
      <c r="D818" s="44">
        <v>0</v>
      </c>
      <c r="E818" s="44">
        <v>0</v>
      </c>
      <c r="F818" s="44">
        <v>0</v>
      </c>
      <c r="G818" s="44">
        <v>0</v>
      </c>
      <c r="H818" s="44">
        <v>1</v>
      </c>
      <c r="I818" s="44">
        <v>1</v>
      </c>
      <c r="J818" s="44">
        <v>1</v>
      </c>
    </row>
    <row r="819" spans="1:10" x14ac:dyDescent="0.25">
      <c r="A819" s="40">
        <v>2811138</v>
      </c>
      <c r="B819" s="41" t="s">
        <v>5193</v>
      </c>
      <c r="C819" s="41">
        <v>0</v>
      </c>
      <c r="D819" s="41">
        <v>0</v>
      </c>
      <c r="E819" s="41">
        <v>0</v>
      </c>
      <c r="F819" s="41">
        <v>1</v>
      </c>
      <c r="G819" s="41">
        <v>0</v>
      </c>
      <c r="H819" s="41">
        <v>0</v>
      </c>
      <c r="I819" s="41">
        <v>1</v>
      </c>
      <c r="J819" s="41">
        <v>1</v>
      </c>
    </row>
    <row r="820" spans="1:10" x14ac:dyDescent="0.25">
      <c r="A820" s="43">
        <v>2685205</v>
      </c>
      <c r="B820" s="44" t="s">
        <v>12372</v>
      </c>
      <c r="C820" s="44">
        <v>0</v>
      </c>
      <c r="D820" s="44">
        <v>0</v>
      </c>
      <c r="E820" s="44">
        <v>0</v>
      </c>
      <c r="F820" s="44">
        <v>0</v>
      </c>
      <c r="G820" s="44">
        <v>0</v>
      </c>
      <c r="H820" s="44">
        <v>0</v>
      </c>
      <c r="I820" s="44">
        <v>1</v>
      </c>
      <c r="J820" s="44">
        <v>0</v>
      </c>
    </row>
    <row r="821" spans="1:10" x14ac:dyDescent="0.25">
      <c r="A821" s="40">
        <v>2880822</v>
      </c>
      <c r="B821" s="41" t="s">
        <v>2888</v>
      </c>
      <c r="C821" s="41">
        <v>0</v>
      </c>
      <c r="D821" s="41">
        <v>0</v>
      </c>
      <c r="E821" s="41">
        <v>0</v>
      </c>
      <c r="F821" s="41">
        <v>1</v>
      </c>
      <c r="G821" s="41">
        <v>0</v>
      </c>
      <c r="H821" s="41">
        <v>0</v>
      </c>
      <c r="I821" s="41">
        <v>0</v>
      </c>
      <c r="J821" s="41">
        <v>0</v>
      </c>
    </row>
    <row r="822" spans="1:10" x14ac:dyDescent="0.25">
      <c r="A822" s="43">
        <v>5359015</v>
      </c>
      <c r="B822" s="44" t="s">
        <v>11134</v>
      </c>
      <c r="C822" s="44">
        <v>0</v>
      </c>
      <c r="D822" s="44">
        <v>0</v>
      </c>
      <c r="E822" s="44">
        <v>0</v>
      </c>
      <c r="F822" s="44">
        <v>0</v>
      </c>
      <c r="G822" s="44">
        <v>1</v>
      </c>
      <c r="H822" s="44">
        <v>1</v>
      </c>
      <c r="I822" s="44">
        <v>1</v>
      </c>
      <c r="J822" s="44">
        <v>1</v>
      </c>
    </row>
    <row r="823" spans="1:10" x14ac:dyDescent="0.25">
      <c r="A823" s="40">
        <v>2611961</v>
      </c>
      <c r="B823" s="41" t="s">
        <v>7713</v>
      </c>
      <c r="C823" s="41">
        <v>0</v>
      </c>
      <c r="D823" s="41">
        <v>0</v>
      </c>
      <c r="E823" s="41">
        <v>0</v>
      </c>
      <c r="F823" s="41">
        <v>0</v>
      </c>
      <c r="G823" s="41">
        <v>0</v>
      </c>
      <c r="H823" s="41">
        <v>0</v>
      </c>
      <c r="I823" s="41">
        <v>0</v>
      </c>
      <c r="J823" s="41">
        <v>1</v>
      </c>
    </row>
    <row r="824" spans="1:10" x14ac:dyDescent="0.25">
      <c r="A824" s="43">
        <v>2811162</v>
      </c>
      <c r="B824" s="44" t="s">
        <v>2652</v>
      </c>
      <c r="C824" s="44">
        <v>0</v>
      </c>
      <c r="D824" s="44">
        <v>0</v>
      </c>
      <c r="E824" s="44">
        <v>0</v>
      </c>
      <c r="F824" s="44">
        <v>0</v>
      </c>
      <c r="G824" s="44">
        <v>0</v>
      </c>
      <c r="H824" s="44">
        <v>1</v>
      </c>
      <c r="I824" s="44">
        <v>0</v>
      </c>
      <c r="J824" s="44">
        <v>1</v>
      </c>
    </row>
    <row r="825" spans="1:10" x14ac:dyDescent="0.25">
      <c r="A825" s="40">
        <v>2761114</v>
      </c>
      <c r="B825" s="41" t="s">
        <v>1593</v>
      </c>
      <c r="C825" s="41">
        <v>0</v>
      </c>
      <c r="D825" s="41">
        <v>0</v>
      </c>
      <c r="E825" s="41">
        <v>0</v>
      </c>
      <c r="F825" s="41">
        <v>0</v>
      </c>
      <c r="G825" s="41">
        <v>0</v>
      </c>
      <c r="H825" s="41">
        <v>0</v>
      </c>
      <c r="I825" s="41">
        <v>1</v>
      </c>
      <c r="J825" s="41">
        <v>0</v>
      </c>
    </row>
    <row r="826" spans="1:10" x14ac:dyDescent="0.25">
      <c r="A826" s="43">
        <v>2652056</v>
      </c>
      <c r="B826" s="44" t="s">
        <v>1331</v>
      </c>
      <c r="C826" s="44">
        <v>0</v>
      </c>
      <c r="D826" s="44">
        <v>0</v>
      </c>
      <c r="E826" s="44">
        <v>0</v>
      </c>
      <c r="F826" s="44">
        <v>0</v>
      </c>
      <c r="G826" s="44">
        <v>1</v>
      </c>
      <c r="H826" s="44">
        <v>0</v>
      </c>
      <c r="I826" s="44">
        <v>1</v>
      </c>
      <c r="J826" s="44">
        <v>1</v>
      </c>
    </row>
    <row r="827" spans="1:10" x14ac:dyDescent="0.25">
      <c r="A827" s="40">
        <v>2678586</v>
      </c>
      <c r="B827" s="41" t="s">
        <v>5896</v>
      </c>
      <c r="C827" s="41">
        <v>0</v>
      </c>
      <c r="D827" s="41">
        <v>0</v>
      </c>
      <c r="E827" s="41">
        <v>0</v>
      </c>
      <c r="F827" s="41">
        <v>0</v>
      </c>
      <c r="G827" s="41">
        <v>0</v>
      </c>
      <c r="H827" s="41">
        <v>0</v>
      </c>
      <c r="I827" s="41">
        <v>1</v>
      </c>
      <c r="J827" s="41">
        <v>1</v>
      </c>
    </row>
    <row r="828" spans="1:10" x14ac:dyDescent="0.25">
      <c r="A828" s="43">
        <v>2772787</v>
      </c>
      <c r="B828" s="44" t="s">
        <v>12373</v>
      </c>
      <c r="C828" s="44">
        <v>0</v>
      </c>
      <c r="D828" s="44">
        <v>0</v>
      </c>
      <c r="E828" s="44">
        <v>0</v>
      </c>
      <c r="F828" s="44">
        <v>0</v>
      </c>
      <c r="G828" s="44">
        <v>0</v>
      </c>
      <c r="H828" s="44">
        <v>0</v>
      </c>
      <c r="I828" s="44">
        <v>1</v>
      </c>
      <c r="J828" s="44">
        <v>1</v>
      </c>
    </row>
    <row r="829" spans="1:10" x14ac:dyDescent="0.25">
      <c r="A829" s="40">
        <v>5553199</v>
      </c>
      <c r="B829" s="41" t="s">
        <v>12374</v>
      </c>
      <c r="C829" s="41">
        <v>0</v>
      </c>
      <c r="D829" s="41">
        <v>0</v>
      </c>
      <c r="E829" s="41">
        <v>0</v>
      </c>
      <c r="F829" s="41">
        <v>0</v>
      </c>
      <c r="G829" s="41">
        <v>0</v>
      </c>
      <c r="H829" s="41">
        <v>0</v>
      </c>
      <c r="I829" s="41">
        <v>1</v>
      </c>
      <c r="J829" s="41">
        <v>1</v>
      </c>
    </row>
    <row r="830" spans="1:10" x14ac:dyDescent="0.25">
      <c r="A830" s="43">
        <v>5215781</v>
      </c>
      <c r="B830" s="44" t="s">
        <v>9338</v>
      </c>
      <c r="C830" s="44">
        <v>0</v>
      </c>
      <c r="D830" s="44">
        <v>0</v>
      </c>
      <c r="E830" s="44">
        <v>0</v>
      </c>
      <c r="F830" s="44">
        <v>0</v>
      </c>
      <c r="G830" s="44">
        <v>0</v>
      </c>
      <c r="H830" s="44">
        <v>0</v>
      </c>
      <c r="I830" s="44">
        <v>1</v>
      </c>
      <c r="J830" s="44">
        <v>1</v>
      </c>
    </row>
    <row r="831" spans="1:10" x14ac:dyDescent="0.25">
      <c r="A831" s="40">
        <v>5258219</v>
      </c>
      <c r="B831" s="41" t="s">
        <v>12375</v>
      </c>
      <c r="C831" s="41">
        <v>0</v>
      </c>
      <c r="D831" s="41">
        <v>0</v>
      </c>
      <c r="E831" s="41">
        <v>0</v>
      </c>
      <c r="F831" s="41">
        <v>0</v>
      </c>
      <c r="G831" s="41">
        <v>0</v>
      </c>
      <c r="H831" s="41">
        <v>0</v>
      </c>
      <c r="I831" s="41">
        <v>1</v>
      </c>
      <c r="J831" s="41">
        <v>0</v>
      </c>
    </row>
    <row r="832" spans="1:10" x14ac:dyDescent="0.25">
      <c r="A832" s="43">
        <v>2013698</v>
      </c>
      <c r="B832" s="44" t="s">
        <v>2665</v>
      </c>
      <c r="C832" s="44">
        <v>0</v>
      </c>
      <c r="D832" s="44">
        <v>1</v>
      </c>
      <c r="E832" s="44">
        <v>0</v>
      </c>
      <c r="F832" s="44">
        <v>0</v>
      </c>
      <c r="G832" s="44">
        <v>0</v>
      </c>
      <c r="H832" s="44">
        <v>0</v>
      </c>
      <c r="I832" s="44">
        <v>0</v>
      </c>
      <c r="J832" s="44">
        <v>0</v>
      </c>
    </row>
    <row r="833" spans="1:10" x14ac:dyDescent="0.25">
      <c r="A833" s="40">
        <v>5391768</v>
      </c>
      <c r="B833" s="41" t="s">
        <v>12376</v>
      </c>
      <c r="C833" s="41">
        <v>0</v>
      </c>
      <c r="D833" s="41">
        <v>0</v>
      </c>
      <c r="E833" s="41">
        <v>0</v>
      </c>
      <c r="F833" s="41">
        <v>0</v>
      </c>
      <c r="G833" s="41">
        <v>0</v>
      </c>
      <c r="H833" s="41">
        <v>0</v>
      </c>
      <c r="I833" s="41">
        <v>1</v>
      </c>
      <c r="J833" s="41">
        <v>1</v>
      </c>
    </row>
    <row r="834" spans="1:10" x14ac:dyDescent="0.25">
      <c r="A834" s="43">
        <v>5391105</v>
      </c>
      <c r="B834" s="44" t="s">
        <v>12377</v>
      </c>
      <c r="C834" s="44">
        <v>0</v>
      </c>
      <c r="D834" s="44">
        <v>0</v>
      </c>
      <c r="E834" s="44">
        <v>0</v>
      </c>
      <c r="F834" s="44">
        <v>0</v>
      </c>
      <c r="G834" s="44">
        <v>0</v>
      </c>
      <c r="H834" s="44">
        <v>0</v>
      </c>
      <c r="I834" s="44">
        <v>1</v>
      </c>
      <c r="J834" s="44">
        <v>1</v>
      </c>
    </row>
    <row r="835" spans="1:10" x14ac:dyDescent="0.25">
      <c r="A835" s="40">
        <v>5141583</v>
      </c>
      <c r="B835" s="41" t="s">
        <v>868</v>
      </c>
      <c r="C835" s="41">
        <v>0</v>
      </c>
      <c r="D835" s="41">
        <v>0</v>
      </c>
      <c r="E835" s="41">
        <v>0</v>
      </c>
      <c r="F835" s="41">
        <v>1</v>
      </c>
      <c r="G835" s="41">
        <v>0</v>
      </c>
      <c r="H835" s="41">
        <v>1</v>
      </c>
      <c r="I835" s="41">
        <v>1</v>
      </c>
      <c r="J835" s="41">
        <v>1</v>
      </c>
    </row>
    <row r="836" spans="1:10" x14ac:dyDescent="0.25">
      <c r="A836" s="43">
        <v>5350182</v>
      </c>
      <c r="B836" s="44" t="s">
        <v>12378</v>
      </c>
      <c r="C836" s="44">
        <v>0</v>
      </c>
      <c r="D836" s="44">
        <v>0</v>
      </c>
      <c r="E836" s="44">
        <v>0</v>
      </c>
      <c r="F836" s="44">
        <v>0</v>
      </c>
      <c r="G836" s="44">
        <v>0</v>
      </c>
      <c r="H836" s="44">
        <v>1</v>
      </c>
      <c r="I836" s="44">
        <v>1</v>
      </c>
      <c r="J836" s="44">
        <v>0</v>
      </c>
    </row>
    <row r="837" spans="1:10" x14ac:dyDescent="0.25">
      <c r="A837" s="40">
        <v>5145422</v>
      </c>
      <c r="B837" s="41" t="s">
        <v>11137</v>
      </c>
      <c r="C837" s="41">
        <v>0</v>
      </c>
      <c r="D837" s="41">
        <v>0</v>
      </c>
      <c r="E837" s="41">
        <v>0</v>
      </c>
      <c r="F837" s="41">
        <v>0</v>
      </c>
      <c r="G837" s="41">
        <v>0</v>
      </c>
      <c r="H837" s="41">
        <v>0</v>
      </c>
      <c r="I837" s="41">
        <v>1</v>
      </c>
      <c r="J837" s="41">
        <v>1</v>
      </c>
    </row>
    <row r="838" spans="1:10" x14ac:dyDescent="0.25">
      <c r="A838" s="43">
        <v>5329507</v>
      </c>
      <c r="B838" s="44" t="s">
        <v>12379</v>
      </c>
      <c r="C838" s="44">
        <v>0</v>
      </c>
      <c r="D838" s="44">
        <v>0</v>
      </c>
      <c r="E838" s="44">
        <v>0</v>
      </c>
      <c r="F838" s="44">
        <v>0</v>
      </c>
      <c r="G838" s="44">
        <v>0</v>
      </c>
      <c r="H838" s="44">
        <v>0</v>
      </c>
      <c r="I838" s="44">
        <v>1</v>
      </c>
      <c r="J838" s="44">
        <v>0</v>
      </c>
    </row>
    <row r="839" spans="1:10" x14ac:dyDescent="0.25">
      <c r="A839" s="40">
        <v>5314593</v>
      </c>
      <c r="B839" s="41" t="s">
        <v>12380</v>
      </c>
      <c r="C839" s="41">
        <v>0</v>
      </c>
      <c r="D839" s="41">
        <v>0</v>
      </c>
      <c r="E839" s="41">
        <v>0</v>
      </c>
      <c r="F839" s="41">
        <v>0</v>
      </c>
      <c r="G839" s="41">
        <v>0</v>
      </c>
      <c r="H839" s="41">
        <v>0</v>
      </c>
      <c r="I839" s="41">
        <v>1</v>
      </c>
      <c r="J839" s="41">
        <v>0</v>
      </c>
    </row>
    <row r="840" spans="1:10" x14ac:dyDescent="0.25">
      <c r="A840" s="43">
        <v>5321182</v>
      </c>
      <c r="B840" s="44" t="s">
        <v>12381</v>
      </c>
      <c r="C840" s="44">
        <v>0</v>
      </c>
      <c r="D840" s="44">
        <v>0</v>
      </c>
      <c r="E840" s="44">
        <v>0</v>
      </c>
      <c r="F840" s="44">
        <v>0</v>
      </c>
      <c r="G840" s="44">
        <v>0</v>
      </c>
      <c r="H840" s="44">
        <v>0</v>
      </c>
      <c r="I840" s="44">
        <v>1</v>
      </c>
      <c r="J840" s="44">
        <v>1</v>
      </c>
    </row>
    <row r="841" spans="1:10" x14ac:dyDescent="0.25">
      <c r="A841" s="40">
        <v>5238145</v>
      </c>
      <c r="B841" s="41" t="s">
        <v>12382</v>
      </c>
      <c r="C841" s="41">
        <v>0</v>
      </c>
      <c r="D841" s="41">
        <v>0</v>
      </c>
      <c r="E841" s="41">
        <v>0</v>
      </c>
      <c r="F841" s="41">
        <v>0</v>
      </c>
      <c r="G841" s="41">
        <v>0</v>
      </c>
      <c r="H841" s="41">
        <v>0</v>
      </c>
      <c r="I841" s="41">
        <v>1</v>
      </c>
      <c r="J841" s="41">
        <v>1</v>
      </c>
    </row>
    <row r="842" spans="1:10" x14ac:dyDescent="0.25">
      <c r="A842" s="43">
        <v>5101301</v>
      </c>
      <c r="B842" s="44" t="s">
        <v>12383</v>
      </c>
      <c r="C842" s="44">
        <v>0</v>
      </c>
      <c r="D842" s="44">
        <v>0</v>
      </c>
      <c r="E842" s="44">
        <v>0</v>
      </c>
      <c r="F842" s="44">
        <v>0</v>
      </c>
      <c r="G842" s="44">
        <v>0</v>
      </c>
      <c r="H842" s="44">
        <v>0</v>
      </c>
      <c r="I842" s="44">
        <v>1</v>
      </c>
      <c r="J842" s="44">
        <v>1</v>
      </c>
    </row>
    <row r="843" spans="1:10" x14ac:dyDescent="0.25">
      <c r="A843" s="40">
        <v>2808226</v>
      </c>
      <c r="B843" s="41" t="s">
        <v>11140</v>
      </c>
      <c r="C843" s="41">
        <v>0</v>
      </c>
      <c r="D843" s="41">
        <v>0</v>
      </c>
      <c r="E843" s="41">
        <v>0</v>
      </c>
      <c r="F843" s="41">
        <v>0</v>
      </c>
      <c r="G843" s="41">
        <v>0</v>
      </c>
      <c r="H843" s="41">
        <v>0</v>
      </c>
      <c r="I843" s="41">
        <v>1</v>
      </c>
      <c r="J843" s="41">
        <v>1</v>
      </c>
    </row>
    <row r="844" spans="1:10" x14ac:dyDescent="0.25">
      <c r="A844" s="43">
        <v>2817179</v>
      </c>
      <c r="B844" s="44" t="s">
        <v>12384</v>
      </c>
      <c r="C844" s="44">
        <v>0</v>
      </c>
      <c r="D844" s="44">
        <v>0</v>
      </c>
      <c r="E844" s="44">
        <v>0</v>
      </c>
      <c r="F844" s="44">
        <v>0</v>
      </c>
      <c r="G844" s="44">
        <v>0</v>
      </c>
      <c r="H844" s="44">
        <v>0</v>
      </c>
      <c r="I844" s="44">
        <v>1</v>
      </c>
      <c r="J844" s="44">
        <v>1</v>
      </c>
    </row>
    <row r="845" spans="1:10" x14ac:dyDescent="0.25">
      <c r="A845" s="40">
        <v>5384915</v>
      </c>
      <c r="B845" s="41" t="s">
        <v>10710</v>
      </c>
      <c r="C845" s="41">
        <v>0</v>
      </c>
      <c r="D845" s="41">
        <v>0</v>
      </c>
      <c r="E845" s="41">
        <v>0</v>
      </c>
      <c r="F845" s="41">
        <v>0</v>
      </c>
      <c r="G845" s="41">
        <v>0</v>
      </c>
      <c r="H845" s="41">
        <v>0</v>
      </c>
      <c r="I845" s="41">
        <v>0</v>
      </c>
      <c r="J845" s="41">
        <v>1</v>
      </c>
    </row>
    <row r="846" spans="1:10" x14ac:dyDescent="0.25">
      <c r="A846" s="43">
        <v>5642876</v>
      </c>
      <c r="B846" s="44" t="s">
        <v>12385</v>
      </c>
      <c r="C846" s="44">
        <v>0</v>
      </c>
      <c r="D846" s="44">
        <v>0</v>
      </c>
      <c r="E846" s="44">
        <v>0</v>
      </c>
      <c r="F846" s="44">
        <v>0</v>
      </c>
      <c r="G846" s="44">
        <v>0</v>
      </c>
      <c r="H846" s="44">
        <v>0</v>
      </c>
      <c r="I846" s="44">
        <v>1</v>
      </c>
      <c r="J846" s="44">
        <v>1</v>
      </c>
    </row>
    <row r="847" spans="1:10" x14ac:dyDescent="0.25">
      <c r="A847" s="40">
        <v>5145414</v>
      </c>
      <c r="B847" s="41" t="s">
        <v>11144</v>
      </c>
      <c r="C847" s="41">
        <v>0</v>
      </c>
      <c r="D847" s="41">
        <v>0</v>
      </c>
      <c r="E847" s="41">
        <v>0</v>
      </c>
      <c r="F847" s="41">
        <v>0</v>
      </c>
      <c r="G847" s="41">
        <v>0</v>
      </c>
      <c r="H847" s="41">
        <v>0</v>
      </c>
      <c r="I847" s="41">
        <v>0</v>
      </c>
      <c r="J847" s="41">
        <v>1</v>
      </c>
    </row>
    <row r="848" spans="1:10" x14ac:dyDescent="0.25">
      <c r="A848" s="43">
        <v>5512964</v>
      </c>
      <c r="B848" s="44" t="s">
        <v>12386</v>
      </c>
      <c r="C848" s="44">
        <v>0</v>
      </c>
      <c r="D848" s="44">
        <v>0</v>
      </c>
      <c r="E848" s="44">
        <v>0</v>
      </c>
      <c r="F848" s="44">
        <v>0</v>
      </c>
      <c r="G848" s="44">
        <v>0</v>
      </c>
      <c r="H848" s="44">
        <v>0</v>
      </c>
      <c r="I848" s="44">
        <v>1</v>
      </c>
      <c r="J848" s="44">
        <v>1</v>
      </c>
    </row>
    <row r="849" spans="1:10" x14ac:dyDescent="0.25">
      <c r="A849" s="40">
        <v>5557909</v>
      </c>
      <c r="B849" s="41" t="s">
        <v>12387</v>
      </c>
      <c r="C849" s="41">
        <v>0</v>
      </c>
      <c r="D849" s="41">
        <v>0</v>
      </c>
      <c r="E849" s="41">
        <v>0</v>
      </c>
      <c r="F849" s="41">
        <v>0</v>
      </c>
      <c r="G849" s="41">
        <v>0</v>
      </c>
      <c r="H849" s="41">
        <v>0</v>
      </c>
      <c r="I849" s="41">
        <v>1</v>
      </c>
      <c r="J849" s="41">
        <v>1</v>
      </c>
    </row>
    <row r="850" spans="1:10" x14ac:dyDescent="0.25">
      <c r="A850" s="43">
        <v>5204852</v>
      </c>
      <c r="B850" s="44" t="s">
        <v>12388</v>
      </c>
      <c r="C850" s="44">
        <v>0</v>
      </c>
      <c r="D850" s="44">
        <v>0</v>
      </c>
      <c r="E850" s="44">
        <v>0</v>
      </c>
      <c r="F850" s="44">
        <v>0</v>
      </c>
      <c r="G850" s="44">
        <v>0</v>
      </c>
      <c r="H850" s="44">
        <v>0</v>
      </c>
      <c r="I850" s="44">
        <v>1</v>
      </c>
      <c r="J850" s="44">
        <v>1</v>
      </c>
    </row>
    <row r="851" spans="1:10" x14ac:dyDescent="0.25">
      <c r="A851" s="40">
        <v>5314577</v>
      </c>
      <c r="B851" s="41" t="s">
        <v>12389</v>
      </c>
      <c r="C851" s="41">
        <v>0</v>
      </c>
      <c r="D851" s="41">
        <v>0</v>
      </c>
      <c r="E851" s="41">
        <v>0</v>
      </c>
      <c r="F851" s="41">
        <v>0</v>
      </c>
      <c r="G851" s="41">
        <v>1</v>
      </c>
      <c r="H851" s="41">
        <v>1</v>
      </c>
      <c r="I851" s="41">
        <v>1</v>
      </c>
      <c r="J851" s="41">
        <v>1</v>
      </c>
    </row>
    <row r="852" spans="1:10" x14ac:dyDescent="0.25">
      <c r="A852" s="43">
        <v>5153077</v>
      </c>
      <c r="B852" s="44" t="s">
        <v>3477</v>
      </c>
      <c r="C852" s="44">
        <v>0</v>
      </c>
      <c r="D852" s="44">
        <v>0</v>
      </c>
      <c r="E852" s="44">
        <v>1</v>
      </c>
      <c r="F852" s="44">
        <v>0</v>
      </c>
      <c r="G852" s="44">
        <v>0</v>
      </c>
      <c r="H852" s="44">
        <v>0</v>
      </c>
      <c r="I852" s="44">
        <v>1</v>
      </c>
      <c r="J852" s="44">
        <v>1</v>
      </c>
    </row>
    <row r="853" spans="1:10" x14ac:dyDescent="0.25">
      <c r="A853" s="40">
        <v>2585871</v>
      </c>
      <c r="B853" s="41" t="s">
        <v>2311</v>
      </c>
      <c r="C853" s="41">
        <v>0</v>
      </c>
      <c r="D853" s="41">
        <v>0</v>
      </c>
      <c r="E853" s="41">
        <v>0</v>
      </c>
      <c r="F853" s="41">
        <v>0</v>
      </c>
      <c r="G853" s="41">
        <v>0</v>
      </c>
      <c r="H853" s="41">
        <v>0</v>
      </c>
      <c r="I853" s="41">
        <v>1</v>
      </c>
      <c r="J853" s="41">
        <v>1</v>
      </c>
    </row>
    <row r="854" spans="1:10" x14ac:dyDescent="0.25">
      <c r="A854" s="43">
        <v>5477247</v>
      </c>
      <c r="B854" s="44" t="s">
        <v>5943</v>
      </c>
      <c r="C854" s="44">
        <v>0</v>
      </c>
      <c r="D854" s="44">
        <v>0</v>
      </c>
      <c r="E854" s="44">
        <v>0</v>
      </c>
      <c r="F854" s="44">
        <v>0</v>
      </c>
      <c r="G854" s="44">
        <v>0</v>
      </c>
      <c r="H854" s="44">
        <v>0</v>
      </c>
      <c r="I854" s="44">
        <v>1</v>
      </c>
      <c r="J854" s="44">
        <v>0</v>
      </c>
    </row>
    <row r="855" spans="1:10" x14ac:dyDescent="0.25">
      <c r="A855" s="40">
        <v>2827514</v>
      </c>
      <c r="B855" s="41" t="s">
        <v>10384</v>
      </c>
      <c r="C855" s="41">
        <v>0</v>
      </c>
      <c r="D855" s="41">
        <v>0</v>
      </c>
      <c r="E855" s="41">
        <v>0</v>
      </c>
      <c r="F855" s="41">
        <v>0</v>
      </c>
      <c r="G855" s="41">
        <v>0</v>
      </c>
      <c r="H855" s="41">
        <v>0</v>
      </c>
      <c r="I855" s="41">
        <v>1</v>
      </c>
      <c r="J855" s="41">
        <v>1</v>
      </c>
    </row>
    <row r="856" spans="1:10" x14ac:dyDescent="0.25">
      <c r="A856" s="43">
        <v>5197783</v>
      </c>
      <c r="B856" s="44" t="s">
        <v>12390</v>
      </c>
      <c r="C856" s="44">
        <v>0</v>
      </c>
      <c r="D856" s="44">
        <v>0</v>
      </c>
      <c r="E856" s="44">
        <v>0</v>
      </c>
      <c r="F856" s="44">
        <v>0</v>
      </c>
      <c r="G856" s="44">
        <v>0</v>
      </c>
      <c r="H856" s="44">
        <v>0</v>
      </c>
      <c r="I856" s="44">
        <v>1</v>
      </c>
      <c r="J856" s="44">
        <v>0</v>
      </c>
    </row>
    <row r="857" spans="1:10" x14ac:dyDescent="0.25">
      <c r="A857" s="40">
        <v>5104459</v>
      </c>
      <c r="B857" s="41" t="s">
        <v>2936</v>
      </c>
      <c r="C857" s="41">
        <v>0</v>
      </c>
      <c r="D857" s="41">
        <v>0</v>
      </c>
      <c r="E857" s="41">
        <v>0</v>
      </c>
      <c r="F857" s="41">
        <v>0</v>
      </c>
      <c r="G857" s="41">
        <v>0</v>
      </c>
      <c r="H857" s="41">
        <v>0</v>
      </c>
      <c r="I857" s="41">
        <v>1</v>
      </c>
      <c r="J857" s="41">
        <v>1</v>
      </c>
    </row>
    <row r="858" spans="1:10" x14ac:dyDescent="0.25">
      <c r="A858" s="43">
        <v>5098963</v>
      </c>
      <c r="B858" s="44" t="s">
        <v>11145</v>
      </c>
      <c r="C858" s="44">
        <v>0</v>
      </c>
      <c r="D858" s="44">
        <v>0</v>
      </c>
      <c r="E858" s="44">
        <v>0</v>
      </c>
      <c r="F858" s="44">
        <v>0</v>
      </c>
      <c r="G858" s="44">
        <v>0</v>
      </c>
      <c r="H858" s="44">
        <v>0</v>
      </c>
      <c r="I858" s="44">
        <v>1</v>
      </c>
      <c r="J858" s="44">
        <v>1</v>
      </c>
    </row>
    <row r="859" spans="1:10" x14ac:dyDescent="0.25">
      <c r="A859" s="40">
        <v>2112183</v>
      </c>
      <c r="B859" s="41" t="s">
        <v>1439</v>
      </c>
      <c r="C859" s="41">
        <v>0</v>
      </c>
      <c r="D859" s="41">
        <v>0</v>
      </c>
      <c r="E859" s="41">
        <v>0</v>
      </c>
      <c r="F859" s="41">
        <v>0</v>
      </c>
      <c r="G859" s="41">
        <v>0</v>
      </c>
      <c r="H859" s="41">
        <v>0</v>
      </c>
      <c r="I859" s="41">
        <v>1</v>
      </c>
      <c r="J859" s="41">
        <v>0</v>
      </c>
    </row>
    <row r="860" spans="1:10" x14ac:dyDescent="0.25">
      <c r="A860" s="43">
        <v>5148944</v>
      </c>
      <c r="B860" s="44" t="s">
        <v>12391</v>
      </c>
      <c r="C860" s="44">
        <v>0</v>
      </c>
      <c r="D860" s="44">
        <v>0</v>
      </c>
      <c r="E860" s="44">
        <v>0</v>
      </c>
      <c r="F860" s="44">
        <v>0</v>
      </c>
      <c r="G860" s="44">
        <v>0</v>
      </c>
      <c r="H860" s="44">
        <v>0</v>
      </c>
      <c r="I860" s="44">
        <v>1</v>
      </c>
      <c r="J860" s="44">
        <v>0</v>
      </c>
    </row>
    <row r="861" spans="1:10" x14ac:dyDescent="0.25">
      <c r="A861" s="40">
        <v>5141893</v>
      </c>
      <c r="B861" s="41" t="s">
        <v>12392</v>
      </c>
      <c r="C861" s="41">
        <v>0</v>
      </c>
      <c r="D861" s="41">
        <v>0</v>
      </c>
      <c r="E861" s="41">
        <v>0</v>
      </c>
      <c r="F861" s="41">
        <v>0</v>
      </c>
      <c r="G861" s="41">
        <v>0</v>
      </c>
      <c r="H861" s="41">
        <v>0</v>
      </c>
      <c r="I861" s="41">
        <v>1</v>
      </c>
      <c r="J861" s="41">
        <v>1</v>
      </c>
    </row>
    <row r="862" spans="1:10" x14ac:dyDescent="0.25">
      <c r="A862" s="43">
        <v>2818493</v>
      </c>
      <c r="B862" s="44" t="s">
        <v>12393</v>
      </c>
      <c r="C862" s="44">
        <v>0</v>
      </c>
      <c r="D862" s="44">
        <v>0</v>
      </c>
      <c r="E862" s="44">
        <v>0</v>
      </c>
      <c r="F862" s="44">
        <v>0</v>
      </c>
      <c r="G862" s="44">
        <v>0</v>
      </c>
      <c r="H862" s="44">
        <v>0</v>
      </c>
      <c r="I862" s="44">
        <v>1</v>
      </c>
      <c r="J862" s="44">
        <v>1</v>
      </c>
    </row>
    <row r="863" spans="1:10" x14ac:dyDescent="0.25">
      <c r="A863" s="40">
        <v>5281946</v>
      </c>
      <c r="B863" s="41" t="s">
        <v>5181</v>
      </c>
      <c r="C863" s="41">
        <v>0</v>
      </c>
      <c r="D863" s="41">
        <v>0</v>
      </c>
      <c r="E863" s="41">
        <v>0</v>
      </c>
      <c r="F863" s="41">
        <v>0</v>
      </c>
      <c r="G863" s="41">
        <v>0</v>
      </c>
      <c r="H863" s="41">
        <v>1</v>
      </c>
      <c r="I863" s="41">
        <v>1</v>
      </c>
      <c r="J863" s="41">
        <v>1</v>
      </c>
    </row>
    <row r="864" spans="1:10" x14ac:dyDescent="0.25">
      <c r="A864" s="43">
        <v>5150388</v>
      </c>
      <c r="B864" s="44" t="s">
        <v>12394</v>
      </c>
      <c r="C864" s="44">
        <v>0</v>
      </c>
      <c r="D864" s="44">
        <v>0</v>
      </c>
      <c r="E864" s="44">
        <v>0</v>
      </c>
      <c r="F864" s="44">
        <v>0</v>
      </c>
      <c r="G864" s="44">
        <v>0</v>
      </c>
      <c r="H864" s="44">
        <v>0</v>
      </c>
      <c r="I864" s="44">
        <v>1</v>
      </c>
      <c r="J864" s="44">
        <v>0</v>
      </c>
    </row>
    <row r="865" spans="1:10" x14ac:dyDescent="0.25">
      <c r="A865" s="40">
        <v>5082137</v>
      </c>
      <c r="B865" s="41" t="s">
        <v>869</v>
      </c>
      <c r="C865" s="41">
        <v>0</v>
      </c>
      <c r="D865" s="41">
        <v>0</v>
      </c>
      <c r="E865" s="41">
        <v>0</v>
      </c>
      <c r="F865" s="41">
        <v>0</v>
      </c>
      <c r="G865" s="41">
        <v>0</v>
      </c>
      <c r="H865" s="41">
        <v>1</v>
      </c>
      <c r="I865" s="41">
        <v>1</v>
      </c>
      <c r="J865" s="41">
        <v>1</v>
      </c>
    </row>
    <row r="866" spans="1:10" x14ac:dyDescent="0.25">
      <c r="A866" s="43">
        <v>5489598</v>
      </c>
      <c r="B866" s="44" t="s">
        <v>7916</v>
      </c>
      <c r="C866" s="44">
        <v>0</v>
      </c>
      <c r="D866" s="44">
        <v>0</v>
      </c>
      <c r="E866" s="44">
        <v>0</v>
      </c>
      <c r="F866" s="44">
        <v>0</v>
      </c>
      <c r="G866" s="44">
        <v>0</v>
      </c>
      <c r="H866" s="44">
        <v>0</v>
      </c>
      <c r="I866" s="44">
        <v>1</v>
      </c>
      <c r="J866" s="44">
        <v>1</v>
      </c>
    </row>
    <row r="867" spans="1:10" x14ac:dyDescent="0.25">
      <c r="A867" s="40">
        <v>5106656</v>
      </c>
      <c r="B867" s="41" t="s">
        <v>5326</v>
      </c>
      <c r="C867" s="41">
        <v>0</v>
      </c>
      <c r="D867" s="41">
        <v>0</v>
      </c>
      <c r="E867" s="41">
        <v>0</v>
      </c>
      <c r="F867" s="41">
        <v>0</v>
      </c>
      <c r="G867" s="41">
        <v>0</v>
      </c>
      <c r="H867" s="41">
        <v>0</v>
      </c>
      <c r="I867" s="41">
        <v>1</v>
      </c>
      <c r="J867" s="41">
        <v>1</v>
      </c>
    </row>
    <row r="868" spans="1:10" x14ac:dyDescent="0.25">
      <c r="A868" s="43">
        <v>5194407</v>
      </c>
      <c r="B868" s="44" t="s">
        <v>5885</v>
      </c>
      <c r="C868" s="44">
        <v>0</v>
      </c>
      <c r="D868" s="44">
        <v>0</v>
      </c>
      <c r="E868" s="44">
        <v>0</v>
      </c>
      <c r="F868" s="44">
        <v>0</v>
      </c>
      <c r="G868" s="44">
        <v>0</v>
      </c>
      <c r="H868" s="44">
        <v>0</v>
      </c>
      <c r="I868" s="44">
        <v>1</v>
      </c>
      <c r="J868" s="44">
        <v>1</v>
      </c>
    </row>
    <row r="869" spans="1:10" x14ac:dyDescent="0.25">
      <c r="A869" s="40">
        <v>5343542</v>
      </c>
      <c r="B869" s="41" t="s">
        <v>9866</v>
      </c>
      <c r="C869" s="41">
        <v>0</v>
      </c>
      <c r="D869" s="41">
        <v>0</v>
      </c>
      <c r="E869" s="41">
        <v>0</v>
      </c>
      <c r="F869" s="41">
        <v>0</v>
      </c>
      <c r="G869" s="41">
        <v>0</v>
      </c>
      <c r="H869" s="41">
        <v>1</v>
      </c>
      <c r="I869" s="41">
        <v>1</v>
      </c>
      <c r="J869" s="41">
        <v>1</v>
      </c>
    </row>
    <row r="870" spans="1:10" x14ac:dyDescent="0.25">
      <c r="A870" s="43">
        <v>5190169</v>
      </c>
      <c r="B870" s="44" t="s">
        <v>12395</v>
      </c>
      <c r="C870" s="44">
        <v>0</v>
      </c>
      <c r="D870" s="44">
        <v>0</v>
      </c>
      <c r="E870" s="44">
        <v>0</v>
      </c>
      <c r="F870" s="44">
        <v>0</v>
      </c>
      <c r="G870" s="44">
        <v>0</v>
      </c>
      <c r="H870" s="44">
        <v>0</v>
      </c>
      <c r="I870" s="44">
        <v>1</v>
      </c>
      <c r="J870" s="44">
        <v>1</v>
      </c>
    </row>
    <row r="871" spans="1:10" x14ac:dyDescent="0.25">
      <c r="A871" s="40">
        <v>2010895</v>
      </c>
      <c r="B871" s="41" t="s">
        <v>1348</v>
      </c>
      <c r="C871" s="41">
        <v>0</v>
      </c>
      <c r="D871" s="41">
        <v>0</v>
      </c>
      <c r="E871" s="41">
        <v>0</v>
      </c>
      <c r="F871" s="41">
        <v>0</v>
      </c>
      <c r="G871" s="41">
        <v>1</v>
      </c>
      <c r="H871" s="41">
        <v>0</v>
      </c>
      <c r="I871" s="41">
        <v>0</v>
      </c>
      <c r="J871" s="41">
        <v>0</v>
      </c>
    </row>
    <row r="872" spans="1:10" x14ac:dyDescent="0.25">
      <c r="A872" s="43">
        <v>2605163</v>
      </c>
      <c r="B872" s="44" t="s">
        <v>11152</v>
      </c>
      <c r="C872" s="44">
        <v>0</v>
      </c>
      <c r="D872" s="44">
        <v>0</v>
      </c>
      <c r="E872" s="44">
        <v>0</v>
      </c>
      <c r="F872" s="44">
        <v>0</v>
      </c>
      <c r="G872" s="44">
        <v>0</v>
      </c>
      <c r="H872" s="44">
        <v>0</v>
      </c>
      <c r="I872" s="44">
        <v>1</v>
      </c>
      <c r="J872" s="44">
        <v>1</v>
      </c>
    </row>
    <row r="873" spans="1:10" x14ac:dyDescent="0.25">
      <c r="A873" s="40">
        <v>5267552</v>
      </c>
      <c r="B873" s="41" t="s">
        <v>12396</v>
      </c>
      <c r="C873" s="41">
        <v>0</v>
      </c>
      <c r="D873" s="41">
        <v>0</v>
      </c>
      <c r="E873" s="41">
        <v>0</v>
      </c>
      <c r="F873" s="41">
        <v>0</v>
      </c>
      <c r="G873" s="41">
        <v>0</v>
      </c>
      <c r="H873" s="41">
        <v>0</v>
      </c>
      <c r="I873" s="41">
        <v>1</v>
      </c>
      <c r="J873" s="41">
        <v>1</v>
      </c>
    </row>
    <row r="874" spans="1:10" x14ac:dyDescent="0.25">
      <c r="A874" s="43">
        <v>5047307</v>
      </c>
      <c r="B874" s="44" t="s">
        <v>12397</v>
      </c>
      <c r="C874" s="44">
        <v>0</v>
      </c>
      <c r="D874" s="44">
        <v>0</v>
      </c>
      <c r="E874" s="44">
        <v>0</v>
      </c>
      <c r="F874" s="44">
        <v>0</v>
      </c>
      <c r="G874" s="44">
        <v>0</v>
      </c>
      <c r="H874" s="44">
        <v>0</v>
      </c>
      <c r="I874" s="44">
        <v>1</v>
      </c>
      <c r="J874" s="44">
        <v>1</v>
      </c>
    </row>
    <row r="875" spans="1:10" x14ac:dyDescent="0.25">
      <c r="A875" s="40">
        <v>5063795</v>
      </c>
      <c r="B875" s="41" t="s">
        <v>11154</v>
      </c>
      <c r="C875" s="41">
        <v>0</v>
      </c>
      <c r="D875" s="41">
        <v>0</v>
      </c>
      <c r="E875" s="41">
        <v>0</v>
      </c>
      <c r="F875" s="41">
        <v>0</v>
      </c>
      <c r="G875" s="41">
        <v>0</v>
      </c>
      <c r="H875" s="41">
        <v>0</v>
      </c>
      <c r="I875" s="41">
        <v>0</v>
      </c>
      <c r="J875" s="41">
        <v>1</v>
      </c>
    </row>
    <row r="876" spans="1:10" x14ac:dyDescent="0.25">
      <c r="A876" s="43">
        <v>2744821</v>
      </c>
      <c r="B876" s="44" t="s">
        <v>12398</v>
      </c>
      <c r="C876" s="44">
        <v>0</v>
      </c>
      <c r="D876" s="44">
        <v>0</v>
      </c>
      <c r="E876" s="44">
        <v>0</v>
      </c>
      <c r="F876" s="44">
        <v>0</v>
      </c>
      <c r="G876" s="44">
        <v>0</v>
      </c>
      <c r="H876" s="44">
        <v>1</v>
      </c>
      <c r="I876" s="44">
        <v>0</v>
      </c>
      <c r="J876" s="44">
        <v>0</v>
      </c>
    </row>
    <row r="877" spans="1:10" x14ac:dyDescent="0.25">
      <c r="A877" s="40">
        <v>2053179</v>
      </c>
      <c r="B877" s="41" t="s">
        <v>12399</v>
      </c>
      <c r="C877" s="41">
        <v>0</v>
      </c>
      <c r="D877" s="41">
        <v>0</v>
      </c>
      <c r="E877" s="41">
        <v>0</v>
      </c>
      <c r="F877" s="41">
        <v>0</v>
      </c>
      <c r="G877" s="41">
        <v>0</v>
      </c>
      <c r="H877" s="41">
        <v>0</v>
      </c>
      <c r="I877" s="41">
        <v>1</v>
      </c>
      <c r="J877" s="41">
        <v>1</v>
      </c>
    </row>
    <row r="878" spans="1:10" x14ac:dyDescent="0.25">
      <c r="A878" s="43">
        <v>5072069</v>
      </c>
      <c r="B878" s="44" t="s">
        <v>12400</v>
      </c>
      <c r="C878" s="44">
        <v>0</v>
      </c>
      <c r="D878" s="44">
        <v>0</v>
      </c>
      <c r="E878" s="44">
        <v>0</v>
      </c>
      <c r="F878" s="44">
        <v>0</v>
      </c>
      <c r="G878" s="44">
        <v>1</v>
      </c>
      <c r="H878" s="44">
        <v>0</v>
      </c>
      <c r="I878" s="44">
        <v>0</v>
      </c>
      <c r="J878" s="44">
        <v>0</v>
      </c>
    </row>
    <row r="879" spans="1:10" x14ac:dyDescent="0.25">
      <c r="A879" s="40">
        <v>5388163</v>
      </c>
      <c r="B879" s="41" t="s">
        <v>12401</v>
      </c>
      <c r="C879" s="41">
        <v>0</v>
      </c>
      <c r="D879" s="41">
        <v>0</v>
      </c>
      <c r="E879" s="41">
        <v>0</v>
      </c>
      <c r="F879" s="41">
        <v>0</v>
      </c>
      <c r="G879" s="41">
        <v>0</v>
      </c>
      <c r="H879" s="41">
        <v>0</v>
      </c>
      <c r="I879" s="41">
        <v>1</v>
      </c>
      <c r="J879" s="41">
        <v>1</v>
      </c>
    </row>
    <row r="880" spans="1:10" x14ac:dyDescent="0.25">
      <c r="A880" s="43">
        <v>2070022</v>
      </c>
      <c r="B880" s="44" t="s">
        <v>4794</v>
      </c>
      <c r="C880" s="44">
        <v>0</v>
      </c>
      <c r="D880" s="44">
        <v>0</v>
      </c>
      <c r="E880" s="44">
        <v>0</v>
      </c>
      <c r="F880" s="44">
        <v>0</v>
      </c>
      <c r="G880" s="44">
        <v>0</v>
      </c>
      <c r="H880" s="44">
        <v>0</v>
      </c>
      <c r="I880" s="44">
        <v>1</v>
      </c>
      <c r="J880" s="44">
        <v>0</v>
      </c>
    </row>
    <row r="881" spans="1:10" x14ac:dyDescent="0.25">
      <c r="A881" s="40">
        <v>5433169</v>
      </c>
      <c r="B881" s="41" t="s">
        <v>12402</v>
      </c>
      <c r="C881" s="41">
        <v>0</v>
      </c>
      <c r="D881" s="41">
        <v>0</v>
      </c>
      <c r="E881" s="41">
        <v>0</v>
      </c>
      <c r="F881" s="41">
        <v>0</v>
      </c>
      <c r="G881" s="41">
        <v>0</v>
      </c>
      <c r="H881" s="41">
        <v>1</v>
      </c>
      <c r="I881" s="41">
        <v>1</v>
      </c>
      <c r="J881" s="41">
        <v>1</v>
      </c>
    </row>
    <row r="882" spans="1:10" x14ac:dyDescent="0.25">
      <c r="A882" s="43">
        <v>2059762</v>
      </c>
      <c r="B882" s="44" t="s">
        <v>4355</v>
      </c>
      <c r="C882" s="44">
        <v>0</v>
      </c>
      <c r="D882" s="44">
        <v>0</v>
      </c>
      <c r="E882" s="44">
        <v>0</v>
      </c>
      <c r="F882" s="44">
        <v>0</v>
      </c>
      <c r="G882" s="44">
        <v>0</v>
      </c>
      <c r="H882" s="44">
        <v>0</v>
      </c>
      <c r="I882" s="44">
        <v>1</v>
      </c>
      <c r="J882" s="44">
        <v>1</v>
      </c>
    </row>
    <row r="883" spans="1:10" x14ac:dyDescent="0.25">
      <c r="A883" s="40">
        <v>5293081</v>
      </c>
      <c r="B883" s="41" t="s">
        <v>12403</v>
      </c>
      <c r="C883" s="41">
        <v>0</v>
      </c>
      <c r="D883" s="41">
        <v>0</v>
      </c>
      <c r="E883" s="41">
        <v>0</v>
      </c>
      <c r="F883" s="41">
        <v>0</v>
      </c>
      <c r="G883" s="41">
        <v>0</v>
      </c>
      <c r="H883" s="41">
        <v>0</v>
      </c>
      <c r="I883" s="41">
        <v>1</v>
      </c>
      <c r="J883" s="41">
        <v>0</v>
      </c>
    </row>
    <row r="884" spans="1:10" x14ac:dyDescent="0.25">
      <c r="A884" s="43">
        <v>5231086</v>
      </c>
      <c r="B884" s="44" t="s">
        <v>4138</v>
      </c>
      <c r="C884" s="44">
        <v>0</v>
      </c>
      <c r="D884" s="44">
        <v>0</v>
      </c>
      <c r="E884" s="44">
        <v>0</v>
      </c>
      <c r="F884" s="44">
        <v>0</v>
      </c>
      <c r="G884" s="44">
        <v>0</v>
      </c>
      <c r="H884" s="44">
        <v>0</v>
      </c>
      <c r="I884" s="44">
        <v>1</v>
      </c>
      <c r="J884" s="44">
        <v>0</v>
      </c>
    </row>
    <row r="885" spans="1:10" x14ac:dyDescent="0.25">
      <c r="A885" s="40">
        <v>5108241</v>
      </c>
      <c r="B885" s="41" t="s">
        <v>12404</v>
      </c>
      <c r="C885" s="41">
        <v>0</v>
      </c>
      <c r="D885" s="41">
        <v>0</v>
      </c>
      <c r="E885" s="41">
        <v>0</v>
      </c>
      <c r="F885" s="41">
        <v>0</v>
      </c>
      <c r="G885" s="41">
        <v>0</v>
      </c>
      <c r="H885" s="41">
        <v>0</v>
      </c>
      <c r="I885" s="41">
        <v>1</v>
      </c>
      <c r="J885" s="41">
        <v>1</v>
      </c>
    </row>
    <row r="886" spans="1:10" x14ac:dyDescent="0.25">
      <c r="A886" s="43">
        <v>5517346</v>
      </c>
      <c r="B886" s="44" t="s">
        <v>11158</v>
      </c>
      <c r="C886" s="44">
        <v>0</v>
      </c>
      <c r="D886" s="44">
        <v>0</v>
      </c>
      <c r="E886" s="44">
        <v>0</v>
      </c>
      <c r="F886" s="44">
        <v>0</v>
      </c>
      <c r="G886" s="44">
        <v>0</v>
      </c>
      <c r="H886" s="44">
        <v>0</v>
      </c>
      <c r="I886" s="44">
        <v>1</v>
      </c>
      <c r="J886" s="44">
        <v>1</v>
      </c>
    </row>
    <row r="887" spans="1:10" x14ac:dyDescent="0.25">
      <c r="A887" s="40">
        <v>2044161</v>
      </c>
      <c r="B887" s="41" t="s">
        <v>12405</v>
      </c>
      <c r="C887" s="41">
        <v>0</v>
      </c>
      <c r="D887" s="41">
        <v>0</v>
      </c>
      <c r="E887" s="41">
        <v>0</v>
      </c>
      <c r="F887" s="41">
        <v>0</v>
      </c>
      <c r="G887" s="41">
        <v>0</v>
      </c>
      <c r="H887" s="41">
        <v>0</v>
      </c>
      <c r="I887" s="41">
        <v>1</v>
      </c>
      <c r="J887" s="41">
        <v>1</v>
      </c>
    </row>
    <row r="888" spans="1:10" x14ac:dyDescent="0.25">
      <c r="A888" s="43">
        <v>2797216</v>
      </c>
      <c r="B888" s="44" t="s">
        <v>11160</v>
      </c>
      <c r="C888" s="44">
        <v>0</v>
      </c>
      <c r="D888" s="44">
        <v>0</v>
      </c>
      <c r="E888" s="44">
        <v>0</v>
      </c>
      <c r="F888" s="44">
        <v>0</v>
      </c>
      <c r="G888" s="44">
        <v>0</v>
      </c>
      <c r="H888" s="44">
        <v>0</v>
      </c>
      <c r="I888" s="44">
        <v>1</v>
      </c>
      <c r="J888" s="44">
        <v>1</v>
      </c>
    </row>
    <row r="889" spans="1:10" x14ac:dyDescent="0.25">
      <c r="A889" s="40">
        <v>5159342</v>
      </c>
      <c r="B889" s="41" t="s">
        <v>12406</v>
      </c>
      <c r="C889" s="41">
        <v>0</v>
      </c>
      <c r="D889" s="41">
        <v>0</v>
      </c>
      <c r="E889" s="41">
        <v>0</v>
      </c>
      <c r="F889" s="41">
        <v>0</v>
      </c>
      <c r="G889" s="41">
        <v>0</v>
      </c>
      <c r="H889" s="41">
        <v>0</v>
      </c>
      <c r="I889" s="41">
        <v>1</v>
      </c>
      <c r="J889" s="41">
        <v>1</v>
      </c>
    </row>
    <row r="890" spans="1:10" x14ac:dyDescent="0.25">
      <c r="A890" s="43">
        <v>3124916</v>
      </c>
      <c r="B890" s="44" t="s">
        <v>12407</v>
      </c>
      <c r="C890" s="44">
        <v>0</v>
      </c>
      <c r="D890" s="44">
        <v>0</v>
      </c>
      <c r="E890" s="44">
        <v>0</v>
      </c>
      <c r="F890" s="44">
        <v>0</v>
      </c>
      <c r="G890" s="44">
        <v>0</v>
      </c>
      <c r="H890" s="44">
        <v>0</v>
      </c>
      <c r="I890" s="44">
        <v>1</v>
      </c>
      <c r="J890" s="44">
        <v>1</v>
      </c>
    </row>
    <row r="891" spans="1:10" x14ac:dyDescent="0.25">
      <c r="A891" s="40">
        <v>2703068</v>
      </c>
      <c r="B891" s="41" t="s">
        <v>870</v>
      </c>
      <c r="C891" s="41">
        <v>0</v>
      </c>
      <c r="D891" s="41">
        <v>0</v>
      </c>
      <c r="E891" s="41">
        <v>0</v>
      </c>
      <c r="F891" s="41">
        <v>0</v>
      </c>
      <c r="G891" s="41">
        <v>1</v>
      </c>
      <c r="H891" s="41">
        <v>1</v>
      </c>
      <c r="I891" s="41">
        <v>1</v>
      </c>
      <c r="J891" s="41">
        <v>1</v>
      </c>
    </row>
    <row r="892" spans="1:10" x14ac:dyDescent="0.25">
      <c r="A892" s="43">
        <v>5179653</v>
      </c>
      <c r="B892" s="44" t="s">
        <v>9938</v>
      </c>
      <c r="C892" s="44">
        <v>0</v>
      </c>
      <c r="D892" s="44">
        <v>0</v>
      </c>
      <c r="E892" s="44">
        <v>0</v>
      </c>
      <c r="F892" s="44">
        <v>0</v>
      </c>
      <c r="G892" s="44">
        <v>0</v>
      </c>
      <c r="H892" s="44">
        <v>0</v>
      </c>
      <c r="I892" s="44">
        <v>1</v>
      </c>
      <c r="J892" s="44">
        <v>0</v>
      </c>
    </row>
    <row r="893" spans="1:10" x14ac:dyDescent="0.25">
      <c r="A893" s="40">
        <v>5372658</v>
      </c>
      <c r="B893" s="41" t="s">
        <v>12408</v>
      </c>
      <c r="C893" s="41">
        <v>0</v>
      </c>
      <c r="D893" s="41">
        <v>0</v>
      </c>
      <c r="E893" s="41">
        <v>0</v>
      </c>
      <c r="F893" s="41">
        <v>0</v>
      </c>
      <c r="G893" s="41">
        <v>0</v>
      </c>
      <c r="H893" s="41">
        <v>1</v>
      </c>
      <c r="I893" s="41">
        <v>1</v>
      </c>
      <c r="J893" s="41">
        <v>0</v>
      </c>
    </row>
    <row r="894" spans="1:10" x14ac:dyDescent="0.25">
      <c r="A894" s="43">
        <v>5201152</v>
      </c>
      <c r="B894" s="44" t="s">
        <v>4449</v>
      </c>
      <c r="C894" s="44">
        <v>0</v>
      </c>
      <c r="D894" s="44">
        <v>0</v>
      </c>
      <c r="E894" s="44">
        <v>0</v>
      </c>
      <c r="F894" s="44">
        <v>0</v>
      </c>
      <c r="G894" s="44">
        <v>0</v>
      </c>
      <c r="H894" s="44">
        <v>0</v>
      </c>
      <c r="I894" s="44">
        <v>1</v>
      </c>
      <c r="J894" s="44">
        <v>1</v>
      </c>
    </row>
    <row r="895" spans="1:10" x14ac:dyDescent="0.25">
      <c r="A895" s="40">
        <v>2774666</v>
      </c>
      <c r="B895" s="41" t="s">
        <v>2067</v>
      </c>
      <c r="C895" s="41">
        <v>0</v>
      </c>
      <c r="D895" s="41">
        <v>0</v>
      </c>
      <c r="E895" s="41">
        <v>0</v>
      </c>
      <c r="F895" s="41">
        <v>0</v>
      </c>
      <c r="G895" s="41">
        <v>0</v>
      </c>
      <c r="H895" s="41">
        <v>0</v>
      </c>
      <c r="I895" s="41">
        <v>1</v>
      </c>
      <c r="J895" s="41">
        <v>1</v>
      </c>
    </row>
    <row r="896" spans="1:10" x14ac:dyDescent="0.25">
      <c r="A896" s="43">
        <v>5233232</v>
      </c>
      <c r="B896" s="44" t="s">
        <v>5299</v>
      </c>
      <c r="C896" s="44">
        <v>0</v>
      </c>
      <c r="D896" s="44">
        <v>0</v>
      </c>
      <c r="E896" s="44">
        <v>0</v>
      </c>
      <c r="F896" s="44">
        <v>1</v>
      </c>
      <c r="G896" s="44">
        <v>1</v>
      </c>
      <c r="H896" s="44">
        <v>1</v>
      </c>
      <c r="I896" s="44">
        <v>1</v>
      </c>
      <c r="J896" s="44">
        <v>1</v>
      </c>
    </row>
    <row r="897" spans="1:10" x14ac:dyDescent="0.25">
      <c r="A897" s="40">
        <v>2065088</v>
      </c>
      <c r="B897" s="41" t="s">
        <v>11164</v>
      </c>
      <c r="C897" s="41">
        <v>0</v>
      </c>
      <c r="D897" s="41">
        <v>0</v>
      </c>
      <c r="E897" s="41">
        <v>0</v>
      </c>
      <c r="F897" s="41">
        <v>0</v>
      </c>
      <c r="G897" s="41">
        <v>1</v>
      </c>
      <c r="H897" s="41">
        <v>0</v>
      </c>
      <c r="I897" s="41">
        <v>1</v>
      </c>
      <c r="J897" s="41">
        <v>1</v>
      </c>
    </row>
    <row r="898" spans="1:10" x14ac:dyDescent="0.25">
      <c r="A898" s="43">
        <v>5108659</v>
      </c>
      <c r="B898" s="44" t="s">
        <v>12409</v>
      </c>
      <c r="C898" s="44">
        <v>0</v>
      </c>
      <c r="D898" s="44">
        <v>0</v>
      </c>
      <c r="E898" s="44">
        <v>0</v>
      </c>
      <c r="F898" s="44">
        <v>0</v>
      </c>
      <c r="G898" s="44">
        <v>0</v>
      </c>
      <c r="H898" s="44">
        <v>0</v>
      </c>
      <c r="I898" s="44">
        <v>1</v>
      </c>
      <c r="J898" s="44">
        <v>1</v>
      </c>
    </row>
    <row r="899" spans="1:10" x14ac:dyDescent="0.25">
      <c r="A899" s="40">
        <v>2890623</v>
      </c>
      <c r="B899" s="41" t="s">
        <v>12410</v>
      </c>
      <c r="C899" s="41">
        <v>0</v>
      </c>
      <c r="D899" s="41">
        <v>0</v>
      </c>
      <c r="E899" s="41">
        <v>0</v>
      </c>
      <c r="F899" s="41">
        <v>0</v>
      </c>
      <c r="G899" s="41">
        <v>0</v>
      </c>
      <c r="H899" s="41">
        <v>0</v>
      </c>
      <c r="I899" s="41">
        <v>1</v>
      </c>
      <c r="J899" s="41">
        <v>1</v>
      </c>
    </row>
    <row r="900" spans="1:10" x14ac:dyDescent="0.25">
      <c r="A900" s="43">
        <v>2801019</v>
      </c>
      <c r="B900" s="44" t="s">
        <v>12411</v>
      </c>
      <c r="C900" s="44">
        <v>0</v>
      </c>
      <c r="D900" s="44">
        <v>0</v>
      </c>
      <c r="E900" s="44">
        <v>0</v>
      </c>
      <c r="F900" s="44">
        <v>0</v>
      </c>
      <c r="G900" s="44">
        <v>1</v>
      </c>
      <c r="H900" s="44">
        <v>0</v>
      </c>
      <c r="I900" s="44">
        <v>1</v>
      </c>
      <c r="J900" s="44">
        <v>0</v>
      </c>
    </row>
    <row r="901" spans="1:10" x14ac:dyDescent="0.25">
      <c r="A901" s="40">
        <v>5517893</v>
      </c>
      <c r="B901" s="41" t="s">
        <v>11166</v>
      </c>
      <c r="C901" s="41">
        <v>0</v>
      </c>
      <c r="D901" s="41">
        <v>0</v>
      </c>
      <c r="E901" s="41">
        <v>0</v>
      </c>
      <c r="F901" s="41">
        <v>0</v>
      </c>
      <c r="G901" s="41">
        <v>0</v>
      </c>
      <c r="H901" s="41">
        <v>0</v>
      </c>
      <c r="I901" s="41">
        <v>1</v>
      </c>
      <c r="J901" s="41">
        <v>1</v>
      </c>
    </row>
    <row r="902" spans="1:10" x14ac:dyDescent="0.25">
      <c r="A902" s="43">
        <v>5003539</v>
      </c>
      <c r="B902" s="44" t="s">
        <v>871</v>
      </c>
      <c r="C902" s="44">
        <v>0</v>
      </c>
      <c r="D902" s="44">
        <v>1</v>
      </c>
      <c r="E902" s="44">
        <v>0</v>
      </c>
      <c r="F902" s="44">
        <v>1</v>
      </c>
      <c r="G902" s="44">
        <v>1</v>
      </c>
      <c r="H902" s="44">
        <v>1</v>
      </c>
      <c r="I902" s="44">
        <v>1</v>
      </c>
      <c r="J902" s="44">
        <v>1</v>
      </c>
    </row>
    <row r="903" spans="1:10" x14ac:dyDescent="0.25">
      <c r="A903" s="40">
        <v>5335132</v>
      </c>
      <c r="B903" s="41" t="s">
        <v>5046</v>
      </c>
      <c r="C903" s="41">
        <v>0</v>
      </c>
      <c r="D903" s="41">
        <v>0</v>
      </c>
      <c r="E903" s="41">
        <v>0</v>
      </c>
      <c r="F903" s="41">
        <v>1</v>
      </c>
      <c r="G903" s="41">
        <v>1</v>
      </c>
      <c r="H903" s="41">
        <v>0</v>
      </c>
      <c r="I903" s="41">
        <v>0</v>
      </c>
      <c r="J903" s="41">
        <v>0</v>
      </c>
    </row>
    <row r="904" spans="1:10" x14ac:dyDescent="0.25">
      <c r="A904" s="43">
        <v>2762706</v>
      </c>
      <c r="B904" s="44" t="s">
        <v>9360</v>
      </c>
      <c r="C904" s="44">
        <v>1</v>
      </c>
      <c r="D904" s="44">
        <v>0</v>
      </c>
      <c r="E904" s="44">
        <v>0</v>
      </c>
      <c r="F904" s="44">
        <v>0</v>
      </c>
      <c r="G904" s="44">
        <v>0</v>
      </c>
      <c r="H904" s="44">
        <v>0</v>
      </c>
      <c r="I904" s="44">
        <v>1</v>
      </c>
      <c r="J904" s="44">
        <v>1</v>
      </c>
    </row>
    <row r="905" spans="1:10" x14ac:dyDescent="0.25">
      <c r="A905" s="40">
        <v>5158974</v>
      </c>
      <c r="B905" s="41" t="s">
        <v>12412</v>
      </c>
      <c r="C905" s="41">
        <v>0</v>
      </c>
      <c r="D905" s="41">
        <v>0</v>
      </c>
      <c r="E905" s="41">
        <v>0</v>
      </c>
      <c r="F905" s="41">
        <v>0</v>
      </c>
      <c r="G905" s="41">
        <v>0</v>
      </c>
      <c r="H905" s="41">
        <v>0</v>
      </c>
      <c r="I905" s="41">
        <v>1</v>
      </c>
      <c r="J905" s="41">
        <v>1</v>
      </c>
    </row>
    <row r="906" spans="1:10" x14ac:dyDescent="0.25">
      <c r="A906" s="43">
        <v>5196213</v>
      </c>
      <c r="B906" s="44" t="s">
        <v>12413</v>
      </c>
      <c r="C906" s="44">
        <v>0</v>
      </c>
      <c r="D906" s="44">
        <v>0</v>
      </c>
      <c r="E906" s="44">
        <v>0</v>
      </c>
      <c r="F906" s="44">
        <v>0</v>
      </c>
      <c r="G906" s="44">
        <v>1</v>
      </c>
      <c r="H906" s="44">
        <v>0</v>
      </c>
      <c r="I906" s="44">
        <v>1</v>
      </c>
      <c r="J906" s="44">
        <v>0</v>
      </c>
    </row>
    <row r="907" spans="1:10" x14ac:dyDescent="0.25">
      <c r="A907" s="40">
        <v>5198003</v>
      </c>
      <c r="B907" s="41" t="s">
        <v>4908</v>
      </c>
      <c r="C907" s="41">
        <v>0</v>
      </c>
      <c r="D907" s="41">
        <v>0</v>
      </c>
      <c r="E907" s="41">
        <v>0</v>
      </c>
      <c r="F907" s="41">
        <v>0</v>
      </c>
      <c r="G907" s="41">
        <v>1</v>
      </c>
      <c r="H907" s="41">
        <v>0</v>
      </c>
      <c r="I907" s="41">
        <v>1</v>
      </c>
      <c r="J907" s="41">
        <v>1</v>
      </c>
    </row>
    <row r="908" spans="1:10" x14ac:dyDescent="0.25">
      <c r="A908" s="43">
        <v>5196175</v>
      </c>
      <c r="B908" s="44" t="s">
        <v>5646</v>
      </c>
      <c r="C908" s="44">
        <v>0</v>
      </c>
      <c r="D908" s="44">
        <v>0</v>
      </c>
      <c r="E908" s="44">
        <v>0</v>
      </c>
      <c r="F908" s="44">
        <v>0</v>
      </c>
      <c r="G908" s="44">
        <v>1</v>
      </c>
      <c r="H908" s="44">
        <v>0</v>
      </c>
      <c r="I908" s="44">
        <v>1</v>
      </c>
      <c r="J908" s="44">
        <v>1</v>
      </c>
    </row>
    <row r="909" spans="1:10" x14ac:dyDescent="0.25">
      <c r="A909" s="40">
        <v>5533724</v>
      </c>
      <c r="B909" s="41" t="s">
        <v>12414</v>
      </c>
      <c r="C909" s="41">
        <v>0</v>
      </c>
      <c r="D909" s="41">
        <v>0</v>
      </c>
      <c r="E909" s="41">
        <v>0</v>
      </c>
      <c r="F909" s="41">
        <v>0</v>
      </c>
      <c r="G909" s="41">
        <v>0</v>
      </c>
      <c r="H909" s="41">
        <v>1</v>
      </c>
      <c r="I909" s="41">
        <v>1</v>
      </c>
      <c r="J909" s="41">
        <v>0</v>
      </c>
    </row>
    <row r="910" spans="1:10" x14ac:dyDescent="0.25">
      <c r="A910" s="43">
        <v>5526787</v>
      </c>
      <c r="B910" s="44" t="s">
        <v>12415</v>
      </c>
      <c r="C910" s="44">
        <v>0</v>
      </c>
      <c r="D910" s="44">
        <v>0</v>
      </c>
      <c r="E910" s="44">
        <v>0</v>
      </c>
      <c r="F910" s="44">
        <v>0</v>
      </c>
      <c r="G910" s="44">
        <v>0</v>
      </c>
      <c r="H910" s="44">
        <v>0</v>
      </c>
      <c r="I910" s="44">
        <v>1</v>
      </c>
      <c r="J910" s="44">
        <v>0</v>
      </c>
    </row>
    <row r="911" spans="1:10" x14ac:dyDescent="0.25">
      <c r="A911" s="40">
        <v>5442893</v>
      </c>
      <c r="B911" s="41" t="s">
        <v>7786</v>
      </c>
      <c r="C911" s="41">
        <v>0</v>
      </c>
      <c r="D911" s="41">
        <v>0</v>
      </c>
      <c r="E911" s="41">
        <v>0</v>
      </c>
      <c r="F911" s="41">
        <v>0</v>
      </c>
      <c r="G911" s="41">
        <v>0</v>
      </c>
      <c r="H911" s="41">
        <v>0</v>
      </c>
      <c r="I911" s="41">
        <v>1</v>
      </c>
      <c r="J911" s="41">
        <v>1</v>
      </c>
    </row>
    <row r="912" spans="1:10" x14ac:dyDescent="0.25">
      <c r="A912" s="43">
        <v>5212022</v>
      </c>
      <c r="B912" s="44" t="s">
        <v>12416</v>
      </c>
      <c r="C912" s="44">
        <v>0</v>
      </c>
      <c r="D912" s="44">
        <v>0</v>
      </c>
      <c r="E912" s="44">
        <v>0</v>
      </c>
      <c r="F912" s="44">
        <v>0</v>
      </c>
      <c r="G912" s="44">
        <v>1</v>
      </c>
      <c r="H912" s="44">
        <v>0</v>
      </c>
      <c r="I912" s="44">
        <v>1</v>
      </c>
      <c r="J912" s="44">
        <v>1</v>
      </c>
    </row>
    <row r="913" spans="1:10" x14ac:dyDescent="0.25">
      <c r="A913" s="40">
        <v>5100127</v>
      </c>
      <c r="B913" s="41" t="s">
        <v>12417</v>
      </c>
      <c r="C913" s="41">
        <v>0</v>
      </c>
      <c r="D913" s="41">
        <v>0</v>
      </c>
      <c r="E913" s="41">
        <v>0</v>
      </c>
      <c r="F913" s="41">
        <v>0</v>
      </c>
      <c r="G913" s="41">
        <v>0</v>
      </c>
      <c r="H913" s="41">
        <v>0</v>
      </c>
      <c r="I913" s="41">
        <v>1</v>
      </c>
      <c r="J913" s="41">
        <v>0</v>
      </c>
    </row>
    <row r="914" spans="1:10" x14ac:dyDescent="0.25">
      <c r="A914" s="43">
        <v>5235251</v>
      </c>
      <c r="B914" s="44" t="s">
        <v>11167</v>
      </c>
      <c r="C914" s="44">
        <v>0</v>
      </c>
      <c r="D914" s="44">
        <v>0</v>
      </c>
      <c r="E914" s="44">
        <v>0</v>
      </c>
      <c r="F914" s="44">
        <v>0</v>
      </c>
      <c r="G914" s="44">
        <v>0</v>
      </c>
      <c r="H914" s="44">
        <v>0</v>
      </c>
      <c r="I914" s="44">
        <v>0</v>
      </c>
      <c r="J914" s="44">
        <v>1</v>
      </c>
    </row>
    <row r="915" spans="1:10" x14ac:dyDescent="0.25">
      <c r="A915" s="40">
        <v>5214971</v>
      </c>
      <c r="B915" s="41" t="s">
        <v>12418</v>
      </c>
      <c r="C915" s="41">
        <v>0</v>
      </c>
      <c r="D915" s="41">
        <v>0</v>
      </c>
      <c r="E915" s="41">
        <v>0</v>
      </c>
      <c r="F915" s="41">
        <v>0</v>
      </c>
      <c r="G915" s="41">
        <v>1</v>
      </c>
      <c r="H915" s="41">
        <v>0</v>
      </c>
      <c r="I915" s="41">
        <v>1</v>
      </c>
      <c r="J915" s="41">
        <v>1</v>
      </c>
    </row>
    <row r="916" spans="1:10" x14ac:dyDescent="0.25">
      <c r="A916" s="43">
        <v>5010314</v>
      </c>
      <c r="B916" s="44" t="s">
        <v>12419</v>
      </c>
      <c r="C916" s="44">
        <v>0</v>
      </c>
      <c r="D916" s="44">
        <v>0</v>
      </c>
      <c r="E916" s="44">
        <v>0</v>
      </c>
      <c r="F916" s="44">
        <v>0</v>
      </c>
      <c r="G916" s="44">
        <v>0</v>
      </c>
      <c r="H916" s="44">
        <v>0</v>
      </c>
      <c r="I916" s="44">
        <v>1</v>
      </c>
      <c r="J916" s="44">
        <v>0</v>
      </c>
    </row>
    <row r="917" spans="1:10" x14ac:dyDescent="0.25">
      <c r="A917" s="40">
        <v>5194423</v>
      </c>
      <c r="B917" s="41" t="s">
        <v>12420</v>
      </c>
      <c r="C917" s="41">
        <v>0</v>
      </c>
      <c r="D917" s="41">
        <v>0</v>
      </c>
      <c r="E917" s="41">
        <v>0</v>
      </c>
      <c r="F917" s="41">
        <v>0</v>
      </c>
      <c r="G917" s="41">
        <v>0</v>
      </c>
      <c r="H917" s="41">
        <v>0</v>
      </c>
      <c r="I917" s="41">
        <v>1</v>
      </c>
      <c r="J917" s="41">
        <v>1</v>
      </c>
    </row>
    <row r="918" spans="1:10" x14ac:dyDescent="0.25">
      <c r="A918" s="43">
        <v>5076307</v>
      </c>
      <c r="B918" s="44" t="s">
        <v>12421</v>
      </c>
      <c r="C918" s="44">
        <v>0</v>
      </c>
      <c r="D918" s="44">
        <v>0</v>
      </c>
      <c r="E918" s="44">
        <v>0</v>
      </c>
      <c r="F918" s="44">
        <v>0</v>
      </c>
      <c r="G918" s="44">
        <v>0</v>
      </c>
      <c r="H918" s="44">
        <v>0</v>
      </c>
      <c r="I918" s="44">
        <v>1</v>
      </c>
      <c r="J918" s="44">
        <v>1</v>
      </c>
    </row>
    <row r="919" spans="1:10" x14ac:dyDescent="0.25">
      <c r="A919" s="40">
        <v>5229049</v>
      </c>
      <c r="B919" s="41" t="s">
        <v>11170</v>
      </c>
      <c r="C919" s="41">
        <v>0</v>
      </c>
      <c r="D919" s="41">
        <v>0</v>
      </c>
      <c r="E919" s="41">
        <v>0</v>
      </c>
      <c r="F919" s="41">
        <v>0</v>
      </c>
      <c r="G919" s="41">
        <v>0</v>
      </c>
      <c r="H919" s="41">
        <v>0</v>
      </c>
      <c r="I919" s="41">
        <v>0</v>
      </c>
      <c r="J919" s="41">
        <v>1</v>
      </c>
    </row>
    <row r="920" spans="1:10" x14ac:dyDescent="0.25">
      <c r="A920" s="43">
        <v>2854864</v>
      </c>
      <c r="B920" s="44" t="s">
        <v>8982</v>
      </c>
      <c r="C920" s="44">
        <v>0</v>
      </c>
      <c r="D920" s="44">
        <v>0</v>
      </c>
      <c r="E920" s="44">
        <v>0</v>
      </c>
      <c r="F920" s="44">
        <v>0</v>
      </c>
      <c r="G920" s="44">
        <v>0</v>
      </c>
      <c r="H920" s="44">
        <v>0</v>
      </c>
      <c r="I920" s="44">
        <v>1</v>
      </c>
      <c r="J920" s="44">
        <v>0</v>
      </c>
    </row>
    <row r="921" spans="1:10" x14ac:dyDescent="0.25">
      <c r="A921" s="40">
        <v>5240301</v>
      </c>
      <c r="B921" s="41" t="s">
        <v>12422</v>
      </c>
      <c r="C921" s="41">
        <v>0</v>
      </c>
      <c r="D921" s="41">
        <v>0</v>
      </c>
      <c r="E921" s="41">
        <v>0</v>
      </c>
      <c r="F921" s="41">
        <v>0</v>
      </c>
      <c r="G921" s="41">
        <v>0</v>
      </c>
      <c r="H921" s="41">
        <v>0</v>
      </c>
      <c r="I921" s="41">
        <v>1</v>
      </c>
      <c r="J921" s="41">
        <v>0</v>
      </c>
    </row>
    <row r="922" spans="1:10" x14ac:dyDescent="0.25">
      <c r="A922" s="43">
        <v>5107792</v>
      </c>
      <c r="B922" s="44" t="s">
        <v>12423</v>
      </c>
      <c r="C922" s="44">
        <v>0</v>
      </c>
      <c r="D922" s="44">
        <v>0</v>
      </c>
      <c r="E922" s="44">
        <v>0</v>
      </c>
      <c r="F922" s="44">
        <v>0</v>
      </c>
      <c r="G922" s="44">
        <v>0</v>
      </c>
      <c r="H922" s="44">
        <v>0</v>
      </c>
      <c r="I922" s="44">
        <v>1</v>
      </c>
      <c r="J922" s="44">
        <v>1</v>
      </c>
    </row>
    <row r="923" spans="1:10" x14ac:dyDescent="0.25">
      <c r="A923" s="40">
        <v>3368661</v>
      </c>
      <c r="B923" s="41" t="s">
        <v>12424</v>
      </c>
      <c r="C923" s="41">
        <v>0</v>
      </c>
      <c r="D923" s="41">
        <v>0</v>
      </c>
      <c r="E923" s="41">
        <v>0</v>
      </c>
      <c r="F923" s="41">
        <v>0</v>
      </c>
      <c r="G923" s="41">
        <v>0</v>
      </c>
      <c r="H923" s="41">
        <v>0</v>
      </c>
      <c r="I923" s="41">
        <v>1</v>
      </c>
      <c r="J923" s="41">
        <v>0</v>
      </c>
    </row>
    <row r="924" spans="1:10" x14ac:dyDescent="0.25">
      <c r="A924" s="43">
        <v>5056853</v>
      </c>
      <c r="B924" s="44" t="s">
        <v>12425</v>
      </c>
      <c r="C924" s="44">
        <v>0</v>
      </c>
      <c r="D924" s="44">
        <v>0</v>
      </c>
      <c r="E924" s="44">
        <v>0</v>
      </c>
      <c r="F924" s="44">
        <v>0</v>
      </c>
      <c r="G924" s="44">
        <v>0</v>
      </c>
      <c r="H924" s="44">
        <v>0</v>
      </c>
      <c r="I924" s="44">
        <v>1</v>
      </c>
      <c r="J924" s="44">
        <v>1</v>
      </c>
    </row>
    <row r="925" spans="1:10" x14ac:dyDescent="0.25">
      <c r="A925" s="40">
        <v>5092744</v>
      </c>
      <c r="B925" s="41" t="s">
        <v>12426</v>
      </c>
      <c r="C925" s="41">
        <v>0</v>
      </c>
      <c r="D925" s="41">
        <v>0</v>
      </c>
      <c r="E925" s="41">
        <v>0</v>
      </c>
      <c r="F925" s="41">
        <v>0</v>
      </c>
      <c r="G925" s="41">
        <v>0</v>
      </c>
      <c r="H925" s="41">
        <v>0</v>
      </c>
      <c r="I925" s="41">
        <v>1</v>
      </c>
      <c r="J925" s="41">
        <v>1</v>
      </c>
    </row>
    <row r="926" spans="1:10" x14ac:dyDescent="0.25">
      <c r="A926" s="43">
        <v>2036347</v>
      </c>
      <c r="B926" s="44" t="s">
        <v>1442</v>
      </c>
      <c r="C926" s="44">
        <v>0</v>
      </c>
      <c r="D926" s="44">
        <v>0</v>
      </c>
      <c r="E926" s="44">
        <v>0</v>
      </c>
      <c r="F926" s="44">
        <v>0</v>
      </c>
      <c r="G926" s="44">
        <v>0</v>
      </c>
      <c r="H926" s="44">
        <v>0</v>
      </c>
      <c r="I926" s="44">
        <v>1</v>
      </c>
      <c r="J926" s="44">
        <v>1</v>
      </c>
    </row>
    <row r="927" spans="1:10" x14ac:dyDescent="0.25">
      <c r="A927" s="40">
        <v>5476992</v>
      </c>
      <c r="B927" s="41" t="s">
        <v>12427</v>
      </c>
      <c r="C927" s="41">
        <v>0</v>
      </c>
      <c r="D927" s="41">
        <v>0</v>
      </c>
      <c r="E927" s="41">
        <v>0</v>
      </c>
      <c r="F927" s="41">
        <v>0</v>
      </c>
      <c r="G927" s="41">
        <v>0</v>
      </c>
      <c r="H927" s="41">
        <v>0</v>
      </c>
      <c r="I927" s="41">
        <v>1</v>
      </c>
      <c r="J927" s="41">
        <v>0</v>
      </c>
    </row>
    <row r="928" spans="1:10" x14ac:dyDescent="0.25">
      <c r="A928" s="43">
        <v>2646455</v>
      </c>
      <c r="B928" s="44" t="s">
        <v>11173</v>
      </c>
      <c r="C928" s="44">
        <v>0</v>
      </c>
      <c r="D928" s="44">
        <v>0</v>
      </c>
      <c r="E928" s="44">
        <v>0</v>
      </c>
      <c r="F928" s="44">
        <v>0</v>
      </c>
      <c r="G928" s="44">
        <v>0</v>
      </c>
      <c r="H928" s="44">
        <v>0</v>
      </c>
      <c r="I928" s="44">
        <v>1</v>
      </c>
      <c r="J928" s="44">
        <v>1</v>
      </c>
    </row>
    <row r="929" spans="1:10" x14ac:dyDescent="0.25">
      <c r="A929" s="40">
        <v>4001621</v>
      </c>
      <c r="B929" s="41" t="s">
        <v>12428</v>
      </c>
      <c r="C929" s="41">
        <v>0</v>
      </c>
      <c r="D929" s="41">
        <v>0</v>
      </c>
      <c r="E929" s="41">
        <v>0</v>
      </c>
      <c r="F929" s="41">
        <v>0</v>
      </c>
      <c r="G929" s="41">
        <v>0</v>
      </c>
      <c r="H929" s="41">
        <v>0</v>
      </c>
      <c r="I929" s="41">
        <v>1</v>
      </c>
      <c r="J929" s="41">
        <v>1</v>
      </c>
    </row>
    <row r="930" spans="1:10" x14ac:dyDescent="0.25">
      <c r="A930" s="43">
        <v>5097711</v>
      </c>
      <c r="B930" s="44" t="s">
        <v>7021</v>
      </c>
      <c r="C930" s="44">
        <v>0</v>
      </c>
      <c r="D930" s="44">
        <v>0</v>
      </c>
      <c r="E930" s="44">
        <v>1</v>
      </c>
      <c r="F930" s="44">
        <v>0</v>
      </c>
      <c r="G930" s="44">
        <v>0</v>
      </c>
      <c r="H930" s="44">
        <v>0</v>
      </c>
      <c r="I930" s="44">
        <v>1</v>
      </c>
      <c r="J930" s="44">
        <v>1</v>
      </c>
    </row>
    <row r="931" spans="1:10" x14ac:dyDescent="0.25">
      <c r="A931" s="40">
        <v>2775093</v>
      </c>
      <c r="B931" s="41" t="s">
        <v>12429</v>
      </c>
      <c r="C931" s="41">
        <v>0</v>
      </c>
      <c r="D931" s="41">
        <v>0</v>
      </c>
      <c r="E931" s="41">
        <v>0</v>
      </c>
      <c r="F931" s="41">
        <v>0</v>
      </c>
      <c r="G931" s="41">
        <v>1</v>
      </c>
      <c r="H931" s="41">
        <v>1</v>
      </c>
      <c r="I931" s="41">
        <v>0</v>
      </c>
      <c r="J931" s="41">
        <v>0</v>
      </c>
    </row>
    <row r="932" spans="1:10" x14ac:dyDescent="0.25">
      <c r="A932" s="43">
        <v>5439701</v>
      </c>
      <c r="B932" s="44" t="s">
        <v>12430</v>
      </c>
      <c r="C932" s="44">
        <v>0</v>
      </c>
      <c r="D932" s="44">
        <v>0</v>
      </c>
      <c r="E932" s="44">
        <v>0</v>
      </c>
      <c r="F932" s="44">
        <v>0</v>
      </c>
      <c r="G932" s="44">
        <v>0</v>
      </c>
      <c r="H932" s="44">
        <v>0</v>
      </c>
      <c r="I932" s="44">
        <v>1</v>
      </c>
      <c r="J932" s="44">
        <v>1</v>
      </c>
    </row>
    <row r="933" spans="1:10" x14ac:dyDescent="0.25">
      <c r="A933" s="40">
        <v>2066505</v>
      </c>
      <c r="B933" s="41" t="s">
        <v>12431</v>
      </c>
      <c r="C933" s="41">
        <v>1</v>
      </c>
      <c r="D933" s="41">
        <v>0</v>
      </c>
      <c r="E933" s="41">
        <v>1</v>
      </c>
      <c r="F933" s="41">
        <v>0</v>
      </c>
      <c r="G933" s="41">
        <v>0</v>
      </c>
      <c r="H933" s="41">
        <v>0</v>
      </c>
      <c r="I933" s="41">
        <v>0</v>
      </c>
      <c r="J933" s="41">
        <v>0</v>
      </c>
    </row>
    <row r="934" spans="1:10" x14ac:dyDescent="0.25">
      <c r="A934" s="43">
        <v>2686554</v>
      </c>
      <c r="B934" s="44" t="s">
        <v>12432</v>
      </c>
      <c r="C934" s="44">
        <v>0</v>
      </c>
      <c r="D934" s="44">
        <v>0</v>
      </c>
      <c r="E934" s="44">
        <v>0</v>
      </c>
      <c r="F934" s="44">
        <v>0</v>
      </c>
      <c r="G934" s="44">
        <v>0</v>
      </c>
      <c r="H934" s="44">
        <v>0</v>
      </c>
      <c r="I934" s="44">
        <v>1</v>
      </c>
      <c r="J934" s="44">
        <v>0</v>
      </c>
    </row>
    <row r="935" spans="1:10" x14ac:dyDescent="0.25">
      <c r="A935" s="40">
        <v>2086999</v>
      </c>
      <c r="B935" s="41" t="s">
        <v>11175</v>
      </c>
      <c r="C935" s="41">
        <v>0</v>
      </c>
      <c r="D935" s="41">
        <v>0</v>
      </c>
      <c r="E935" s="41">
        <v>0</v>
      </c>
      <c r="F935" s="41">
        <v>0</v>
      </c>
      <c r="G935" s="41">
        <v>0</v>
      </c>
      <c r="H935" s="41">
        <v>0</v>
      </c>
      <c r="I935" s="41">
        <v>0</v>
      </c>
      <c r="J935" s="41">
        <v>1</v>
      </c>
    </row>
    <row r="936" spans="1:10" x14ac:dyDescent="0.25">
      <c r="A936" s="43">
        <v>4244796</v>
      </c>
      <c r="B936" s="44" t="s">
        <v>2748</v>
      </c>
      <c r="C936" s="44">
        <v>0</v>
      </c>
      <c r="D936" s="44">
        <v>0</v>
      </c>
      <c r="E936" s="44">
        <v>0</v>
      </c>
      <c r="F936" s="44">
        <v>0</v>
      </c>
      <c r="G936" s="44">
        <v>0</v>
      </c>
      <c r="H936" s="44">
        <v>0</v>
      </c>
      <c r="I936" s="44">
        <v>1</v>
      </c>
      <c r="J936" s="44">
        <v>1</v>
      </c>
    </row>
    <row r="937" spans="1:10" x14ac:dyDescent="0.25">
      <c r="A937" s="40">
        <v>5450861</v>
      </c>
      <c r="B937" s="41" t="s">
        <v>12433</v>
      </c>
      <c r="C937" s="41">
        <v>0</v>
      </c>
      <c r="D937" s="41">
        <v>0</v>
      </c>
      <c r="E937" s="41">
        <v>0</v>
      </c>
      <c r="F937" s="41">
        <v>0</v>
      </c>
      <c r="G937" s="41">
        <v>0</v>
      </c>
      <c r="H937" s="41">
        <v>0</v>
      </c>
      <c r="I937" s="41">
        <v>1</v>
      </c>
      <c r="J937" s="41">
        <v>1</v>
      </c>
    </row>
    <row r="938" spans="1:10" x14ac:dyDescent="0.25">
      <c r="A938" s="43">
        <v>5489601</v>
      </c>
      <c r="B938" s="44" t="s">
        <v>12434</v>
      </c>
      <c r="C938" s="44">
        <v>0</v>
      </c>
      <c r="D938" s="44">
        <v>0</v>
      </c>
      <c r="E938" s="44">
        <v>0</v>
      </c>
      <c r="F938" s="44">
        <v>0</v>
      </c>
      <c r="G938" s="44">
        <v>0</v>
      </c>
      <c r="H938" s="44">
        <v>0</v>
      </c>
      <c r="I938" s="44">
        <v>1</v>
      </c>
      <c r="J938" s="44">
        <v>1</v>
      </c>
    </row>
    <row r="939" spans="1:10" x14ac:dyDescent="0.25">
      <c r="A939" s="40">
        <v>2337231</v>
      </c>
      <c r="B939" s="41" t="s">
        <v>12435</v>
      </c>
      <c r="C939" s="41">
        <v>0</v>
      </c>
      <c r="D939" s="41">
        <v>0</v>
      </c>
      <c r="E939" s="41">
        <v>0</v>
      </c>
      <c r="F939" s="41">
        <v>0</v>
      </c>
      <c r="G939" s="41">
        <v>0</v>
      </c>
      <c r="H939" s="41">
        <v>0</v>
      </c>
      <c r="I939" s="41">
        <v>1</v>
      </c>
      <c r="J939" s="41">
        <v>1</v>
      </c>
    </row>
    <row r="940" spans="1:10" x14ac:dyDescent="0.25">
      <c r="A940" s="43">
        <v>2782944</v>
      </c>
      <c r="B940" s="44" t="s">
        <v>874</v>
      </c>
      <c r="C940" s="44">
        <v>0</v>
      </c>
      <c r="D940" s="44">
        <v>0</v>
      </c>
      <c r="E940" s="44">
        <v>1</v>
      </c>
      <c r="F940" s="44">
        <v>1</v>
      </c>
      <c r="G940" s="44">
        <v>1</v>
      </c>
      <c r="H940" s="44">
        <v>1</v>
      </c>
      <c r="I940" s="44">
        <v>1</v>
      </c>
      <c r="J940" s="44">
        <v>1</v>
      </c>
    </row>
    <row r="941" spans="1:10" x14ac:dyDescent="0.25">
      <c r="A941" s="40">
        <v>2109638</v>
      </c>
      <c r="B941" s="41" t="s">
        <v>12436</v>
      </c>
      <c r="C941" s="41">
        <v>0</v>
      </c>
      <c r="D941" s="41">
        <v>0</v>
      </c>
      <c r="E941" s="41">
        <v>0</v>
      </c>
      <c r="F941" s="41">
        <v>0</v>
      </c>
      <c r="G941" s="41">
        <v>0</v>
      </c>
      <c r="H941" s="41">
        <v>0</v>
      </c>
      <c r="I941" s="41">
        <v>1</v>
      </c>
      <c r="J941" s="41">
        <v>1</v>
      </c>
    </row>
    <row r="942" spans="1:10" x14ac:dyDescent="0.25">
      <c r="A942" s="43">
        <v>5099005</v>
      </c>
      <c r="B942" s="44" t="s">
        <v>8485</v>
      </c>
      <c r="C942" s="44">
        <v>0</v>
      </c>
      <c r="D942" s="44">
        <v>0</v>
      </c>
      <c r="E942" s="44">
        <v>0</v>
      </c>
      <c r="F942" s="44">
        <v>1</v>
      </c>
      <c r="G942" s="44">
        <v>0</v>
      </c>
      <c r="H942" s="44">
        <v>0</v>
      </c>
      <c r="I942" s="44">
        <v>0</v>
      </c>
      <c r="J942" s="44">
        <v>0</v>
      </c>
    </row>
    <row r="943" spans="1:10" x14ac:dyDescent="0.25">
      <c r="A943" s="40">
        <v>2705133</v>
      </c>
      <c r="B943" s="41" t="s">
        <v>875</v>
      </c>
      <c r="C943" s="41">
        <v>0</v>
      </c>
      <c r="D943" s="41">
        <v>0</v>
      </c>
      <c r="E943" s="41">
        <v>0</v>
      </c>
      <c r="F943" s="41">
        <v>0</v>
      </c>
      <c r="G943" s="41">
        <v>0</v>
      </c>
      <c r="H943" s="41">
        <v>0</v>
      </c>
      <c r="I943" s="41">
        <v>1</v>
      </c>
      <c r="J943" s="41">
        <v>1</v>
      </c>
    </row>
    <row r="944" spans="1:10" x14ac:dyDescent="0.25">
      <c r="A944" s="43">
        <v>5287081</v>
      </c>
      <c r="B944" s="44" t="s">
        <v>11177</v>
      </c>
      <c r="C944" s="44">
        <v>0</v>
      </c>
      <c r="D944" s="44">
        <v>0</v>
      </c>
      <c r="E944" s="44">
        <v>0</v>
      </c>
      <c r="F944" s="44">
        <v>0</v>
      </c>
      <c r="G944" s="44">
        <v>0</v>
      </c>
      <c r="H944" s="44">
        <v>0</v>
      </c>
      <c r="I944" s="44">
        <v>0</v>
      </c>
      <c r="J944" s="44">
        <v>1</v>
      </c>
    </row>
    <row r="945" spans="1:10" x14ac:dyDescent="0.25">
      <c r="A945" s="40">
        <v>5398657</v>
      </c>
      <c r="B945" s="41" t="s">
        <v>12437</v>
      </c>
      <c r="C945" s="41">
        <v>0</v>
      </c>
      <c r="D945" s="41">
        <v>0</v>
      </c>
      <c r="E945" s="41">
        <v>0</v>
      </c>
      <c r="F945" s="41">
        <v>0</v>
      </c>
      <c r="G945" s="41">
        <v>0</v>
      </c>
      <c r="H945" s="41">
        <v>0</v>
      </c>
      <c r="I945" s="41">
        <v>1</v>
      </c>
      <c r="J945" s="41">
        <v>1</v>
      </c>
    </row>
    <row r="946" spans="1:10" x14ac:dyDescent="0.25">
      <c r="A946" s="43">
        <v>2714299</v>
      </c>
      <c r="B946" s="44" t="s">
        <v>12438</v>
      </c>
      <c r="C946" s="44">
        <v>0</v>
      </c>
      <c r="D946" s="44">
        <v>0</v>
      </c>
      <c r="E946" s="44">
        <v>0</v>
      </c>
      <c r="F946" s="44">
        <v>0</v>
      </c>
      <c r="G946" s="44">
        <v>0</v>
      </c>
      <c r="H946" s="44">
        <v>0</v>
      </c>
      <c r="I946" s="44">
        <v>1</v>
      </c>
      <c r="J946" s="44">
        <v>0</v>
      </c>
    </row>
    <row r="947" spans="1:10" x14ac:dyDescent="0.25">
      <c r="A947" s="40">
        <v>5517648</v>
      </c>
      <c r="B947" s="41" t="s">
        <v>12439</v>
      </c>
      <c r="C947" s="41">
        <v>0</v>
      </c>
      <c r="D947" s="41">
        <v>0</v>
      </c>
      <c r="E947" s="41">
        <v>0</v>
      </c>
      <c r="F947" s="41">
        <v>0</v>
      </c>
      <c r="G947" s="41">
        <v>0</v>
      </c>
      <c r="H947" s="41">
        <v>0</v>
      </c>
      <c r="I947" s="41">
        <v>1</v>
      </c>
      <c r="J947" s="41">
        <v>1</v>
      </c>
    </row>
    <row r="948" spans="1:10" x14ac:dyDescent="0.25">
      <c r="A948" s="43">
        <v>2735342</v>
      </c>
      <c r="B948" s="44" t="s">
        <v>11179</v>
      </c>
      <c r="C948" s="44">
        <v>0</v>
      </c>
      <c r="D948" s="44">
        <v>0</v>
      </c>
      <c r="E948" s="44">
        <v>0</v>
      </c>
      <c r="F948" s="44">
        <v>0</v>
      </c>
      <c r="G948" s="44">
        <v>0</v>
      </c>
      <c r="H948" s="44">
        <v>0</v>
      </c>
      <c r="I948" s="44">
        <v>1</v>
      </c>
      <c r="J948" s="44">
        <v>1</v>
      </c>
    </row>
    <row r="949" spans="1:10" x14ac:dyDescent="0.25">
      <c r="A949" s="40">
        <v>5020719</v>
      </c>
      <c r="B949" s="41" t="s">
        <v>12440</v>
      </c>
      <c r="C949" s="41">
        <v>0</v>
      </c>
      <c r="D949" s="41">
        <v>0</v>
      </c>
      <c r="E949" s="41">
        <v>0</v>
      </c>
      <c r="F949" s="41">
        <v>0</v>
      </c>
      <c r="G949" s="41">
        <v>0</v>
      </c>
      <c r="H949" s="41">
        <v>0</v>
      </c>
      <c r="I949" s="41">
        <v>1</v>
      </c>
      <c r="J949" s="41">
        <v>0</v>
      </c>
    </row>
    <row r="950" spans="1:10" x14ac:dyDescent="0.25">
      <c r="A950" s="43">
        <v>2767562</v>
      </c>
      <c r="B950" s="44" t="s">
        <v>11180</v>
      </c>
      <c r="C950" s="44">
        <v>0</v>
      </c>
      <c r="D950" s="44">
        <v>0</v>
      </c>
      <c r="E950" s="44">
        <v>0</v>
      </c>
      <c r="F950" s="44">
        <v>0</v>
      </c>
      <c r="G950" s="44">
        <v>1</v>
      </c>
      <c r="H950" s="44">
        <v>0</v>
      </c>
      <c r="I950" s="44">
        <v>1</v>
      </c>
      <c r="J950" s="44">
        <v>1</v>
      </c>
    </row>
    <row r="951" spans="1:10" x14ac:dyDescent="0.25">
      <c r="A951" s="40">
        <v>2763834</v>
      </c>
      <c r="B951" s="41" t="s">
        <v>11180</v>
      </c>
      <c r="C951" s="41">
        <v>0</v>
      </c>
      <c r="D951" s="41">
        <v>0</v>
      </c>
      <c r="E951" s="41">
        <v>0</v>
      </c>
      <c r="F951" s="41">
        <v>0</v>
      </c>
      <c r="G951" s="41">
        <v>0</v>
      </c>
      <c r="H951" s="41">
        <v>0</v>
      </c>
      <c r="I951" s="41">
        <v>1</v>
      </c>
      <c r="J951" s="41">
        <v>1</v>
      </c>
    </row>
    <row r="952" spans="1:10" x14ac:dyDescent="0.25">
      <c r="A952" s="43">
        <v>2589184</v>
      </c>
      <c r="B952" s="44" t="s">
        <v>12441</v>
      </c>
      <c r="C952" s="44">
        <v>0</v>
      </c>
      <c r="D952" s="44">
        <v>0</v>
      </c>
      <c r="E952" s="44">
        <v>0</v>
      </c>
      <c r="F952" s="44">
        <v>1</v>
      </c>
      <c r="G952" s="44">
        <v>1</v>
      </c>
      <c r="H952" s="44">
        <v>0</v>
      </c>
      <c r="I952" s="44">
        <v>1</v>
      </c>
      <c r="J952" s="44">
        <v>0</v>
      </c>
    </row>
    <row r="953" spans="1:10" x14ac:dyDescent="0.25">
      <c r="A953" s="40">
        <v>4187083</v>
      </c>
      <c r="B953" s="41" t="s">
        <v>877</v>
      </c>
      <c r="C953" s="41">
        <v>0</v>
      </c>
      <c r="D953" s="41">
        <v>0</v>
      </c>
      <c r="E953" s="41">
        <v>0</v>
      </c>
      <c r="F953" s="41">
        <v>0</v>
      </c>
      <c r="G953" s="41">
        <v>0</v>
      </c>
      <c r="H953" s="41">
        <v>0</v>
      </c>
      <c r="I953" s="41">
        <v>1</v>
      </c>
      <c r="J953" s="41">
        <v>1</v>
      </c>
    </row>
    <row r="954" spans="1:10" x14ac:dyDescent="0.25">
      <c r="A954" s="43" t="s">
        <v>2756</v>
      </c>
      <c r="B954" s="44" t="s">
        <v>2756</v>
      </c>
      <c r="C954" s="44">
        <v>0</v>
      </c>
      <c r="D954" s="44">
        <v>0</v>
      </c>
      <c r="E954" s="44">
        <v>1</v>
      </c>
      <c r="F954" s="44">
        <v>0</v>
      </c>
      <c r="G954" s="44">
        <v>0</v>
      </c>
      <c r="H954" s="44">
        <v>0</v>
      </c>
      <c r="I954" s="44">
        <v>0</v>
      </c>
      <c r="J954" s="44">
        <v>0</v>
      </c>
    </row>
    <row r="955" spans="1:10" x14ac:dyDescent="0.25">
      <c r="A955" s="40">
        <v>5545919</v>
      </c>
      <c r="B955" s="41" t="s">
        <v>7614</v>
      </c>
      <c r="C955" s="41">
        <v>0</v>
      </c>
      <c r="D955" s="41">
        <v>0</v>
      </c>
      <c r="E955" s="41">
        <v>0</v>
      </c>
      <c r="F955" s="41">
        <v>0</v>
      </c>
      <c r="G955" s="41">
        <v>0</v>
      </c>
      <c r="H955" s="41">
        <v>0</v>
      </c>
      <c r="I955" s="41">
        <v>1</v>
      </c>
      <c r="J955" s="41">
        <v>1</v>
      </c>
    </row>
    <row r="956" spans="1:10" x14ac:dyDescent="0.25">
      <c r="A956" s="43">
        <v>5412323</v>
      </c>
      <c r="B956" s="44" t="s">
        <v>12442</v>
      </c>
      <c r="C956" s="44">
        <v>0</v>
      </c>
      <c r="D956" s="44">
        <v>0</v>
      </c>
      <c r="E956" s="44">
        <v>0</v>
      </c>
      <c r="F956" s="44">
        <v>0</v>
      </c>
      <c r="G956" s="44">
        <v>0</v>
      </c>
      <c r="H956" s="44">
        <v>0</v>
      </c>
      <c r="I956" s="44">
        <v>1</v>
      </c>
      <c r="J956" s="44">
        <v>0</v>
      </c>
    </row>
    <row r="957" spans="1:10" x14ac:dyDescent="0.25">
      <c r="A957" s="40">
        <v>2747804</v>
      </c>
      <c r="B957" s="41" t="s">
        <v>10497</v>
      </c>
      <c r="C957" s="41">
        <v>0</v>
      </c>
      <c r="D957" s="41">
        <v>0</v>
      </c>
      <c r="E957" s="41">
        <v>0</v>
      </c>
      <c r="F957" s="41">
        <v>0</v>
      </c>
      <c r="G957" s="41">
        <v>0</v>
      </c>
      <c r="H957" s="41">
        <v>0</v>
      </c>
      <c r="I957" s="41">
        <v>1</v>
      </c>
      <c r="J957" s="41">
        <v>1</v>
      </c>
    </row>
    <row r="958" spans="1:10" x14ac:dyDescent="0.25">
      <c r="A958" s="43">
        <v>5152054</v>
      </c>
      <c r="B958" s="44" t="s">
        <v>11182</v>
      </c>
      <c r="C958" s="44">
        <v>0</v>
      </c>
      <c r="D958" s="44">
        <v>0</v>
      </c>
      <c r="E958" s="44">
        <v>0</v>
      </c>
      <c r="F958" s="44">
        <v>0</v>
      </c>
      <c r="G958" s="44">
        <v>0</v>
      </c>
      <c r="H958" s="44">
        <v>0</v>
      </c>
      <c r="I958" s="44">
        <v>0</v>
      </c>
      <c r="J958" s="44">
        <v>1</v>
      </c>
    </row>
    <row r="959" spans="1:10" x14ac:dyDescent="0.25">
      <c r="A959" s="40">
        <v>5106591</v>
      </c>
      <c r="B959" s="41" t="s">
        <v>9565</v>
      </c>
      <c r="C959" s="41">
        <v>0</v>
      </c>
      <c r="D959" s="41">
        <v>0</v>
      </c>
      <c r="E959" s="41">
        <v>0</v>
      </c>
      <c r="F959" s="41">
        <v>0</v>
      </c>
      <c r="G959" s="41">
        <v>0</v>
      </c>
      <c r="H959" s="41">
        <v>1</v>
      </c>
      <c r="I959" s="41">
        <v>1</v>
      </c>
      <c r="J959" s="41">
        <v>1</v>
      </c>
    </row>
    <row r="960" spans="1:10" x14ac:dyDescent="0.25">
      <c r="A960" s="43">
        <v>5497736</v>
      </c>
      <c r="B960" s="44" t="s">
        <v>12443</v>
      </c>
      <c r="C960" s="44">
        <v>0</v>
      </c>
      <c r="D960" s="44">
        <v>0</v>
      </c>
      <c r="E960" s="44">
        <v>0</v>
      </c>
      <c r="F960" s="44">
        <v>0</v>
      </c>
      <c r="G960" s="44">
        <v>0</v>
      </c>
      <c r="H960" s="44">
        <v>0</v>
      </c>
      <c r="I960" s="44">
        <v>1</v>
      </c>
      <c r="J960" s="44">
        <v>1</v>
      </c>
    </row>
    <row r="961" spans="1:10" x14ac:dyDescent="0.25">
      <c r="A961" s="40">
        <v>2031256</v>
      </c>
      <c r="B961" s="41" t="s">
        <v>12444</v>
      </c>
      <c r="C961" s="41">
        <v>0</v>
      </c>
      <c r="D961" s="41">
        <v>0</v>
      </c>
      <c r="E961" s="41">
        <v>0</v>
      </c>
      <c r="F961" s="41">
        <v>0</v>
      </c>
      <c r="G961" s="41">
        <v>1</v>
      </c>
      <c r="H961" s="41">
        <v>1</v>
      </c>
      <c r="I961" s="41">
        <v>1</v>
      </c>
      <c r="J961" s="41">
        <v>0</v>
      </c>
    </row>
    <row r="962" spans="1:10" x14ac:dyDescent="0.25">
      <c r="A962" s="43">
        <v>2659603</v>
      </c>
      <c r="B962" s="44" t="s">
        <v>12445</v>
      </c>
      <c r="C962" s="44">
        <v>0</v>
      </c>
      <c r="D962" s="44">
        <v>0</v>
      </c>
      <c r="E962" s="44">
        <v>0</v>
      </c>
      <c r="F962" s="44">
        <v>0</v>
      </c>
      <c r="G962" s="44">
        <v>0</v>
      </c>
      <c r="H962" s="44">
        <v>0</v>
      </c>
      <c r="I962" s="44">
        <v>1</v>
      </c>
      <c r="J962" s="44">
        <v>0</v>
      </c>
    </row>
    <row r="963" spans="1:10" x14ac:dyDescent="0.25">
      <c r="A963" s="40">
        <v>2101807</v>
      </c>
      <c r="B963" s="41" t="s">
        <v>2685</v>
      </c>
      <c r="C963" s="41">
        <v>0</v>
      </c>
      <c r="D963" s="41">
        <v>0</v>
      </c>
      <c r="E963" s="41">
        <v>0</v>
      </c>
      <c r="F963" s="41">
        <v>0</v>
      </c>
      <c r="G963" s="41">
        <v>0</v>
      </c>
      <c r="H963" s="41">
        <v>0</v>
      </c>
      <c r="I963" s="41">
        <v>1</v>
      </c>
      <c r="J963" s="41">
        <v>0</v>
      </c>
    </row>
    <row r="964" spans="1:10" x14ac:dyDescent="0.25">
      <c r="A964" s="43">
        <v>2565919</v>
      </c>
      <c r="B964" s="44" t="s">
        <v>12446</v>
      </c>
      <c r="C964" s="44">
        <v>0</v>
      </c>
      <c r="D964" s="44">
        <v>0</v>
      </c>
      <c r="E964" s="44">
        <v>0</v>
      </c>
      <c r="F964" s="44">
        <v>0</v>
      </c>
      <c r="G964" s="44">
        <v>0</v>
      </c>
      <c r="H964" s="44">
        <v>0</v>
      </c>
      <c r="I964" s="44">
        <v>1</v>
      </c>
      <c r="J964" s="44">
        <v>1</v>
      </c>
    </row>
    <row r="965" spans="1:10" x14ac:dyDescent="0.25">
      <c r="A965" s="40">
        <v>5121442</v>
      </c>
      <c r="B965" s="41" t="s">
        <v>9806</v>
      </c>
      <c r="C965" s="41">
        <v>0</v>
      </c>
      <c r="D965" s="41">
        <v>0</v>
      </c>
      <c r="E965" s="41">
        <v>0</v>
      </c>
      <c r="F965" s="41">
        <v>0</v>
      </c>
      <c r="G965" s="41">
        <v>0</v>
      </c>
      <c r="H965" s="41">
        <v>0</v>
      </c>
      <c r="I965" s="41">
        <v>1</v>
      </c>
      <c r="J965" s="41">
        <v>1</v>
      </c>
    </row>
    <row r="966" spans="1:10" x14ac:dyDescent="0.25">
      <c r="A966" s="43">
        <v>5104025</v>
      </c>
      <c r="B966" s="44" t="s">
        <v>11188</v>
      </c>
      <c r="C966" s="44">
        <v>0</v>
      </c>
      <c r="D966" s="44">
        <v>0</v>
      </c>
      <c r="E966" s="44">
        <v>0</v>
      </c>
      <c r="F966" s="44">
        <v>0</v>
      </c>
      <c r="G966" s="44">
        <v>0</v>
      </c>
      <c r="H966" s="44">
        <v>1</v>
      </c>
      <c r="I966" s="44">
        <v>1</v>
      </c>
      <c r="J966" s="44">
        <v>1</v>
      </c>
    </row>
    <row r="967" spans="1:10" x14ac:dyDescent="0.25">
      <c r="A967" s="40">
        <v>5102146</v>
      </c>
      <c r="B967" s="41" t="s">
        <v>12447</v>
      </c>
      <c r="C967" s="41">
        <v>0</v>
      </c>
      <c r="D967" s="41">
        <v>0</v>
      </c>
      <c r="E967" s="41">
        <v>0</v>
      </c>
      <c r="F967" s="41">
        <v>0</v>
      </c>
      <c r="G967" s="41">
        <v>0</v>
      </c>
      <c r="H967" s="41">
        <v>0</v>
      </c>
      <c r="I967" s="41">
        <v>1</v>
      </c>
      <c r="J967" s="41">
        <v>1</v>
      </c>
    </row>
    <row r="968" spans="1:10" x14ac:dyDescent="0.25">
      <c r="A968" s="43">
        <v>2657457</v>
      </c>
      <c r="B968" s="44" t="s">
        <v>5318</v>
      </c>
      <c r="C968" s="44">
        <v>1</v>
      </c>
      <c r="D968" s="44">
        <v>1</v>
      </c>
      <c r="E968" s="44">
        <v>1</v>
      </c>
      <c r="F968" s="44">
        <v>1</v>
      </c>
      <c r="G968" s="44">
        <v>1</v>
      </c>
      <c r="H968" s="44">
        <v>1</v>
      </c>
      <c r="I968" s="44">
        <v>1</v>
      </c>
      <c r="J968" s="44">
        <v>1</v>
      </c>
    </row>
    <row r="969" spans="1:10" x14ac:dyDescent="0.25">
      <c r="A969" s="40">
        <v>2585669</v>
      </c>
      <c r="B969" s="41" t="s">
        <v>12448</v>
      </c>
      <c r="C969" s="41">
        <v>0</v>
      </c>
      <c r="D969" s="41">
        <v>0</v>
      </c>
      <c r="E969" s="41">
        <v>0</v>
      </c>
      <c r="F969" s="41">
        <v>1</v>
      </c>
      <c r="G969" s="41">
        <v>1</v>
      </c>
      <c r="H969" s="41">
        <v>0</v>
      </c>
      <c r="I969" s="41">
        <v>0</v>
      </c>
      <c r="J969" s="41">
        <v>0</v>
      </c>
    </row>
    <row r="970" spans="1:10" x14ac:dyDescent="0.25">
      <c r="A970" s="43">
        <v>2597535</v>
      </c>
      <c r="B970" s="44" t="s">
        <v>12449</v>
      </c>
      <c r="C970" s="44">
        <v>0</v>
      </c>
      <c r="D970" s="44">
        <v>0</v>
      </c>
      <c r="E970" s="44">
        <v>0</v>
      </c>
      <c r="F970" s="44">
        <v>0</v>
      </c>
      <c r="G970" s="44">
        <v>0</v>
      </c>
      <c r="H970" s="44">
        <v>0</v>
      </c>
      <c r="I970" s="44">
        <v>1</v>
      </c>
      <c r="J970" s="44">
        <v>1</v>
      </c>
    </row>
    <row r="971" spans="1:10" x14ac:dyDescent="0.25">
      <c r="A971" s="40">
        <v>2678187</v>
      </c>
      <c r="B971" s="41" t="s">
        <v>9332</v>
      </c>
      <c r="C971" s="41">
        <v>0</v>
      </c>
      <c r="D971" s="41">
        <v>0</v>
      </c>
      <c r="E971" s="41">
        <v>0</v>
      </c>
      <c r="F971" s="41">
        <v>0</v>
      </c>
      <c r="G971" s="41">
        <v>0</v>
      </c>
      <c r="H971" s="41">
        <v>1</v>
      </c>
      <c r="I971" s="41">
        <v>1</v>
      </c>
      <c r="J971" s="41">
        <v>1</v>
      </c>
    </row>
    <row r="972" spans="1:10" x14ac:dyDescent="0.25">
      <c r="A972" s="43">
        <v>5590051</v>
      </c>
      <c r="B972" s="44" t="s">
        <v>11191</v>
      </c>
      <c r="C972" s="44">
        <v>0</v>
      </c>
      <c r="D972" s="44">
        <v>0</v>
      </c>
      <c r="E972" s="44">
        <v>0</v>
      </c>
      <c r="F972" s="44">
        <v>0</v>
      </c>
      <c r="G972" s="44">
        <v>0</v>
      </c>
      <c r="H972" s="44">
        <v>0</v>
      </c>
      <c r="I972" s="44">
        <v>1</v>
      </c>
      <c r="J972" s="44">
        <v>1</v>
      </c>
    </row>
    <row r="973" spans="1:10" x14ac:dyDescent="0.25">
      <c r="A973" s="40">
        <v>5515882</v>
      </c>
      <c r="B973" s="41" t="s">
        <v>12450</v>
      </c>
      <c r="C973" s="41">
        <v>0</v>
      </c>
      <c r="D973" s="41">
        <v>0</v>
      </c>
      <c r="E973" s="41">
        <v>0</v>
      </c>
      <c r="F973" s="41">
        <v>0</v>
      </c>
      <c r="G973" s="41">
        <v>0</v>
      </c>
      <c r="H973" s="41">
        <v>0</v>
      </c>
      <c r="I973" s="41">
        <v>1</v>
      </c>
      <c r="J973" s="41">
        <v>1</v>
      </c>
    </row>
    <row r="974" spans="1:10" x14ac:dyDescent="0.25">
      <c r="A974" s="43">
        <v>2893819</v>
      </c>
      <c r="B974" s="44" t="s">
        <v>11193</v>
      </c>
      <c r="C974" s="44">
        <v>0</v>
      </c>
      <c r="D974" s="44">
        <v>0</v>
      </c>
      <c r="E974" s="44">
        <v>0</v>
      </c>
      <c r="F974" s="44">
        <v>0</v>
      </c>
      <c r="G974" s="44">
        <v>1</v>
      </c>
      <c r="H974" s="44">
        <v>0</v>
      </c>
      <c r="I974" s="44">
        <v>1</v>
      </c>
      <c r="J974" s="44">
        <v>1</v>
      </c>
    </row>
    <row r="975" spans="1:10" x14ac:dyDescent="0.25">
      <c r="A975" s="40">
        <v>5074223</v>
      </c>
      <c r="B975" s="41" t="s">
        <v>11194</v>
      </c>
      <c r="C975" s="41">
        <v>0</v>
      </c>
      <c r="D975" s="41">
        <v>0</v>
      </c>
      <c r="E975" s="41">
        <v>0</v>
      </c>
      <c r="F975" s="41">
        <v>0</v>
      </c>
      <c r="G975" s="41">
        <v>0</v>
      </c>
      <c r="H975" s="41">
        <v>0</v>
      </c>
      <c r="I975" s="41">
        <v>0</v>
      </c>
      <c r="J975" s="41">
        <v>1</v>
      </c>
    </row>
    <row r="976" spans="1:10" x14ac:dyDescent="0.25">
      <c r="A976" s="43">
        <v>2823993</v>
      </c>
      <c r="B976" s="44" t="s">
        <v>12451</v>
      </c>
      <c r="C976" s="44">
        <v>0</v>
      </c>
      <c r="D976" s="44">
        <v>0</v>
      </c>
      <c r="E976" s="44">
        <v>0</v>
      </c>
      <c r="F976" s="44">
        <v>0</v>
      </c>
      <c r="G976" s="44">
        <v>0</v>
      </c>
      <c r="H976" s="44">
        <v>0</v>
      </c>
      <c r="I976" s="44">
        <v>1</v>
      </c>
      <c r="J976" s="44">
        <v>0</v>
      </c>
    </row>
    <row r="977" spans="1:10" x14ac:dyDescent="0.25">
      <c r="A977" s="40">
        <v>5114659</v>
      </c>
      <c r="B977" s="41" t="s">
        <v>12452</v>
      </c>
      <c r="C977" s="41">
        <v>0</v>
      </c>
      <c r="D977" s="41">
        <v>0</v>
      </c>
      <c r="E977" s="41">
        <v>0</v>
      </c>
      <c r="F977" s="41">
        <v>0</v>
      </c>
      <c r="G977" s="41">
        <v>0</v>
      </c>
      <c r="H977" s="41">
        <v>0</v>
      </c>
      <c r="I977" s="41">
        <v>1</v>
      </c>
      <c r="J977" s="41">
        <v>1</v>
      </c>
    </row>
    <row r="978" spans="1:10" x14ac:dyDescent="0.25">
      <c r="A978" s="43">
        <v>5614961</v>
      </c>
      <c r="B978" s="44" t="s">
        <v>12453</v>
      </c>
      <c r="C978" s="44">
        <v>0</v>
      </c>
      <c r="D978" s="44">
        <v>0</v>
      </c>
      <c r="E978" s="44">
        <v>0</v>
      </c>
      <c r="F978" s="44">
        <v>0</v>
      </c>
      <c r="G978" s="44">
        <v>0</v>
      </c>
      <c r="H978" s="44">
        <v>0</v>
      </c>
      <c r="I978" s="44">
        <v>1</v>
      </c>
      <c r="J978" s="44">
        <v>0</v>
      </c>
    </row>
    <row r="979" spans="1:10" x14ac:dyDescent="0.25">
      <c r="A979" s="40">
        <v>5194016</v>
      </c>
      <c r="B979" s="41" t="s">
        <v>7626</v>
      </c>
      <c r="C979" s="41">
        <v>0</v>
      </c>
      <c r="D979" s="41">
        <v>0</v>
      </c>
      <c r="E979" s="41">
        <v>0</v>
      </c>
      <c r="F979" s="41">
        <v>0</v>
      </c>
      <c r="G979" s="41">
        <v>0</v>
      </c>
      <c r="H979" s="41">
        <v>0</v>
      </c>
      <c r="I979" s="41">
        <v>1</v>
      </c>
      <c r="J979" s="41">
        <v>1</v>
      </c>
    </row>
    <row r="980" spans="1:10" x14ac:dyDescent="0.25">
      <c r="A980" s="43">
        <v>5256208</v>
      </c>
      <c r="B980" s="44" t="s">
        <v>4184</v>
      </c>
      <c r="C980" s="44">
        <v>0</v>
      </c>
      <c r="D980" s="44">
        <v>0</v>
      </c>
      <c r="E980" s="44">
        <v>0</v>
      </c>
      <c r="F980" s="44">
        <v>0</v>
      </c>
      <c r="G980" s="44">
        <v>0</v>
      </c>
      <c r="H980" s="44">
        <v>0</v>
      </c>
      <c r="I980" s="44">
        <v>1</v>
      </c>
      <c r="J980" s="44">
        <v>1</v>
      </c>
    </row>
    <row r="981" spans="1:10" x14ac:dyDescent="0.25">
      <c r="A981" s="40">
        <v>5513774</v>
      </c>
      <c r="B981" s="41" t="s">
        <v>11197</v>
      </c>
      <c r="C981" s="41">
        <v>0</v>
      </c>
      <c r="D981" s="41">
        <v>0</v>
      </c>
      <c r="E981" s="41">
        <v>0</v>
      </c>
      <c r="F981" s="41">
        <v>0</v>
      </c>
      <c r="G981" s="41">
        <v>0</v>
      </c>
      <c r="H981" s="41">
        <v>0</v>
      </c>
      <c r="I981" s="41">
        <v>1</v>
      </c>
      <c r="J981" s="41">
        <v>1</v>
      </c>
    </row>
    <row r="982" spans="1:10" x14ac:dyDescent="0.25">
      <c r="A982" s="43">
        <v>5199166</v>
      </c>
      <c r="B982" s="44" t="s">
        <v>12454</v>
      </c>
      <c r="C982" s="44">
        <v>0</v>
      </c>
      <c r="D982" s="44">
        <v>0</v>
      </c>
      <c r="E982" s="44">
        <v>0</v>
      </c>
      <c r="F982" s="44">
        <v>0</v>
      </c>
      <c r="G982" s="44">
        <v>1</v>
      </c>
      <c r="H982" s="44">
        <v>0</v>
      </c>
      <c r="I982" s="44">
        <v>1</v>
      </c>
      <c r="J982" s="44">
        <v>0</v>
      </c>
    </row>
    <row r="983" spans="1:10" x14ac:dyDescent="0.25">
      <c r="A983" s="40">
        <v>5199131</v>
      </c>
      <c r="B983" s="41" t="s">
        <v>12455</v>
      </c>
      <c r="C983" s="41">
        <v>0</v>
      </c>
      <c r="D983" s="41">
        <v>0</v>
      </c>
      <c r="E983" s="41">
        <v>0</v>
      </c>
      <c r="F983" s="41">
        <v>0</v>
      </c>
      <c r="G983" s="41">
        <v>1</v>
      </c>
      <c r="H983" s="41">
        <v>0</v>
      </c>
      <c r="I983" s="41">
        <v>1</v>
      </c>
      <c r="J983" s="41">
        <v>0</v>
      </c>
    </row>
    <row r="984" spans="1:10" x14ac:dyDescent="0.25">
      <c r="A984" s="43">
        <v>5040949</v>
      </c>
      <c r="B984" s="44" t="s">
        <v>12456</v>
      </c>
      <c r="C984" s="44">
        <v>0</v>
      </c>
      <c r="D984" s="44">
        <v>0</v>
      </c>
      <c r="E984" s="44">
        <v>0</v>
      </c>
      <c r="F984" s="44">
        <v>0</v>
      </c>
      <c r="G984" s="44">
        <v>0</v>
      </c>
      <c r="H984" s="44">
        <v>0</v>
      </c>
      <c r="I984" s="44">
        <v>1</v>
      </c>
      <c r="J984" s="44">
        <v>1</v>
      </c>
    </row>
    <row r="985" spans="1:10" x14ac:dyDescent="0.25">
      <c r="A985" s="40">
        <v>5036127</v>
      </c>
      <c r="B985" s="41" t="s">
        <v>12457</v>
      </c>
      <c r="C985" s="41">
        <v>0</v>
      </c>
      <c r="D985" s="41">
        <v>0</v>
      </c>
      <c r="E985" s="41">
        <v>0</v>
      </c>
      <c r="F985" s="41">
        <v>0</v>
      </c>
      <c r="G985" s="41">
        <v>0</v>
      </c>
      <c r="H985" s="41">
        <v>0</v>
      </c>
      <c r="I985" s="41">
        <v>1</v>
      </c>
      <c r="J985" s="41">
        <v>1</v>
      </c>
    </row>
    <row r="986" spans="1:10" x14ac:dyDescent="0.25">
      <c r="A986" s="43">
        <v>5248604</v>
      </c>
      <c r="B986" s="44" t="s">
        <v>12458</v>
      </c>
      <c r="C986" s="44">
        <v>0</v>
      </c>
      <c r="D986" s="44">
        <v>0</v>
      </c>
      <c r="E986" s="44">
        <v>0</v>
      </c>
      <c r="F986" s="44">
        <v>0</v>
      </c>
      <c r="G986" s="44">
        <v>0</v>
      </c>
      <c r="H986" s="44">
        <v>0</v>
      </c>
      <c r="I986" s="44">
        <v>1</v>
      </c>
      <c r="J986" s="44">
        <v>1</v>
      </c>
    </row>
    <row r="987" spans="1:10" x14ac:dyDescent="0.25">
      <c r="A987" s="40">
        <v>2047764</v>
      </c>
      <c r="B987" s="41" t="s">
        <v>11200</v>
      </c>
      <c r="C987" s="41">
        <v>0</v>
      </c>
      <c r="D987" s="41">
        <v>0</v>
      </c>
      <c r="E987" s="41">
        <v>0</v>
      </c>
      <c r="F987" s="41">
        <v>0</v>
      </c>
      <c r="G987" s="41">
        <v>0</v>
      </c>
      <c r="H987" s="41">
        <v>0</v>
      </c>
      <c r="I987" s="41">
        <v>0</v>
      </c>
      <c r="J987" s="41">
        <v>1</v>
      </c>
    </row>
    <row r="988" spans="1:10" x14ac:dyDescent="0.25">
      <c r="A988" s="43">
        <v>5327008</v>
      </c>
      <c r="B988" s="44" t="s">
        <v>5775</v>
      </c>
      <c r="C988" s="44">
        <v>0</v>
      </c>
      <c r="D988" s="44">
        <v>0</v>
      </c>
      <c r="E988" s="44">
        <v>0</v>
      </c>
      <c r="F988" s="44">
        <v>0</v>
      </c>
      <c r="G988" s="44">
        <v>1</v>
      </c>
      <c r="H988" s="44">
        <v>0</v>
      </c>
      <c r="I988" s="44">
        <v>1</v>
      </c>
      <c r="J988" s="44">
        <v>0</v>
      </c>
    </row>
    <row r="989" spans="1:10" x14ac:dyDescent="0.25">
      <c r="A989" s="40">
        <v>5190118</v>
      </c>
      <c r="B989" s="41" t="s">
        <v>11201</v>
      </c>
      <c r="C989" s="41">
        <v>0</v>
      </c>
      <c r="D989" s="41">
        <v>0</v>
      </c>
      <c r="E989" s="41">
        <v>0</v>
      </c>
      <c r="F989" s="41">
        <v>0</v>
      </c>
      <c r="G989" s="41">
        <v>0</v>
      </c>
      <c r="H989" s="41">
        <v>0</v>
      </c>
      <c r="I989" s="41">
        <v>1</v>
      </c>
      <c r="J989" s="41">
        <v>1</v>
      </c>
    </row>
    <row r="990" spans="1:10" x14ac:dyDescent="0.25">
      <c r="A990" s="43">
        <v>5075912</v>
      </c>
      <c r="B990" s="44" t="s">
        <v>6234</v>
      </c>
      <c r="C990" s="44">
        <v>0</v>
      </c>
      <c r="D990" s="44">
        <v>0</v>
      </c>
      <c r="E990" s="44">
        <v>0</v>
      </c>
      <c r="F990" s="44">
        <v>0</v>
      </c>
      <c r="G990" s="44">
        <v>0</v>
      </c>
      <c r="H990" s="44">
        <v>0</v>
      </c>
      <c r="I990" s="44">
        <v>1</v>
      </c>
      <c r="J990" s="44">
        <v>1</v>
      </c>
    </row>
    <row r="991" spans="1:10" x14ac:dyDescent="0.25">
      <c r="A991" s="40">
        <v>5639034</v>
      </c>
      <c r="B991" s="41" t="s">
        <v>9620</v>
      </c>
      <c r="C991" s="41">
        <v>0</v>
      </c>
      <c r="D991" s="41">
        <v>0</v>
      </c>
      <c r="E991" s="41">
        <v>0</v>
      </c>
      <c r="F991" s="41">
        <v>0</v>
      </c>
      <c r="G991" s="41">
        <v>0</v>
      </c>
      <c r="H991" s="41">
        <v>0</v>
      </c>
      <c r="I991" s="41">
        <v>0</v>
      </c>
      <c r="J991" s="41">
        <v>1</v>
      </c>
    </row>
    <row r="992" spans="1:10" x14ac:dyDescent="0.25">
      <c r="A992" s="43">
        <v>5256054</v>
      </c>
      <c r="B992" s="44" t="s">
        <v>12459</v>
      </c>
      <c r="C992" s="44">
        <v>0</v>
      </c>
      <c r="D992" s="44">
        <v>0</v>
      </c>
      <c r="E992" s="44">
        <v>0</v>
      </c>
      <c r="F992" s="44">
        <v>0</v>
      </c>
      <c r="G992" s="44">
        <v>0</v>
      </c>
      <c r="H992" s="44">
        <v>0</v>
      </c>
      <c r="I992" s="44">
        <v>1</v>
      </c>
      <c r="J992" s="44">
        <v>0</v>
      </c>
    </row>
    <row r="993" spans="1:10" x14ac:dyDescent="0.25">
      <c r="A993" s="40">
        <v>2617749</v>
      </c>
      <c r="B993" s="41" t="s">
        <v>1585</v>
      </c>
      <c r="C993" s="41">
        <v>0</v>
      </c>
      <c r="D993" s="41">
        <v>0</v>
      </c>
      <c r="E993" s="41">
        <v>0</v>
      </c>
      <c r="F993" s="41">
        <v>1</v>
      </c>
      <c r="G993" s="41">
        <v>1</v>
      </c>
      <c r="H993" s="41">
        <v>0</v>
      </c>
      <c r="I993" s="41">
        <v>1</v>
      </c>
      <c r="J993" s="41">
        <v>1</v>
      </c>
    </row>
    <row r="994" spans="1:10" x14ac:dyDescent="0.25">
      <c r="A994" s="43">
        <v>5255503</v>
      </c>
      <c r="B994" s="44" t="s">
        <v>11204</v>
      </c>
      <c r="C994" s="44">
        <v>0</v>
      </c>
      <c r="D994" s="44">
        <v>0</v>
      </c>
      <c r="E994" s="44">
        <v>0</v>
      </c>
      <c r="F994" s="44">
        <v>0</v>
      </c>
      <c r="G994" s="44">
        <v>0</v>
      </c>
      <c r="H994" s="44">
        <v>0</v>
      </c>
      <c r="I994" s="44">
        <v>1</v>
      </c>
      <c r="J994" s="44">
        <v>1</v>
      </c>
    </row>
    <row r="995" spans="1:10" x14ac:dyDescent="0.25">
      <c r="A995" s="40">
        <v>2618478</v>
      </c>
      <c r="B995" s="41" t="s">
        <v>8171</v>
      </c>
      <c r="C995" s="41">
        <v>1</v>
      </c>
      <c r="D995" s="41">
        <v>0</v>
      </c>
      <c r="E995" s="41">
        <v>0</v>
      </c>
      <c r="F995" s="41">
        <v>0</v>
      </c>
      <c r="G995" s="41">
        <v>0</v>
      </c>
      <c r="H995" s="41">
        <v>0</v>
      </c>
      <c r="I995" s="41">
        <v>1</v>
      </c>
      <c r="J995" s="41">
        <v>1</v>
      </c>
    </row>
    <row r="996" spans="1:10" x14ac:dyDescent="0.25">
      <c r="A996" s="43">
        <v>5317983</v>
      </c>
      <c r="B996" s="44" t="s">
        <v>12460</v>
      </c>
      <c r="C996" s="44">
        <v>0</v>
      </c>
      <c r="D996" s="44">
        <v>0</v>
      </c>
      <c r="E996" s="44">
        <v>0</v>
      </c>
      <c r="F996" s="44">
        <v>0</v>
      </c>
      <c r="G996" s="44">
        <v>0</v>
      </c>
      <c r="H996" s="44">
        <v>0</v>
      </c>
      <c r="I996" s="44">
        <v>1</v>
      </c>
      <c r="J996" s="44">
        <v>0</v>
      </c>
    </row>
    <row r="997" spans="1:10" x14ac:dyDescent="0.25">
      <c r="A997" s="40">
        <v>5482976</v>
      </c>
      <c r="B997" s="41" t="s">
        <v>12461</v>
      </c>
      <c r="C997" s="41">
        <v>0</v>
      </c>
      <c r="D997" s="41">
        <v>0</v>
      </c>
      <c r="E997" s="41">
        <v>0</v>
      </c>
      <c r="F997" s="41">
        <v>0</v>
      </c>
      <c r="G997" s="41">
        <v>0</v>
      </c>
      <c r="H997" s="41">
        <v>0</v>
      </c>
      <c r="I997" s="41">
        <v>1</v>
      </c>
      <c r="J997" s="41">
        <v>0</v>
      </c>
    </row>
    <row r="998" spans="1:10" x14ac:dyDescent="0.25">
      <c r="A998" s="43">
        <v>5199077</v>
      </c>
      <c r="B998" s="44" t="s">
        <v>11205</v>
      </c>
      <c r="C998" s="44">
        <v>0</v>
      </c>
      <c r="D998" s="44">
        <v>0</v>
      </c>
      <c r="E998" s="44">
        <v>0</v>
      </c>
      <c r="F998" s="44">
        <v>0</v>
      </c>
      <c r="G998" s="44">
        <v>0</v>
      </c>
      <c r="H998" s="44">
        <v>0</v>
      </c>
      <c r="I998" s="44">
        <v>0</v>
      </c>
      <c r="J998" s="44">
        <v>1</v>
      </c>
    </row>
    <row r="999" spans="1:10" x14ac:dyDescent="0.25">
      <c r="A999" s="40">
        <v>5483026</v>
      </c>
      <c r="B999" s="41" t="s">
        <v>12462</v>
      </c>
      <c r="C999" s="41">
        <v>0</v>
      </c>
      <c r="D999" s="41">
        <v>0</v>
      </c>
      <c r="E999" s="41">
        <v>0</v>
      </c>
      <c r="F999" s="41">
        <v>0</v>
      </c>
      <c r="G999" s="41">
        <v>0</v>
      </c>
      <c r="H999" s="41">
        <v>0</v>
      </c>
      <c r="I999" s="41">
        <v>1</v>
      </c>
      <c r="J999" s="41">
        <v>0</v>
      </c>
    </row>
    <row r="1000" spans="1:10" x14ac:dyDescent="0.25">
      <c r="A1000" s="43">
        <v>5482992</v>
      </c>
      <c r="B1000" s="44" t="s">
        <v>12463</v>
      </c>
      <c r="C1000" s="44">
        <v>0</v>
      </c>
      <c r="D1000" s="44">
        <v>0</v>
      </c>
      <c r="E1000" s="44">
        <v>0</v>
      </c>
      <c r="F1000" s="44">
        <v>0</v>
      </c>
      <c r="G1000" s="44">
        <v>0</v>
      </c>
      <c r="H1000" s="44">
        <v>0</v>
      </c>
      <c r="I1000" s="44">
        <v>1</v>
      </c>
      <c r="J1000" s="44">
        <v>1</v>
      </c>
    </row>
    <row r="1001" spans="1:10" x14ac:dyDescent="0.25">
      <c r="A1001" s="40">
        <v>5198429</v>
      </c>
      <c r="B1001" s="41" t="s">
        <v>5553</v>
      </c>
      <c r="C1001" s="41">
        <v>0</v>
      </c>
      <c r="D1001" s="41">
        <v>0</v>
      </c>
      <c r="E1001" s="41">
        <v>0</v>
      </c>
      <c r="F1001" s="41">
        <v>0</v>
      </c>
      <c r="G1001" s="41">
        <v>0</v>
      </c>
      <c r="H1001" s="41">
        <v>1</v>
      </c>
      <c r="I1001" s="41">
        <v>1</v>
      </c>
      <c r="J1001" s="41">
        <v>1</v>
      </c>
    </row>
    <row r="1002" spans="1:10" x14ac:dyDescent="0.25">
      <c r="A1002" s="43">
        <v>5459362</v>
      </c>
      <c r="B1002" s="44" t="s">
        <v>4972</v>
      </c>
      <c r="C1002" s="44">
        <v>0</v>
      </c>
      <c r="D1002" s="44">
        <v>0</v>
      </c>
      <c r="E1002" s="44">
        <v>0</v>
      </c>
      <c r="F1002" s="44">
        <v>0</v>
      </c>
      <c r="G1002" s="44">
        <v>0</v>
      </c>
      <c r="H1002" s="44">
        <v>0</v>
      </c>
      <c r="I1002" s="44">
        <v>1</v>
      </c>
      <c r="J1002" s="44">
        <v>1</v>
      </c>
    </row>
    <row r="1003" spans="1:10" x14ac:dyDescent="0.25">
      <c r="A1003" s="40">
        <v>5495229</v>
      </c>
      <c r="B1003" s="41" t="s">
        <v>8635</v>
      </c>
      <c r="C1003" s="41">
        <v>0</v>
      </c>
      <c r="D1003" s="41">
        <v>0</v>
      </c>
      <c r="E1003" s="41">
        <v>0</v>
      </c>
      <c r="F1003" s="41">
        <v>0</v>
      </c>
      <c r="G1003" s="41">
        <v>0</v>
      </c>
      <c r="H1003" s="41">
        <v>0</v>
      </c>
      <c r="I1003" s="41">
        <v>1</v>
      </c>
      <c r="J1003" s="41">
        <v>1</v>
      </c>
    </row>
    <row r="1004" spans="1:10" x14ac:dyDescent="0.25">
      <c r="A1004" s="43">
        <v>5035511</v>
      </c>
      <c r="B1004" s="44" t="s">
        <v>6124</v>
      </c>
      <c r="C1004" s="44">
        <v>0</v>
      </c>
      <c r="D1004" s="44">
        <v>0</v>
      </c>
      <c r="E1004" s="44">
        <v>0</v>
      </c>
      <c r="F1004" s="44">
        <v>0</v>
      </c>
      <c r="G1004" s="44">
        <v>0</v>
      </c>
      <c r="H1004" s="44">
        <v>1</v>
      </c>
      <c r="I1004" s="44">
        <v>1</v>
      </c>
      <c r="J1004" s="44">
        <v>0</v>
      </c>
    </row>
    <row r="1005" spans="1:10" x14ac:dyDescent="0.25">
      <c r="A1005" s="40">
        <v>5387531</v>
      </c>
      <c r="B1005" s="41" t="s">
        <v>12464</v>
      </c>
      <c r="C1005" s="41">
        <v>0</v>
      </c>
      <c r="D1005" s="41">
        <v>0</v>
      </c>
      <c r="E1005" s="41">
        <v>0</v>
      </c>
      <c r="F1005" s="41">
        <v>0</v>
      </c>
      <c r="G1005" s="41">
        <v>0</v>
      </c>
      <c r="H1005" s="41">
        <v>0</v>
      </c>
      <c r="I1005" s="41">
        <v>1</v>
      </c>
      <c r="J1005" s="41">
        <v>0</v>
      </c>
    </row>
    <row r="1006" spans="1:10" x14ac:dyDescent="0.25">
      <c r="A1006" s="43">
        <v>5203643</v>
      </c>
      <c r="B1006" s="44" t="s">
        <v>9795</v>
      </c>
      <c r="C1006" s="44">
        <v>0</v>
      </c>
      <c r="D1006" s="44">
        <v>0</v>
      </c>
      <c r="E1006" s="44">
        <v>0</v>
      </c>
      <c r="F1006" s="44">
        <v>0</v>
      </c>
      <c r="G1006" s="44">
        <v>0</v>
      </c>
      <c r="H1006" s="44">
        <v>0</v>
      </c>
      <c r="I1006" s="44">
        <v>1</v>
      </c>
      <c r="J1006" s="44">
        <v>1</v>
      </c>
    </row>
    <row r="1007" spans="1:10" x14ac:dyDescent="0.25">
      <c r="A1007" s="40">
        <v>5509661</v>
      </c>
      <c r="B1007" s="41" t="s">
        <v>12465</v>
      </c>
      <c r="C1007" s="41">
        <v>0</v>
      </c>
      <c r="D1007" s="41">
        <v>0</v>
      </c>
      <c r="E1007" s="41">
        <v>0</v>
      </c>
      <c r="F1007" s="41">
        <v>0</v>
      </c>
      <c r="G1007" s="41">
        <v>0</v>
      </c>
      <c r="H1007" s="41">
        <v>0</v>
      </c>
      <c r="I1007" s="41">
        <v>1</v>
      </c>
      <c r="J1007" s="41">
        <v>0</v>
      </c>
    </row>
    <row r="1008" spans="1:10" x14ac:dyDescent="0.25">
      <c r="A1008" s="43">
        <v>5143497</v>
      </c>
      <c r="B1008" s="44" t="s">
        <v>12466</v>
      </c>
      <c r="C1008" s="44">
        <v>0</v>
      </c>
      <c r="D1008" s="44">
        <v>0</v>
      </c>
      <c r="E1008" s="44">
        <v>0</v>
      </c>
      <c r="F1008" s="44">
        <v>0</v>
      </c>
      <c r="G1008" s="44">
        <v>0</v>
      </c>
      <c r="H1008" s="44">
        <v>0</v>
      </c>
      <c r="I1008" s="44">
        <v>1</v>
      </c>
      <c r="J1008" s="44">
        <v>0</v>
      </c>
    </row>
    <row r="1009" spans="1:10" x14ac:dyDescent="0.25">
      <c r="A1009" s="40">
        <v>2843129</v>
      </c>
      <c r="B1009" s="41" t="s">
        <v>6095</v>
      </c>
      <c r="C1009" s="41">
        <v>0</v>
      </c>
      <c r="D1009" s="41">
        <v>1</v>
      </c>
      <c r="E1009" s="41">
        <v>0</v>
      </c>
      <c r="F1009" s="41">
        <v>1</v>
      </c>
      <c r="G1009" s="41">
        <v>0</v>
      </c>
      <c r="H1009" s="41">
        <v>0</v>
      </c>
      <c r="I1009" s="41">
        <v>1</v>
      </c>
      <c r="J1009" s="41">
        <v>1</v>
      </c>
    </row>
    <row r="1010" spans="1:10" x14ac:dyDescent="0.25">
      <c r="A1010" s="43">
        <v>5149703</v>
      </c>
      <c r="B1010" s="44" t="s">
        <v>4765</v>
      </c>
      <c r="C1010" s="44">
        <v>0</v>
      </c>
      <c r="D1010" s="44">
        <v>0</v>
      </c>
      <c r="E1010" s="44">
        <v>0</v>
      </c>
      <c r="F1010" s="44">
        <v>0</v>
      </c>
      <c r="G1010" s="44">
        <v>1</v>
      </c>
      <c r="H1010" s="44">
        <v>1</v>
      </c>
      <c r="I1010" s="44">
        <v>1</v>
      </c>
      <c r="J1010" s="44">
        <v>1</v>
      </c>
    </row>
    <row r="1011" spans="1:10" x14ac:dyDescent="0.25">
      <c r="A1011" s="40">
        <v>5364116</v>
      </c>
      <c r="B1011" s="41" t="s">
        <v>11206</v>
      </c>
      <c r="C1011" s="41">
        <v>0</v>
      </c>
      <c r="D1011" s="41">
        <v>0</v>
      </c>
      <c r="E1011" s="41">
        <v>0</v>
      </c>
      <c r="F1011" s="41">
        <v>0</v>
      </c>
      <c r="G1011" s="41">
        <v>0</v>
      </c>
      <c r="H1011" s="41">
        <v>0</v>
      </c>
      <c r="I1011" s="41">
        <v>1</v>
      </c>
      <c r="J1011" s="41">
        <v>1</v>
      </c>
    </row>
    <row r="1012" spans="1:10" x14ac:dyDescent="0.25">
      <c r="A1012" s="43">
        <v>2867095</v>
      </c>
      <c r="B1012" s="44" t="s">
        <v>12467</v>
      </c>
      <c r="C1012" s="44">
        <v>0</v>
      </c>
      <c r="D1012" s="44">
        <v>0</v>
      </c>
      <c r="E1012" s="44">
        <v>0</v>
      </c>
      <c r="F1012" s="44">
        <v>0</v>
      </c>
      <c r="G1012" s="44">
        <v>1</v>
      </c>
      <c r="H1012" s="44">
        <v>1</v>
      </c>
      <c r="I1012" s="44">
        <v>0</v>
      </c>
      <c r="J1012" s="44">
        <v>1</v>
      </c>
    </row>
    <row r="1013" spans="1:10" x14ac:dyDescent="0.25">
      <c r="A1013" s="40">
        <v>5155827</v>
      </c>
      <c r="B1013" s="41" t="s">
        <v>878</v>
      </c>
      <c r="C1013" s="41">
        <v>0</v>
      </c>
      <c r="D1013" s="41">
        <v>0</v>
      </c>
      <c r="E1013" s="41">
        <v>0</v>
      </c>
      <c r="F1013" s="41">
        <v>1</v>
      </c>
      <c r="G1013" s="41">
        <v>0</v>
      </c>
      <c r="H1013" s="41">
        <v>1</v>
      </c>
      <c r="I1013" s="41">
        <v>1</v>
      </c>
      <c r="J1013" s="41">
        <v>1</v>
      </c>
    </row>
    <row r="1014" spans="1:10" x14ac:dyDescent="0.25">
      <c r="A1014" s="43">
        <v>2075385</v>
      </c>
      <c r="B1014" s="44" t="s">
        <v>12468</v>
      </c>
      <c r="C1014" s="44">
        <v>1</v>
      </c>
      <c r="D1014" s="44">
        <v>1</v>
      </c>
      <c r="E1014" s="44">
        <v>1</v>
      </c>
      <c r="F1014" s="44">
        <v>1</v>
      </c>
      <c r="G1014" s="44">
        <v>1</v>
      </c>
      <c r="H1014" s="44">
        <v>1</v>
      </c>
      <c r="I1014" s="44">
        <v>0</v>
      </c>
      <c r="J1014" s="44">
        <v>1</v>
      </c>
    </row>
    <row r="1015" spans="1:10" x14ac:dyDescent="0.25">
      <c r="A1015" s="40">
        <v>5295777</v>
      </c>
      <c r="B1015" s="41" t="s">
        <v>12469</v>
      </c>
      <c r="C1015" s="41">
        <v>0</v>
      </c>
      <c r="D1015" s="41">
        <v>0</v>
      </c>
      <c r="E1015" s="41">
        <v>0</v>
      </c>
      <c r="F1015" s="41">
        <v>0</v>
      </c>
      <c r="G1015" s="41">
        <v>0</v>
      </c>
      <c r="H1015" s="41">
        <v>0</v>
      </c>
      <c r="I1015" s="41">
        <v>1</v>
      </c>
      <c r="J1015" s="41">
        <v>1</v>
      </c>
    </row>
    <row r="1016" spans="1:10" x14ac:dyDescent="0.25">
      <c r="A1016" s="43">
        <v>5170672</v>
      </c>
      <c r="B1016" s="44" t="s">
        <v>430</v>
      </c>
      <c r="C1016" s="44">
        <v>0</v>
      </c>
      <c r="D1016" s="44">
        <v>0</v>
      </c>
      <c r="E1016" s="44">
        <v>1</v>
      </c>
      <c r="F1016" s="44">
        <v>1</v>
      </c>
      <c r="G1016" s="44">
        <v>1</v>
      </c>
      <c r="H1016" s="44">
        <v>1</v>
      </c>
      <c r="I1016" s="44">
        <v>1</v>
      </c>
      <c r="J1016" s="44">
        <v>1</v>
      </c>
    </row>
    <row r="1017" spans="1:10" x14ac:dyDescent="0.25">
      <c r="A1017" s="40">
        <v>5198038</v>
      </c>
      <c r="B1017" s="41" t="s">
        <v>4495</v>
      </c>
      <c r="C1017" s="41">
        <v>0</v>
      </c>
      <c r="D1017" s="41">
        <v>0</v>
      </c>
      <c r="E1017" s="41">
        <v>0</v>
      </c>
      <c r="F1017" s="41">
        <v>0</v>
      </c>
      <c r="G1017" s="41">
        <v>1</v>
      </c>
      <c r="H1017" s="41">
        <v>0</v>
      </c>
      <c r="I1017" s="41">
        <v>1</v>
      </c>
      <c r="J1017" s="41">
        <v>1</v>
      </c>
    </row>
    <row r="1018" spans="1:10" x14ac:dyDescent="0.25">
      <c r="A1018" s="43">
        <v>5122414</v>
      </c>
      <c r="B1018" s="44" t="s">
        <v>11209</v>
      </c>
      <c r="C1018" s="44">
        <v>0</v>
      </c>
      <c r="D1018" s="44">
        <v>0</v>
      </c>
      <c r="E1018" s="44">
        <v>0</v>
      </c>
      <c r="F1018" s="44">
        <v>0</v>
      </c>
      <c r="G1018" s="44">
        <v>0</v>
      </c>
      <c r="H1018" s="44">
        <v>0</v>
      </c>
      <c r="I1018" s="44">
        <v>1</v>
      </c>
      <c r="J1018" s="44">
        <v>1</v>
      </c>
    </row>
    <row r="1019" spans="1:10" x14ac:dyDescent="0.25">
      <c r="A1019" s="40">
        <v>5076285</v>
      </c>
      <c r="B1019" s="41" t="s">
        <v>11210</v>
      </c>
      <c r="C1019" s="41">
        <v>0</v>
      </c>
      <c r="D1019" s="41">
        <v>0</v>
      </c>
      <c r="E1019" s="41">
        <v>0</v>
      </c>
      <c r="F1019" s="41">
        <v>0</v>
      </c>
      <c r="G1019" s="41">
        <v>0</v>
      </c>
      <c r="H1019" s="41">
        <v>0</v>
      </c>
      <c r="I1019" s="41">
        <v>0</v>
      </c>
      <c r="J1019" s="41">
        <v>1</v>
      </c>
    </row>
    <row r="1020" spans="1:10" x14ac:dyDescent="0.25">
      <c r="A1020" s="43">
        <v>5413222</v>
      </c>
      <c r="B1020" s="44" t="s">
        <v>12470</v>
      </c>
      <c r="C1020" s="44">
        <v>0</v>
      </c>
      <c r="D1020" s="44">
        <v>0</v>
      </c>
      <c r="E1020" s="44">
        <v>0</v>
      </c>
      <c r="F1020" s="44">
        <v>0</v>
      </c>
      <c r="G1020" s="44">
        <v>0</v>
      </c>
      <c r="H1020" s="44">
        <v>0</v>
      </c>
      <c r="I1020" s="44">
        <v>1</v>
      </c>
      <c r="J1020" s="44">
        <v>0</v>
      </c>
    </row>
    <row r="1021" spans="1:10" x14ac:dyDescent="0.25">
      <c r="A1021" s="40">
        <v>2878216</v>
      </c>
      <c r="B1021" s="41" t="s">
        <v>2390</v>
      </c>
      <c r="C1021" s="41">
        <v>0</v>
      </c>
      <c r="D1021" s="41">
        <v>0</v>
      </c>
      <c r="E1021" s="41">
        <v>0</v>
      </c>
      <c r="F1021" s="41">
        <v>1</v>
      </c>
      <c r="G1021" s="41">
        <v>1</v>
      </c>
      <c r="H1021" s="41">
        <v>0</v>
      </c>
      <c r="I1021" s="41">
        <v>1</v>
      </c>
      <c r="J1021" s="41">
        <v>1</v>
      </c>
    </row>
    <row r="1022" spans="1:10" x14ac:dyDescent="0.25">
      <c r="A1022" s="43">
        <v>2825457</v>
      </c>
      <c r="B1022" s="44" t="s">
        <v>8042</v>
      </c>
      <c r="C1022" s="44">
        <v>0</v>
      </c>
      <c r="D1022" s="44">
        <v>0</v>
      </c>
      <c r="E1022" s="44">
        <v>0</v>
      </c>
      <c r="F1022" s="44">
        <v>1</v>
      </c>
      <c r="G1022" s="44">
        <v>1</v>
      </c>
      <c r="H1022" s="44">
        <v>0</v>
      </c>
      <c r="I1022" s="44">
        <v>1</v>
      </c>
      <c r="J1022" s="44">
        <v>1</v>
      </c>
    </row>
    <row r="1023" spans="1:10" x14ac:dyDescent="0.25">
      <c r="A1023" s="40">
        <v>5533864</v>
      </c>
      <c r="B1023" s="41" t="s">
        <v>12471</v>
      </c>
      <c r="C1023" s="41">
        <v>0</v>
      </c>
      <c r="D1023" s="41">
        <v>0</v>
      </c>
      <c r="E1023" s="41">
        <v>0</v>
      </c>
      <c r="F1023" s="41">
        <v>0</v>
      </c>
      <c r="G1023" s="41">
        <v>0</v>
      </c>
      <c r="H1023" s="41">
        <v>0</v>
      </c>
      <c r="I1023" s="41">
        <v>1</v>
      </c>
      <c r="J1023" s="41">
        <v>1</v>
      </c>
    </row>
    <row r="1024" spans="1:10" x14ac:dyDescent="0.25">
      <c r="A1024" s="43">
        <v>5324777</v>
      </c>
      <c r="B1024" s="44" t="s">
        <v>12472</v>
      </c>
      <c r="C1024" s="44">
        <v>0</v>
      </c>
      <c r="D1024" s="44">
        <v>0</v>
      </c>
      <c r="E1024" s="44">
        <v>0</v>
      </c>
      <c r="F1024" s="44">
        <v>0</v>
      </c>
      <c r="G1024" s="44">
        <v>1</v>
      </c>
      <c r="H1024" s="44">
        <v>0</v>
      </c>
      <c r="I1024" s="44">
        <v>1</v>
      </c>
      <c r="J1024" s="44">
        <v>0</v>
      </c>
    </row>
    <row r="1025" spans="1:10" x14ac:dyDescent="0.25">
      <c r="A1025" s="40">
        <v>5271126</v>
      </c>
      <c r="B1025" s="41" t="s">
        <v>5017</v>
      </c>
      <c r="C1025" s="41">
        <v>0</v>
      </c>
      <c r="D1025" s="41">
        <v>0</v>
      </c>
      <c r="E1025" s="41">
        <v>0</v>
      </c>
      <c r="F1025" s="41">
        <v>0</v>
      </c>
      <c r="G1025" s="41">
        <v>0</v>
      </c>
      <c r="H1025" s="41">
        <v>0</v>
      </c>
      <c r="I1025" s="41">
        <v>1</v>
      </c>
      <c r="J1025" s="41">
        <v>0</v>
      </c>
    </row>
    <row r="1026" spans="1:10" x14ac:dyDescent="0.25">
      <c r="A1026" s="43">
        <v>5241936</v>
      </c>
      <c r="B1026" s="44" t="s">
        <v>12473</v>
      </c>
      <c r="C1026" s="44">
        <v>0</v>
      </c>
      <c r="D1026" s="44">
        <v>0</v>
      </c>
      <c r="E1026" s="44">
        <v>0</v>
      </c>
      <c r="F1026" s="44">
        <v>0</v>
      </c>
      <c r="G1026" s="44">
        <v>0</v>
      </c>
      <c r="H1026" s="44">
        <v>0</v>
      </c>
      <c r="I1026" s="44">
        <v>1</v>
      </c>
      <c r="J1026" s="44">
        <v>0</v>
      </c>
    </row>
    <row r="1027" spans="1:10" x14ac:dyDescent="0.25">
      <c r="A1027" s="40">
        <v>5239079</v>
      </c>
      <c r="B1027" s="41" t="s">
        <v>11214</v>
      </c>
      <c r="C1027" s="41">
        <v>0</v>
      </c>
      <c r="D1027" s="41">
        <v>0</v>
      </c>
      <c r="E1027" s="41">
        <v>0</v>
      </c>
      <c r="F1027" s="41">
        <v>0</v>
      </c>
      <c r="G1027" s="41">
        <v>0</v>
      </c>
      <c r="H1027" s="41">
        <v>0</v>
      </c>
      <c r="I1027" s="41">
        <v>0</v>
      </c>
      <c r="J1027" s="41">
        <v>1</v>
      </c>
    </row>
    <row r="1028" spans="1:10" x14ac:dyDescent="0.25">
      <c r="A1028" s="43">
        <v>5292638</v>
      </c>
      <c r="B1028" s="44" t="s">
        <v>11215</v>
      </c>
      <c r="C1028" s="44">
        <v>0</v>
      </c>
      <c r="D1028" s="44">
        <v>0</v>
      </c>
      <c r="E1028" s="44">
        <v>0</v>
      </c>
      <c r="F1028" s="44">
        <v>0</v>
      </c>
      <c r="G1028" s="44">
        <v>0</v>
      </c>
      <c r="H1028" s="44">
        <v>0</v>
      </c>
      <c r="I1028" s="44">
        <v>0</v>
      </c>
      <c r="J1028" s="44">
        <v>1</v>
      </c>
    </row>
    <row r="1029" spans="1:10" x14ac:dyDescent="0.25">
      <c r="A1029" s="40">
        <v>5036496</v>
      </c>
      <c r="B1029" s="41" t="s">
        <v>12474</v>
      </c>
      <c r="C1029" s="41">
        <v>0</v>
      </c>
      <c r="D1029" s="41">
        <v>0</v>
      </c>
      <c r="E1029" s="41">
        <v>0</v>
      </c>
      <c r="F1029" s="41">
        <v>0</v>
      </c>
      <c r="G1029" s="41">
        <v>0</v>
      </c>
      <c r="H1029" s="41">
        <v>0</v>
      </c>
      <c r="I1029" s="41">
        <v>1</v>
      </c>
      <c r="J1029" s="41">
        <v>0</v>
      </c>
    </row>
    <row r="1030" spans="1:10" x14ac:dyDescent="0.25">
      <c r="A1030" s="43">
        <v>5028353</v>
      </c>
      <c r="B1030" s="44" t="s">
        <v>12475</v>
      </c>
      <c r="C1030" s="44">
        <v>0</v>
      </c>
      <c r="D1030" s="44">
        <v>0</v>
      </c>
      <c r="E1030" s="44">
        <v>0</v>
      </c>
      <c r="F1030" s="44">
        <v>0</v>
      </c>
      <c r="G1030" s="44">
        <v>0</v>
      </c>
      <c r="H1030" s="44">
        <v>0</v>
      </c>
      <c r="I1030" s="44">
        <v>1</v>
      </c>
      <c r="J1030" s="44">
        <v>1</v>
      </c>
    </row>
    <row r="1031" spans="1:10" x14ac:dyDescent="0.25">
      <c r="A1031" s="40">
        <v>5054249</v>
      </c>
      <c r="B1031" s="41" t="s">
        <v>8185</v>
      </c>
      <c r="C1031" s="41">
        <v>0</v>
      </c>
      <c r="D1031" s="41">
        <v>0</v>
      </c>
      <c r="E1031" s="41">
        <v>0</v>
      </c>
      <c r="F1031" s="41">
        <v>0</v>
      </c>
      <c r="G1031" s="41">
        <v>0</v>
      </c>
      <c r="H1031" s="41">
        <v>0</v>
      </c>
      <c r="I1031" s="41">
        <v>1</v>
      </c>
      <c r="J1031" s="41">
        <v>1</v>
      </c>
    </row>
    <row r="1032" spans="1:10" x14ac:dyDescent="0.25">
      <c r="A1032" s="43">
        <v>5467578</v>
      </c>
      <c r="B1032" s="44" t="s">
        <v>11218</v>
      </c>
      <c r="C1032" s="44">
        <v>0</v>
      </c>
      <c r="D1032" s="44">
        <v>0</v>
      </c>
      <c r="E1032" s="44">
        <v>0</v>
      </c>
      <c r="F1032" s="44">
        <v>0</v>
      </c>
      <c r="G1032" s="44">
        <v>0</v>
      </c>
      <c r="H1032" s="44">
        <v>0</v>
      </c>
      <c r="I1032" s="44">
        <v>1</v>
      </c>
      <c r="J1032" s="44">
        <v>1</v>
      </c>
    </row>
    <row r="1033" spans="1:10" x14ac:dyDescent="0.25">
      <c r="A1033" s="40">
        <v>5191823</v>
      </c>
      <c r="B1033" s="41" t="s">
        <v>6061</v>
      </c>
      <c r="C1033" s="41">
        <v>0</v>
      </c>
      <c r="D1033" s="41">
        <v>0</v>
      </c>
      <c r="E1033" s="41">
        <v>0</v>
      </c>
      <c r="F1033" s="41">
        <v>0</v>
      </c>
      <c r="G1033" s="41">
        <v>0</v>
      </c>
      <c r="H1033" s="41">
        <v>0</v>
      </c>
      <c r="I1033" s="41">
        <v>1</v>
      </c>
      <c r="J1033" s="41">
        <v>0</v>
      </c>
    </row>
    <row r="1034" spans="1:10" x14ac:dyDescent="0.25">
      <c r="A1034" s="43">
        <v>5018056</v>
      </c>
      <c r="B1034" s="44" t="s">
        <v>879</v>
      </c>
      <c r="C1034" s="44">
        <v>0</v>
      </c>
      <c r="D1034" s="44">
        <v>0</v>
      </c>
      <c r="E1034" s="44">
        <v>0</v>
      </c>
      <c r="F1034" s="44">
        <v>1</v>
      </c>
      <c r="G1034" s="44">
        <v>1</v>
      </c>
      <c r="H1034" s="44">
        <v>0</v>
      </c>
      <c r="I1034" s="44">
        <v>1</v>
      </c>
      <c r="J1034" s="44">
        <v>1</v>
      </c>
    </row>
    <row r="1035" spans="1:10" x14ac:dyDescent="0.25">
      <c r="A1035" s="40">
        <v>5427347</v>
      </c>
      <c r="B1035" s="41" t="s">
        <v>12476</v>
      </c>
      <c r="C1035" s="41">
        <v>0</v>
      </c>
      <c r="D1035" s="41">
        <v>0</v>
      </c>
      <c r="E1035" s="41">
        <v>0</v>
      </c>
      <c r="F1035" s="41">
        <v>0</v>
      </c>
      <c r="G1035" s="41">
        <v>0</v>
      </c>
      <c r="H1035" s="41">
        <v>0</v>
      </c>
      <c r="I1035" s="41">
        <v>1</v>
      </c>
      <c r="J1035" s="41">
        <v>1</v>
      </c>
    </row>
    <row r="1036" spans="1:10" x14ac:dyDescent="0.25">
      <c r="A1036" s="43">
        <v>5219523</v>
      </c>
      <c r="B1036" s="44" t="s">
        <v>12477</v>
      </c>
      <c r="C1036" s="44">
        <v>0</v>
      </c>
      <c r="D1036" s="44">
        <v>0</v>
      </c>
      <c r="E1036" s="44">
        <v>0</v>
      </c>
      <c r="F1036" s="44">
        <v>0</v>
      </c>
      <c r="G1036" s="44">
        <v>0</v>
      </c>
      <c r="H1036" s="44">
        <v>0</v>
      </c>
      <c r="I1036" s="44">
        <v>1</v>
      </c>
      <c r="J1036" s="44">
        <v>1</v>
      </c>
    </row>
    <row r="1037" spans="1:10" x14ac:dyDescent="0.25">
      <c r="A1037" s="40">
        <v>5233321</v>
      </c>
      <c r="B1037" s="41" t="s">
        <v>12478</v>
      </c>
      <c r="C1037" s="41">
        <v>0</v>
      </c>
      <c r="D1037" s="41">
        <v>0</v>
      </c>
      <c r="E1037" s="41">
        <v>0</v>
      </c>
      <c r="F1037" s="41">
        <v>0</v>
      </c>
      <c r="G1037" s="41">
        <v>0</v>
      </c>
      <c r="H1037" s="41">
        <v>0</v>
      </c>
      <c r="I1037" s="41">
        <v>1</v>
      </c>
      <c r="J1037" s="41">
        <v>0</v>
      </c>
    </row>
    <row r="1038" spans="1:10" x14ac:dyDescent="0.25">
      <c r="A1038" s="43">
        <v>5324998</v>
      </c>
      <c r="B1038" s="44" t="s">
        <v>12479</v>
      </c>
      <c r="C1038" s="44">
        <v>0</v>
      </c>
      <c r="D1038" s="44">
        <v>0</v>
      </c>
      <c r="E1038" s="44">
        <v>0</v>
      </c>
      <c r="F1038" s="44">
        <v>0</v>
      </c>
      <c r="G1038" s="44">
        <v>0</v>
      </c>
      <c r="H1038" s="44">
        <v>1</v>
      </c>
      <c r="I1038" s="44">
        <v>1</v>
      </c>
      <c r="J1038" s="44">
        <v>1</v>
      </c>
    </row>
    <row r="1039" spans="1:10" x14ac:dyDescent="0.25">
      <c r="A1039" s="40">
        <v>2099535</v>
      </c>
      <c r="B1039" s="41" t="s">
        <v>12480</v>
      </c>
      <c r="C1039" s="41">
        <v>1</v>
      </c>
      <c r="D1039" s="41">
        <v>0</v>
      </c>
      <c r="E1039" s="41">
        <v>0</v>
      </c>
      <c r="F1039" s="41">
        <v>0</v>
      </c>
      <c r="G1039" s="41">
        <v>0</v>
      </c>
      <c r="H1039" s="41">
        <v>0</v>
      </c>
      <c r="I1039" s="41">
        <v>0</v>
      </c>
      <c r="J1039" s="41">
        <v>0</v>
      </c>
    </row>
    <row r="1040" spans="1:10" x14ac:dyDescent="0.25">
      <c r="A1040" s="43">
        <v>5132649</v>
      </c>
      <c r="B1040" s="44" t="s">
        <v>12481</v>
      </c>
      <c r="C1040" s="44">
        <v>0</v>
      </c>
      <c r="D1040" s="44">
        <v>0</v>
      </c>
      <c r="E1040" s="44">
        <v>0</v>
      </c>
      <c r="F1040" s="44">
        <v>0</v>
      </c>
      <c r="G1040" s="44">
        <v>0</v>
      </c>
      <c r="H1040" s="44">
        <v>0</v>
      </c>
      <c r="I1040" s="44">
        <v>1</v>
      </c>
      <c r="J1040" s="44">
        <v>1</v>
      </c>
    </row>
    <row r="1041" spans="1:10" x14ac:dyDescent="0.25">
      <c r="A1041" s="40">
        <v>5492122</v>
      </c>
      <c r="B1041" s="41" t="s">
        <v>10306</v>
      </c>
      <c r="C1041" s="41">
        <v>0</v>
      </c>
      <c r="D1041" s="41">
        <v>0</v>
      </c>
      <c r="E1041" s="41">
        <v>0</v>
      </c>
      <c r="F1041" s="41">
        <v>0</v>
      </c>
      <c r="G1041" s="41">
        <v>0</v>
      </c>
      <c r="H1041" s="41">
        <v>0</v>
      </c>
      <c r="I1041" s="41">
        <v>1</v>
      </c>
      <c r="J1041" s="41">
        <v>1</v>
      </c>
    </row>
    <row r="1042" spans="1:10" x14ac:dyDescent="0.25">
      <c r="A1042" s="43">
        <v>2881942</v>
      </c>
      <c r="B1042" s="44" t="s">
        <v>12482</v>
      </c>
      <c r="C1042" s="44">
        <v>0</v>
      </c>
      <c r="D1042" s="44">
        <v>0</v>
      </c>
      <c r="E1042" s="44">
        <v>0</v>
      </c>
      <c r="F1042" s="44">
        <v>0</v>
      </c>
      <c r="G1042" s="44">
        <v>0</v>
      </c>
      <c r="H1042" s="44">
        <v>0</v>
      </c>
      <c r="I1042" s="44">
        <v>1</v>
      </c>
      <c r="J1042" s="44">
        <v>0</v>
      </c>
    </row>
    <row r="1043" spans="1:10" x14ac:dyDescent="0.25">
      <c r="A1043" s="40">
        <v>5068827</v>
      </c>
      <c r="B1043" s="41" t="s">
        <v>881</v>
      </c>
      <c r="C1043" s="41">
        <v>0</v>
      </c>
      <c r="D1043" s="41">
        <v>1</v>
      </c>
      <c r="E1043" s="41">
        <v>1</v>
      </c>
      <c r="F1043" s="41">
        <v>1</v>
      </c>
      <c r="G1043" s="41">
        <v>0</v>
      </c>
      <c r="H1043" s="41">
        <v>1</v>
      </c>
      <c r="I1043" s="41">
        <v>1</v>
      </c>
      <c r="J1043" s="41">
        <v>1</v>
      </c>
    </row>
    <row r="1044" spans="1:10" x14ac:dyDescent="0.25">
      <c r="A1044" s="43">
        <v>5268451</v>
      </c>
      <c r="B1044" s="44" t="s">
        <v>12483</v>
      </c>
      <c r="C1044" s="44">
        <v>0</v>
      </c>
      <c r="D1044" s="44">
        <v>0</v>
      </c>
      <c r="E1044" s="44">
        <v>0</v>
      </c>
      <c r="F1044" s="44">
        <v>0</v>
      </c>
      <c r="G1044" s="44">
        <v>0</v>
      </c>
      <c r="H1044" s="44">
        <v>0</v>
      </c>
      <c r="I1044" s="44">
        <v>1</v>
      </c>
      <c r="J1044" s="44">
        <v>0</v>
      </c>
    </row>
    <row r="1045" spans="1:10" x14ac:dyDescent="0.25">
      <c r="A1045" s="40">
        <v>5516455</v>
      </c>
      <c r="B1045" s="41" t="s">
        <v>12484</v>
      </c>
      <c r="C1045" s="41">
        <v>0</v>
      </c>
      <c r="D1045" s="41">
        <v>0</v>
      </c>
      <c r="E1045" s="41">
        <v>0</v>
      </c>
      <c r="F1045" s="41">
        <v>0</v>
      </c>
      <c r="G1045" s="41">
        <v>0</v>
      </c>
      <c r="H1045" s="41">
        <v>0</v>
      </c>
      <c r="I1045" s="41">
        <v>1</v>
      </c>
      <c r="J1045" s="41">
        <v>1</v>
      </c>
    </row>
    <row r="1046" spans="1:10" x14ac:dyDescent="0.25">
      <c r="A1046" s="43">
        <v>5263395</v>
      </c>
      <c r="B1046" s="44" t="s">
        <v>11221</v>
      </c>
      <c r="C1046" s="44">
        <v>0</v>
      </c>
      <c r="D1046" s="44">
        <v>0</v>
      </c>
      <c r="E1046" s="44">
        <v>0</v>
      </c>
      <c r="F1046" s="44">
        <v>0</v>
      </c>
      <c r="G1046" s="44">
        <v>0</v>
      </c>
      <c r="H1046" s="44">
        <v>0</v>
      </c>
      <c r="I1046" s="44">
        <v>1</v>
      </c>
      <c r="J1046" s="44">
        <v>1</v>
      </c>
    </row>
    <row r="1047" spans="1:10" x14ac:dyDescent="0.25">
      <c r="A1047" s="40">
        <v>5315891</v>
      </c>
      <c r="B1047" s="41" t="s">
        <v>12485</v>
      </c>
      <c r="C1047" s="41">
        <v>0</v>
      </c>
      <c r="D1047" s="41">
        <v>0</v>
      </c>
      <c r="E1047" s="41">
        <v>0</v>
      </c>
      <c r="F1047" s="41">
        <v>0</v>
      </c>
      <c r="G1047" s="41">
        <v>0</v>
      </c>
      <c r="H1047" s="41">
        <v>0</v>
      </c>
      <c r="I1047" s="41">
        <v>1</v>
      </c>
      <c r="J1047" s="41">
        <v>1</v>
      </c>
    </row>
    <row r="1048" spans="1:10" x14ac:dyDescent="0.25">
      <c r="A1048" s="43">
        <v>5158915</v>
      </c>
      <c r="B1048" s="44" t="s">
        <v>12486</v>
      </c>
      <c r="C1048" s="44">
        <v>0</v>
      </c>
      <c r="D1048" s="44">
        <v>0</v>
      </c>
      <c r="E1048" s="44">
        <v>0</v>
      </c>
      <c r="F1048" s="44">
        <v>0</v>
      </c>
      <c r="G1048" s="44">
        <v>0</v>
      </c>
      <c r="H1048" s="44">
        <v>0</v>
      </c>
      <c r="I1048" s="44">
        <v>1</v>
      </c>
      <c r="J1048" s="44">
        <v>1</v>
      </c>
    </row>
    <row r="1049" spans="1:10" x14ac:dyDescent="0.25">
      <c r="A1049" s="40">
        <v>5314534</v>
      </c>
      <c r="B1049" s="41" t="s">
        <v>12487</v>
      </c>
      <c r="C1049" s="41">
        <v>0</v>
      </c>
      <c r="D1049" s="41">
        <v>0</v>
      </c>
      <c r="E1049" s="41">
        <v>0</v>
      </c>
      <c r="F1049" s="41">
        <v>0</v>
      </c>
      <c r="G1049" s="41">
        <v>0</v>
      </c>
      <c r="H1049" s="41">
        <v>0</v>
      </c>
      <c r="I1049" s="41">
        <v>1</v>
      </c>
      <c r="J1049" s="41">
        <v>0</v>
      </c>
    </row>
    <row r="1050" spans="1:10" x14ac:dyDescent="0.25">
      <c r="A1050" s="43">
        <v>5314615</v>
      </c>
      <c r="B1050" s="44" t="s">
        <v>12488</v>
      </c>
      <c r="C1050" s="44">
        <v>0</v>
      </c>
      <c r="D1050" s="44">
        <v>0</v>
      </c>
      <c r="E1050" s="44">
        <v>0</v>
      </c>
      <c r="F1050" s="44">
        <v>0</v>
      </c>
      <c r="G1050" s="44">
        <v>0</v>
      </c>
      <c r="H1050" s="44">
        <v>0</v>
      </c>
      <c r="I1050" s="44">
        <v>1</v>
      </c>
      <c r="J1050" s="44">
        <v>0</v>
      </c>
    </row>
    <row r="1051" spans="1:10" x14ac:dyDescent="0.25">
      <c r="A1051" s="40">
        <v>5261104</v>
      </c>
      <c r="B1051" s="41" t="s">
        <v>12489</v>
      </c>
      <c r="C1051" s="41">
        <v>0</v>
      </c>
      <c r="D1051" s="41">
        <v>0</v>
      </c>
      <c r="E1051" s="41">
        <v>0</v>
      </c>
      <c r="F1051" s="41">
        <v>0</v>
      </c>
      <c r="G1051" s="41">
        <v>0</v>
      </c>
      <c r="H1051" s="41">
        <v>0</v>
      </c>
      <c r="I1051" s="41">
        <v>1</v>
      </c>
      <c r="J1051" s="41">
        <v>1</v>
      </c>
    </row>
    <row r="1052" spans="1:10" x14ac:dyDescent="0.25">
      <c r="A1052" s="43">
        <v>5256437</v>
      </c>
      <c r="B1052" s="44" t="s">
        <v>12490</v>
      </c>
      <c r="C1052" s="44">
        <v>0</v>
      </c>
      <c r="D1052" s="44">
        <v>0</v>
      </c>
      <c r="E1052" s="44">
        <v>0</v>
      </c>
      <c r="F1052" s="44">
        <v>0</v>
      </c>
      <c r="G1052" s="44">
        <v>0</v>
      </c>
      <c r="H1052" s="44">
        <v>0</v>
      </c>
      <c r="I1052" s="44">
        <v>1</v>
      </c>
      <c r="J1052" s="44">
        <v>0</v>
      </c>
    </row>
    <row r="1053" spans="1:10" x14ac:dyDescent="0.25">
      <c r="A1053" s="40">
        <v>2679868</v>
      </c>
      <c r="B1053" s="41" t="s">
        <v>11225</v>
      </c>
      <c r="C1053" s="41">
        <v>0</v>
      </c>
      <c r="D1053" s="41">
        <v>0</v>
      </c>
      <c r="E1053" s="41">
        <v>0</v>
      </c>
      <c r="F1053" s="41">
        <v>0</v>
      </c>
      <c r="G1053" s="41">
        <v>0</v>
      </c>
      <c r="H1053" s="41">
        <v>0</v>
      </c>
      <c r="I1053" s="41">
        <v>1</v>
      </c>
      <c r="J1053" s="41">
        <v>1</v>
      </c>
    </row>
    <row r="1054" spans="1:10" x14ac:dyDescent="0.25">
      <c r="A1054" s="43">
        <v>5609879</v>
      </c>
      <c r="B1054" s="44" t="s">
        <v>11226</v>
      </c>
      <c r="C1054" s="44">
        <v>0</v>
      </c>
      <c r="D1054" s="44">
        <v>0</v>
      </c>
      <c r="E1054" s="44">
        <v>0</v>
      </c>
      <c r="F1054" s="44">
        <v>0</v>
      </c>
      <c r="G1054" s="44">
        <v>0</v>
      </c>
      <c r="H1054" s="44">
        <v>0</v>
      </c>
      <c r="I1054" s="44">
        <v>1</v>
      </c>
      <c r="J1054" s="44">
        <v>1</v>
      </c>
    </row>
    <row r="1055" spans="1:10" x14ac:dyDescent="0.25">
      <c r="A1055" s="40">
        <v>5143926</v>
      </c>
      <c r="B1055" s="41" t="s">
        <v>11227</v>
      </c>
      <c r="C1055" s="41">
        <v>0</v>
      </c>
      <c r="D1055" s="41">
        <v>0</v>
      </c>
      <c r="E1055" s="41">
        <v>0</v>
      </c>
      <c r="F1055" s="41">
        <v>0</v>
      </c>
      <c r="G1055" s="41">
        <v>1</v>
      </c>
      <c r="H1055" s="41">
        <v>1</v>
      </c>
      <c r="I1055" s="41">
        <v>1</v>
      </c>
      <c r="J1055" s="41">
        <v>1</v>
      </c>
    </row>
    <row r="1056" spans="1:10" x14ac:dyDescent="0.25">
      <c r="A1056" s="43">
        <v>5036933</v>
      </c>
      <c r="B1056" s="44" t="s">
        <v>12491</v>
      </c>
      <c r="C1056" s="44">
        <v>0</v>
      </c>
      <c r="D1056" s="44">
        <v>0</v>
      </c>
      <c r="E1056" s="44">
        <v>0</v>
      </c>
      <c r="F1056" s="44">
        <v>0</v>
      </c>
      <c r="G1056" s="44">
        <v>1</v>
      </c>
      <c r="H1056" s="44">
        <v>1</v>
      </c>
      <c r="I1056" s="44">
        <v>0</v>
      </c>
      <c r="J1056" s="44">
        <v>0</v>
      </c>
    </row>
    <row r="1057" spans="1:10" x14ac:dyDescent="0.25">
      <c r="A1057" s="40">
        <v>2645556</v>
      </c>
      <c r="B1057" s="41" t="s">
        <v>2445</v>
      </c>
      <c r="C1057" s="41">
        <v>0</v>
      </c>
      <c r="D1057" s="41">
        <v>0</v>
      </c>
      <c r="E1057" s="41">
        <v>0</v>
      </c>
      <c r="F1057" s="41">
        <v>0</v>
      </c>
      <c r="G1057" s="41">
        <v>0</v>
      </c>
      <c r="H1057" s="41">
        <v>1</v>
      </c>
      <c r="I1057" s="41">
        <v>1</v>
      </c>
      <c r="J1057" s="41">
        <v>1</v>
      </c>
    </row>
    <row r="1058" spans="1:10" x14ac:dyDescent="0.25">
      <c r="A1058" s="43">
        <v>5332591</v>
      </c>
      <c r="B1058" s="44" t="s">
        <v>8815</v>
      </c>
      <c r="C1058" s="44">
        <v>0</v>
      </c>
      <c r="D1058" s="44">
        <v>0</v>
      </c>
      <c r="E1058" s="44">
        <v>0</v>
      </c>
      <c r="F1058" s="44">
        <v>0</v>
      </c>
      <c r="G1058" s="44">
        <v>0</v>
      </c>
      <c r="H1058" s="44">
        <v>0</v>
      </c>
      <c r="I1058" s="44">
        <v>1</v>
      </c>
      <c r="J1058" s="44">
        <v>1</v>
      </c>
    </row>
    <row r="1059" spans="1:10" x14ac:dyDescent="0.25">
      <c r="A1059" s="40">
        <v>5401577</v>
      </c>
      <c r="B1059" s="41" t="s">
        <v>12492</v>
      </c>
      <c r="C1059" s="41">
        <v>0</v>
      </c>
      <c r="D1059" s="41">
        <v>0</v>
      </c>
      <c r="E1059" s="41">
        <v>0</v>
      </c>
      <c r="F1059" s="41">
        <v>0</v>
      </c>
      <c r="G1059" s="41">
        <v>0</v>
      </c>
      <c r="H1059" s="41">
        <v>0</v>
      </c>
      <c r="I1059" s="41">
        <v>1</v>
      </c>
      <c r="J1059" s="41">
        <v>1</v>
      </c>
    </row>
    <row r="1060" spans="1:10" x14ac:dyDescent="0.25">
      <c r="A1060" s="43">
        <v>5303486</v>
      </c>
      <c r="B1060" s="44" t="s">
        <v>12493</v>
      </c>
      <c r="C1060" s="44">
        <v>0</v>
      </c>
      <c r="D1060" s="44">
        <v>0</v>
      </c>
      <c r="E1060" s="44">
        <v>0</v>
      </c>
      <c r="F1060" s="44">
        <v>0</v>
      </c>
      <c r="G1060" s="44">
        <v>0</v>
      </c>
      <c r="H1060" s="44">
        <v>0</v>
      </c>
      <c r="I1060" s="44">
        <v>1</v>
      </c>
      <c r="J1060" s="44">
        <v>0</v>
      </c>
    </row>
    <row r="1061" spans="1:10" x14ac:dyDescent="0.25">
      <c r="A1061" s="40">
        <v>5057043</v>
      </c>
      <c r="B1061" s="41" t="s">
        <v>12494</v>
      </c>
      <c r="C1061" s="41">
        <v>0</v>
      </c>
      <c r="D1061" s="41">
        <v>0</v>
      </c>
      <c r="E1061" s="41">
        <v>0</v>
      </c>
      <c r="F1061" s="41">
        <v>0</v>
      </c>
      <c r="G1061" s="41">
        <v>0</v>
      </c>
      <c r="H1061" s="41">
        <v>0</v>
      </c>
      <c r="I1061" s="41">
        <v>1</v>
      </c>
      <c r="J1061" s="41">
        <v>0</v>
      </c>
    </row>
    <row r="1062" spans="1:10" x14ac:dyDescent="0.25">
      <c r="A1062" s="43">
        <v>5103576</v>
      </c>
      <c r="B1062" s="44" t="s">
        <v>10502</v>
      </c>
      <c r="C1062" s="44">
        <v>0</v>
      </c>
      <c r="D1062" s="44">
        <v>0</v>
      </c>
      <c r="E1062" s="44">
        <v>0</v>
      </c>
      <c r="F1062" s="44">
        <v>0</v>
      </c>
      <c r="G1062" s="44">
        <v>0</v>
      </c>
      <c r="H1062" s="44">
        <v>0</v>
      </c>
      <c r="I1062" s="44">
        <v>1</v>
      </c>
      <c r="J1062" s="44">
        <v>1</v>
      </c>
    </row>
    <row r="1063" spans="1:10" x14ac:dyDescent="0.25">
      <c r="A1063" s="40">
        <v>5184908</v>
      </c>
      <c r="B1063" s="41" t="s">
        <v>12495</v>
      </c>
      <c r="C1063" s="41">
        <v>0</v>
      </c>
      <c r="D1063" s="41">
        <v>0</v>
      </c>
      <c r="E1063" s="41">
        <v>0</v>
      </c>
      <c r="F1063" s="41">
        <v>0</v>
      </c>
      <c r="G1063" s="41">
        <v>0</v>
      </c>
      <c r="H1063" s="41">
        <v>0</v>
      </c>
      <c r="I1063" s="41">
        <v>1</v>
      </c>
      <c r="J1063" s="41">
        <v>0</v>
      </c>
    </row>
    <row r="1064" spans="1:10" x14ac:dyDescent="0.25">
      <c r="A1064" s="43">
        <v>5358264</v>
      </c>
      <c r="B1064" s="44" t="s">
        <v>12496</v>
      </c>
      <c r="C1064" s="44">
        <v>0</v>
      </c>
      <c r="D1064" s="44">
        <v>0</v>
      </c>
      <c r="E1064" s="44">
        <v>0</v>
      </c>
      <c r="F1064" s="44">
        <v>0</v>
      </c>
      <c r="G1064" s="44">
        <v>0</v>
      </c>
      <c r="H1064" s="44">
        <v>0</v>
      </c>
      <c r="I1064" s="44">
        <v>1</v>
      </c>
      <c r="J1064" s="44">
        <v>0</v>
      </c>
    </row>
    <row r="1065" spans="1:10" x14ac:dyDescent="0.25">
      <c r="A1065" s="40">
        <v>5402204</v>
      </c>
      <c r="B1065" s="41" t="s">
        <v>12497</v>
      </c>
      <c r="C1065" s="41">
        <v>0</v>
      </c>
      <c r="D1065" s="41">
        <v>0</v>
      </c>
      <c r="E1065" s="41">
        <v>0</v>
      </c>
      <c r="F1065" s="41">
        <v>0</v>
      </c>
      <c r="G1065" s="41">
        <v>0</v>
      </c>
      <c r="H1065" s="41">
        <v>0</v>
      </c>
      <c r="I1065" s="41">
        <v>1</v>
      </c>
      <c r="J1065" s="41">
        <v>1</v>
      </c>
    </row>
    <row r="1066" spans="1:10" x14ac:dyDescent="0.25">
      <c r="A1066" s="43">
        <v>5084555</v>
      </c>
      <c r="B1066" s="44" t="s">
        <v>10313</v>
      </c>
      <c r="C1066" s="44">
        <v>0</v>
      </c>
      <c r="D1066" s="44">
        <v>0</v>
      </c>
      <c r="E1066" s="44">
        <v>1</v>
      </c>
      <c r="F1066" s="44">
        <v>1</v>
      </c>
      <c r="G1066" s="44">
        <v>1</v>
      </c>
      <c r="H1066" s="44">
        <v>1</v>
      </c>
      <c r="I1066" s="44">
        <v>1</v>
      </c>
      <c r="J1066" s="44">
        <v>1</v>
      </c>
    </row>
    <row r="1067" spans="1:10" x14ac:dyDescent="0.25">
      <c r="A1067" s="40">
        <v>2888696</v>
      </c>
      <c r="B1067" s="41" t="s">
        <v>7251</v>
      </c>
      <c r="C1067" s="41">
        <v>0</v>
      </c>
      <c r="D1067" s="41">
        <v>0</v>
      </c>
      <c r="E1067" s="41">
        <v>0</v>
      </c>
      <c r="F1067" s="41">
        <v>0</v>
      </c>
      <c r="G1067" s="41">
        <v>0</v>
      </c>
      <c r="H1067" s="41">
        <v>0</v>
      </c>
      <c r="I1067" s="41">
        <v>1</v>
      </c>
      <c r="J1067" s="41">
        <v>1</v>
      </c>
    </row>
    <row r="1068" spans="1:10" x14ac:dyDescent="0.25">
      <c r="A1068" s="43">
        <v>2108291</v>
      </c>
      <c r="B1068" s="44" t="s">
        <v>5667</v>
      </c>
      <c r="C1068" s="44">
        <v>0</v>
      </c>
      <c r="D1068" s="44">
        <v>0</v>
      </c>
      <c r="E1068" s="44">
        <v>1</v>
      </c>
      <c r="F1068" s="44">
        <v>1</v>
      </c>
      <c r="G1068" s="44">
        <v>1</v>
      </c>
      <c r="H1068" s="44">
        <v>1</v>
      </c>
      <c r="I1068" s="44">
        <v>1</v>
      </c>
      <c r="J1068" s="44">
        <v>1</v>
      </c>
    </row>
    <row r="1069" spans="1:10" x14ac:dyDescent="0.25">
      <c r="A1069" s="40">
        <v>5327091</v>
      </c>
      <c r="B1069" s="41" t="s">
        <v>12498</v>
      </c>
      <c r="C1069" s="41">
        <v>0</v>
      </c>
      <c r="D1069" s="41">
        <v>0</v>
      </c>
      <c r="E1069" s="41">
        <v>0</v>
      </c>
      <c r="F1069" s="41">
        <v>0</v>
      </c>
      <c r="G1069" s="41">
        <v>0</v>
      </c>
      <c r="H1069" s="41">
        <v>0</v>
      </c>
      <c r="I1069" s="41">
        <v>1</v>
      </c>
      <c r="J1069" s="41">
        <v>0</v>
      </c>
    </row>
    <row r="1070" spans="1:10" x14ac:dyDescent="0.25">
      <c r="A1070" s="43">
        <v>5214068</v>
      </c>
      <c r="B1070" s="44" t="s">
        <v>4022</v>
      </c>
      <c r="C1070" s="44">
        <v>0</v>
      </c>
      <c r="D1070" s="44">
        <v>0</v>
      </c>
      <c r="E1070" s="44">
        <v>0</v>
      </c>
      <c r="F1070" s="44">
        <v>0</v>
      </c>
      <c r="G1070" s="44">
        <v>0</v>
      </c>
      <c r="H1070" s="44">
        <v>0</v>
      </c>
      <c r="I1070" s="44">
        <v>1</v>
      </c>
      <c r="J1070" s="44">
        <v>1</v>
      </c>
    </row>
    <row r="1071" spans="1:10" x14ac:dyDescent="0.25">
      <c r="A1071" s="40">
        <v>5158524</v>
      </c>
      <c r="B1071" s="41" t="s">
        <v>9093</v>
      </c>
      <c r="C1071" s="41">
        <v>0</v>
      </c>
      <c r="D1071" s="41">
        <v>0</v>
      </c>
      <c r="E1071" s="41">
        <v>0</v>
      </c>
      <c r="F1071" s="41">
        <v>0</v>
      </c>
      <c r="G1071" s="41">
        <v>0</v>
      </c>
      <c r="H1071" s="41">
        <v>0</v>
      </c>
      <c r="I1071" s="41">
        <v>0</v>
      </c>
      <c r="J1071" s="41">
        <v>1</v>
      </c>
    </row>
    <row r="1072" spans="1:10" x14ac:dyDescent="0.25">
      <c r="A1072" s="43">
        <v>2076624</v>
      </c>
      <c r="B1072" s="44" t="s">
        <v>10552</v>
      </c>
      <c r="C1072" s="44">
        <v>0</v>
      </c>
      <c r="D1072" s="44">
        <v>0</v>
      </c>
      <c r="E1072" s="44">
        <v>0</v>
      </c>
      <c r="F1072" s="44">
        <v>0</v>
      </c>
      <c r="G1072" s="44">
        <v>0</v>
      </c>
      <c r="H1072" s="44">
        <v>0</v>
      </c>
      <c r="I1072" s="44">
        <v>1</v>
      </c>
      <c r="J1072" s="44">
        <v>1</v>
      </c>
    </row>
    <row r="1073" spans="1:10" x14ac:dyDescent="0.25">
      <c r="A1073" s="40">
        <v>5279771</v>
      </c>
      <c r="B1073" s="41" t="s">
        <v>12499</v>
      </c>
      <c r="C1073" s="41">
        <v>0</v>
      </c>
      <c r="D1073" s="41">
        <v>0</v>
      </c>
      <c r="E1073" s="41">
        <v>0</v>
      </c>
      <c r="F1073" s="41">
        <v>0</v>
      </c>
      <c r="G1073" s="41">
        <v>0</v>
      </c>
      <c r="H1073" s="41">
        <v>0</v>
      </c>
      <c r="I1073" s="41">
        <v>1</v>
      </c>
      <c r="J1073" s="41">
        <v>0</v>
      </c>
    </row>
    <row r="1074" spans="1:10" x14ac:dyDescent="0.25">
      <c r="A1074" s="43">
        <v>5384982</v>
      </c>
      <c r="B1074" s="44" t="s">
        <v>7119</v>
      </c>
      <c r="C1074" s="44">
        <v>0</v>
      </c>
      <c r="D1074" s="44">
        <v>0</v>
      </c>
      <c r="E1074" s="44">
        <v>0</v>
      </c>
      <c r="F1074" s="44">
        <v>0</v>
      </c>
      <c r="G1074" s="44">
        <v>0</v>
      </c>
      <c r="H1074" s="44">
        <v>0</v>
      </c>
      <c r="I1074" s="44">
        <v>1</v>
      </c>
      <c r="J1074" s="44">
        <v>1</v>
      </c>
    </row>
    <row r="1075" spans="1:10" x14ac:dyDescent="0.25">
      <c r="A1075" s="40">
        <v>5581729</v>
      </c>
      <c r="B1075" s="41" t="s">
        <v>12500</v>
      </c>
      <c r="C1075" s="41">
        <v>0</v>
      </c>
      <c r="D1075" s="41">
        <v>0</v>
      </c>
      <c r="E1075" s="41">
        <v>0</v>
      </c>
      <c r="F1075" s="41">
        <v>0</v>
      </c>
      <c r="G1075" s="41">
        <v>0</v>
      </c>
      <c r="H1075" s="41">
        <v>0</v>
      </c>
      <c r="I1075" s="41">
        <v>1</v>
      </c>
      <c r="J1075" s="41">
        <v>1</v>
      </c>
    </row>
    <row r="1076" spans="1:10" x14ac:dyDescent="0.25">
      <c r="A1076" s="43">
        <v>5586682</v>
      </c>
      <c r="B1076" s="44" t="s">
        <v>6435</v>
      </c>
      <c r="C1076" s="44">
        <v>0</v>
      </c>
      <c r="D1076" s="44">
        <v>0</v>
      </c>
      <c r="E1076" s="44">
        <v>0</v>
      </c>
      <c r="F1076" s="44">
        <v>0</v>
      </c>
      <c r="G1076" s="44">
        <v>0</v>
      </c>
      <c r="H1076" s="44">
        <v>0</v>
      </c>
      <c r="I1076" s="44">
        <v>1</v>
      </c>
      <c r="J1076" s="44">
        <v>1</v>
      </c>
    </row>
    <row r="1077" spans="1:10" x14ac:dyDescent="0.25">
      <c r="A1077" s="40">
        <v>5164125</v>
      </c>
      <c r="B1077" s="41" t="s">
        <v>12501</v>
      </c>
      <c r="C1077" s="41">
        <v>0</v>
      </c>
      <c r="D1077" s="41">
        <v>0</v>
      </c>
      <c r="E1077" s="41">
        <v>0</v>
      </c>
      <c r="F1077" s="41">
        <v>0</v>
      </c>
      <c r="G1077" s="41">
        <v>0</v>
      </c>
      <c r="H1077" s="41">
        <v>0</v>
      </c>
      <c r="I1077" s="41">
        <v>1</v>
      </c>
      <c r="J1077" s="41">
        <v>0</v>
      </c>
    </row>
    <row r="1078" spans="1:10" x14ac:dyDescent="0.25">
      <c r="A1078" s="43">
        <v>5261198</v>
      </c>
      <c r="B1078" s="44" t="s">
        <v>4363</v>
      </c>
      <c r="C1078" s="44">
        <v>0</v>
      </c>
      <c r="D1078" s="44">
        <v>0</v>
      </c>
      <c r="E1078" s="44">
        <v>0</v>
      </c>
      <c r="F1078" s="44">
        <v>0</v>
      </c>
      <c r="G1078" s="44">
        <v>0</v>
      </c>
      <c r="H1078" s="44">
        <v>1</v>
      </c>
      <c r="I1078" s="44">
        <v>1</v>
      </c>
      <c r="J1078" s="44">
        <v>1</v>
      </c>
    </row>
    <row r="1079" spans="1:10" x14ac:dyDescent="0.25">
      <c r="A1079" s="40">
        <v>5460093</v>
      </c>
      <c r="B1079" s="41" t="s">
        <v>4931</v>
      </c>
      <c r="C1079" s="41">
        <v>0</v>
      </c>
      <c r="D1079" s="41">
        <v>0</v>
      </c>
      <c r="E1079" s="41">
        <v>0</v>
      </c>
      <c r="F1079" s="41">
        <v>0</v>
      </c>
      <c r="G1079" s="41">
        <v>0</v>
      </c>
      <c r="H1079" s="41">
        <v>1</v>
      </c>
      <c r="I1079" s="41">
        <v>1</v>
      </c>
      <c r="J1079" s="41">
        <v>1</v>
      </c>
    </row>
    <row r="1080" spans="1:10" x14ac:dyDescent="0.25">
      <c r="A1080" s="43">
        <v>5044804</v>
      </c>
      <c r="B1080" s="44" t="s">
        <v>7275</v>
      </c>
      <c r="C1080" s="44">
        <v>0</v>
      </c>
      <c r="D1080" s="44">
        <v>0</v>
      </c>
      <c r="E1080" s="44">
        <v>0</v>
      </c>
      <c r="F1080" s="44">
        <v>0</v>
      </c>
      <c r="G1080" s="44">
        <v>0</v>
      </c>
      <c r="H1080" s="44">
        <v>0</v>
      </c>
      <c r="I1080" s="44">
        <v>1</v>
      </c>
      <c r="J1080" s="44">
        <v>1</v>
      </c>
    </row>
    <row r="1081" spans="1:10" x14ac:dyDescent="0.25">
      <c r="A1081" s="40">
        <v>5289424</v>
      </c>
      <c r="B1081" s="41" t="s">
        <v>12502</v>
      </c>
      <c r="C1081" s="41">
        <v>0</v>
      </c>
      <c r="D1081" s="41">
        <v>0</v>
      </c>
      <c r="E1081" s="41">
        <v>0</v>
      </c>
      <c r="F1081" s="41">
        <v>0</v>
      </c>
      <c r="G1081" s="41">
        <v>0</v>
      </c>
      <c r="H1081" s="41">
        <v>0</v>
      </c>
      <c r="I1081" s="41">
        <v>1</v>
      </c>
      <c r="J1081" s="41">
        <v>1</v>
      </c>
    </row>
    <row r="1082" spans="1:10" x14ac:dyDescent="0.25">
      <c r="A1082" s="43">
        <v>5132061</v>
      </c>
      <c r="B1082" s="44" t="s">
        <v>12503</v>
      </c>
      <c r="C1082" s="44">
        <v>0</v>
      </c>
      <c r="D1082" s="44">
        <v>0</v>
      </c>
      <c r="E1082" s="44">
        <v>0</v>
      </c>
      <c r="F1082" s="44">
        <v>0</v>
      </c>
      <c r="G1082" s="44">
        <v>0</v>
      </c>
      <c r="H1082" s="44">
        <v>0</v>
      </c>
      <c r="I1082" s="44">
        <v>1</v>
      </c>
      <c r="J1082" s="44">
        <v>0</v>
      </c>
    </row>
    <row r="1083" spans="1:10" x14ac:dyDescent="0.25">
      <c r="A1083" s="40">
        <v>5024226</v>
      </c>
      <c r="B1083" s="41" t="s">
        <v>6809</v>
      </c>
      <c r="C1083" s="41">
        <v>0</v>
      </c>
      <c r="D1083" s="41">
        <v>0</v>
      </c>
      <c r="E1083" s="41">
        <v>0</v>
      </c>
      <c r="F1083" s="41">
        <v>0</v>
      </c>
      <c r="G1083" s="41">
        <v>0</v>
      </c>
      <c r="H1083" s="41">
        <v>0</v>
      </c>
      <c r="I1083" s="41">
        <v>1</v>
      </c>
      <c r="J1083" s="41">
        <v>0</v>
      </c>
    </row>
    <row r="1084" spans="1:10" x14ac:dyDescent="0.25">
      <c r="A1084" s="43">
        <v>5288703</v>
      </c>
      <c r="B1084" s="44" t="s">
        <v>576</v>
      </c>
      <c r="C1084" s="44">
        <v>0</v>
      </c>
      <c r="D1084" s="44">
        <v>0</v>
      </c>
      <c r="E1084" s="44">
        <v>0</v>
      </c>
      <c r="F1084" s="44">
        <v>1</v>
      </c>
      <c r="G1084" s="44">
        <v>0</v>
      </c>
      <c r="H1084" s="44">
        <v>1</v>
      </c>
      <c r="I1084" s="44">
        <v>1</v>
      </c>
      <c r="J1084" s="44">
        <v>1</v>
      </c>
    </row>
    <row r="1085" spans="1:10" x14ac:dyDescent="0.25">
      <c r="A1085" s="40">
        <v>5370108</v>
      </c>
      <c r="B1085" s="41" t="s">
        <v>12504</v>
      </c>
      <c r="C1085" s="41">
        <v>0</v>
      </c>
      <c r="D1085" s="41">
        <v>0</v>
      </c>
      <c r="E1085" s="41">
        <v>0</v>
      </c>
      <c r="F1085" s="41">
        <v>0</v>
      </c>
      <c r="G1085" s="41">
        <v>0</v>
      </c>
      <c r="H1085" s="41">
        <v>0</v>
      </c>
      <c r="I1085" s="41">
        <v>1</v>
      </c>
      <c r="J1085" s="41">
        <v>1</v>
      </c>
    </row>
    <row r="1086" spans="1:10" x14ac:dyDescent="0.25">
      <c r="A1086" s="43">
        <v>5407575</v>
      </c>
      <c r="B1086" s="44" t="s">
        <v>12505</v>
      </c>
      <c r="C1086" s="44">
        <v>0</v>
      </c>
      <c r="D1086" s="44">
        <v>0</v>
      </c>
      <c r="E1086" s="44">
        <v>0</v>
      </c>
      <c r="F1086" s="44">
        <v>0</v>
      </c>
      <c r="G1086" s="44">
        <v>0</v>
      </c>
      <c r="H1086" s="44">
        <v>0</v>
      </c>
      <c r="I1086" s="44">
        <v>1</v>
      </c>
      <c r="J1086" s="44">
        <v>1</v>
      </c>
    </row>
    <row r="1087" spans="1:10" x14ac:dyDescent="0.25">
      <c r="A1087" s="40">
        <v>5026911</v>
      </c>
      <c r="B1087" s="41" t="s">
        <v>12506</v>
      </c>
      <c r="C1087" s="41">
        <v>0</v>
      </c>
      <c r="D1087" s="41">
        <v>0</v>
      </c>
      <c r="E1087" s="41">
        <v>0</v>
      </c>
      <c r="F1087" s="41">
        <v>0</v>
      </c>
      <c r="G1087" s="41">
        <v>0</v>
      </c>
      <c r="H1087" s="41">
        <v>0</v>
      </c>
      <c r="I1087" s="41">
        <v>1</v>
      </c>
      <c r="J1087" s="41">
        <v>1</v>
      </c>
    </row>
    <row r="1088" spans="1:10" x14ac:dyDescent="0.25">
      <c r="A1088" s="43">
        <v>5123275</v>
      </c>
      <c r="B1088" s="44" t="s">
        <v>12507</v>
      </c>
      <c r="C1088" s="44">
        <v>0</v>
      </c>
      <c r="D1088" s="44">
        <v>0</v>
      </c>
      <c r="E1088" s="44">
        <v>0</v>
      </c>
      <c r="F1088" s="44">
        <v>0</v>
      </c>
      <c r="G1088" s="44">
        <v>0</v>
      </c>
      <c r="H1088" s="44">
        <v>0</v>
      </c>
      <c r="I1088" s="44">
        <v>1</v>
      </c>
      <c r="J1088" s="44">
        <v>1</v>
      </c>
    </row>
    <row r="1089" spans="1:10" x14ac:dyDescent="0.25">
      <c r="A1089" s="40">
        <v>2614294</v>
      </c>
      <c r="B1089" s="41" t="s">
        <v>12508</v>
      </c>
      <c r="C1089" s="41">
        <v>0</v>
      </c>
      <c r="D1089" s="41">
        <v>0</v>
      </c>
      <c r="E1089" s="41">
        <v>0</v>
      </c>
      <c r="F1089" s="41">
        <v>0</v>
      </c>
      <c r="G1089" s="41">
        <v>0</v>
      </c>
      <c r="H1089" s="41">
        <v>0</v>
      </c>
      <c r="I1089" s="41">
        <v>1</v>
      </c>
      <c r="J1089" s="41">
        <v>1</v>
      </c>
    </row>
    <row r="1090" spans="1:10" x14ac:dyDescent="0.25">
      <c r="A1090" s="43">
        <v>5180945</v>
      </c>
      <c r="B1090" s="44" t="s">
        <v>883</v>
      </c>
      <c r="C1090" s="44">
        <v>0</v>
      </c>
      <c r="D1090" s="44">
        <v>0</v>
      </c>
      <c r="E1090" s="44">
        <v>0</v>
      </c>
      <c r="F1090" s="44">
        <v>0</v>
      </c>
      <c r="G1090" s="44">
        <v>0</v>
      </c>
      <c r="H1090" s="44">
        <v>0</v>
      </c>
      <c r="I1090" s="44">
        <v>1</v>
      </c>
      <c r="J1090" s="44">
        <v>1</v>
      </c>
    </row>
    <row r="1091" spans="1:10" x14ac:dyDescent="0.25">
      <c r="A1091" s="40">
        <v>2050463</v>
      </c>
      <c r="B1091" s="41" t="s">
        <v>8279</v>
      </c>
      <c r="C1091" s="41">
        <v>0</v>
      </c>
      <c r="D1091" s="41">
        <v>0</v>
      </c>
      <c r="E1091" s="41">
        <v>0</v>
      </c>
      <c r="F1091" s="41">
        <v>0</v>
      </c>
      <c r="G1091" s="41">
        <v>0</v>
      </c>
      <c r="H1091" s="41">
        <v>0</v>
      </c>
      <c r="I1091" s="41">
        <v>1</v>
      </c>
      <c r="J1091" s="41">
        <v>1</v>
      </c>
    </row>
    <row r="1092" spans="1:10" x14ac:dyDescent="0.25">
      <c r="A1092" s="43">
        <v>5103797</v>
      </c>
      <c r="B1092" s="44" t="s">
        <v>12509</v>
      </c>
      <c r="C1092" s="44">
        <v>0</v>
      </c>
      <c r="D1092" s="44">
        <v>0</v>
      </c>
      <c r="E1092" s="44">
        <v>0</v>
      </c>
      <c r="F1092" s="44">
        <v>0</v>
      </c>
      <c r="G1092" s="44">
        <v>1</v>
      </c>
      <c r="H1092" s="44">
        <v>0</v>
      </c>
      <c r="I1092" s="44">
        <v>1</v>
      </c>
      <c r="J1092" s="44">
        <v>1</v>
      </c>
    </row>
    <row r="1093" spans="1:10" x14ac:dyDescent="0.25">
      <c r="A1093" s="40">
        <v>5180236</v>
      </c>
      <c r="B1093" s="41" t="s">
        <v>12510</v>
      </c>
      <c r="C1093" s="41">
        <v>0</v>
      </c>
      <c r="D1093" s="41">
        <v>0</v>
      </c>
      <c r="E1093" s="41">
        <v>0</v>
      </c>
      <c r="F1093" s="41">
        <v>0</v>
      </c>
      <c r="G1093" s="41">
        <v>0</v>
      </c>
      <c r="H1093" s="41">
        <v>0</v>
      </c>
      <c r="I1093" s="41">
        <v>1</v>
      </c>
      <c r="J1093" s="41">
        <v>1</v>
      </c>
    </row>
    <row r="1094" spans="1:10" x14ac:dyDescent="0.25">
      <c r="A1094" s="43">
        <v>2588862</v>
      </c>
      <c r="B1094" s="44" t="s">
        <v>12511</v>
      </c>
      <c r="C1094" s="44">
        <v>0</v>
      </c>
      <c r="D1094" s="44">
        <v>0</v>
      </c>
      <c r="E1094" s="44">
        <v>0</v>
      </c>
      <c r="F1094" s="44">
        <v>0</v>
      </c>
      <c r="G1094" s="44">
        <v>0</v>
      </c>
      <c r="H1094" s="44">
        <v>0</v>
      </c>
      <c r="I1094" s="44">
        <v>1</v>
      </c>
      <c r="J1094" s="44">
        <v>1</v>
      </c>
    </row>
    <row r="1095" spans="1:10" x14ac:dyDescent="0.25">
      <c r="A1095" s="40">
        <v>2841002</v>
      </c>
      <c r="B1095" s="41" t="s">
        <v>2222</v>
      </c>
      <c r="C1095" s="41">
        <v>0</v>
      </c>
      <c r="D1095" s="41">
        <v>1</v>
      </c>
      <c r="E1095" s="41">
        <v>0</v>
      </c>
      <c r="F1095" s="41">
        <v>0</v>
      </c>
      <c r="G1095" s="41">
        <v>0</v>
      </c>
      <c r="H1095" s="41">
        <v>0</v>
      </c>
      <c r="I1095" s="41">
        <v>0</v>
      </c>
      <c r="J1095" s="41">
        <v>0</v>
      </c>
    </row>
    <row r="1096" spans="1:10" x14ac:dyDescent="0.25">
      <c r="A1096" s="43">
        <v>2630028</v>
      </c>
      <c r="B1096" s="44" t="s">
        <v>11240</v>
      </c>
      <c r="C1096" s="44">
        <v>0</v>
      </c>
      <c r="D1096" s="44">
        <v>0</v>
      </c>
      <c r="E1096" s="44">
        <v>0</v>
      </c>
      <c r="F1096" s="44">
        <v>0</v>
      </c>
      <c r="G1096" s="44">
        <v>0</v>
      </c>
      <c r="H1096" s="44">
        <v>0</v>
      </c>
      <c r="I1096" s="44">
        <v>0</v>
      </c>
      <c r="J1096" s="44">
        <v>1</v>
      </c>
    </row>
    <row r="1097" spans="1:10" x14ac:dyDescent="0.25">
      <c r="A1097" s="40">
        <v>5327628</v>
      </c>
      <c r="B1097" s="41" t="s">
        <v>12512</v>
      </c>
      <c r="C1097" s="41">
        <v>0</v>
      </c>
      <c r="D1097" s="41">
        <v>0</v>
      </c>
      <c r="E1097" s="41">
        <v>0</v>
      </c>
      <c r="F1097" s="41">
        <v>0</v>
      </c>
      <c r="G1097" s="41">
        <v>0</v>
      </c>
      <c r="H1097" s="41">
        <v>0</v>
      </c>
      <c r="I1097" s="41">
        <v>1</v>
      </c>
      <c r="J1097" s="41">
        <v>1</v>
      </c>
    </row>
    <row r="1098" spans="1:10" x14ac:dyDescent="0.25">
      <c r="A1098" s="43">
        <v>2650444</v>
      </c>
      <c r="B1098" s="44" t="s">
        <v>12513</v>
      </c>
      <c r="C1098" s="44">
        <v>0</v>
      </c>
      <c r="D1098" s="44">
        <v>0</v>
      </c>
      <c r="E1098" s="44">
        <v>0</v>
      </c>
      <c r="F1098" s="44">
        <v>0</v>
      </c>
      <c r="G1098" s="44">
        <v>0</v>
      </c>
      <c r="H1098" s="44">
        <v>0</v>
      </c>
      <c r="I1098" s="44">
        <v>1</v>
      </c>
      <c r="J1098" s="44">
        <v>1</v>
      </c>
    </row>
    <row r="1099" spans="1:10" x14ac:dyDescent="0.25">
      <c r="A1099" s="40">
        <v>5031974</v>
      </c>
      <c r="B1099" s="41" t="s">
        <v>11243</v>
      </c>
      <c r="C1099" s="41">
        <v>0</v>
      </c>
      <c r="D1099" s="41">
        <v>0</v>
      </c>
      <c r="E1099" s="41">
        <v>0</v>
      </c>
      <c r="F1099" s="41">
        <v>0</v>
      </c>
      <c r="G1099" s="41">
        <v>0</v>
      </c>
      <c r="H1099" s="41">
        <v>1</v>
      </c>
      <c r="I1099" s="41">
        <v>1</v>
      </c>
      <c r="J1099" s="41">
        <v>1</v>
      </c>
    </row>
    <row r="1100" spans="1:10" x14ac:dyDescent="0.25">
      <c r="A1100" s="43">
        <v>5032938</v>
      </c>
      <c r="B1100" s="44" t="s">
        <v>6517</v>
      </c>
      <c r="C1100" s="44">
        <v>0</v>
      </c>
      <c r="D1100" s="44">
        <v>0</v>
      </c>
      <c r="E1100" s="44">
        <v>0</v>
      </c>
      <c r="F1100" s="44">
        <v>0</v>
      </c>
      <c r="G1100" s="44">
        <v>0</v>
      </c>
      <c r="H1100" s="44">
        <v>0</v>
      </c>
      <c r="I1100" s="44">
        <v>1</v>
      </c>
      <c r="J1100" s="44">
        <v>1</v>
      </c>
    </row>
    <row r="1101" spans="1:10" x14ac:dyDescent="0.25">
      <c r="A1101" s="40">
        <v>2831945</v>
      </c>
      <c r="B1101" s="41" t="s">
        <v>11245</v>
      </c>
      <c r="C1101" s="41">
        <v>0</v>
      </c>
      <c r="D1101" s="41">
        <v>0</v>
      </c>
      <c r="E1101" s="41">
        <v>0</v>
      </c>
      <c r="F1101" s="41">
        <v>0</v>
      </c>
      <c r="G1101" s="41">
        <v>0</v>
      </c>
      <c r="H1101" s="41">
        <v>0</v>
      </c>
      <c r="I1101" s="41">
        <v>0</v>
      </c>
      <c r="J1101" s="41">
        <v>1</v>
      </c>
    </row>
    <row r="1102" spans="1:10" x14ac:dyDescent="0.25">
      <c r="A1102" s="43">
        <v>5038111</v>
      </c>
      <c r="B1102" s="44" t="s">
        <v>12514</v>
      </c>
      <c r="C1102" s="44">
        <v>0</v>
      </c>
      <c r="D1102" s="44">
        <v>1</v>
      </c>
      <c r="E1102" s="44">
        <v>0</v>
      </c>
      <c r="F1102" s="44">
        <v>0</v>
      </c>
      <c r="G1102" s="44">
        <v>0</v>
      </c>
      <c r="H1102" s="44">
        <v>0</v>
      </c>
      <c r="I1102" s="44">
        <v>0</v>
      </c>
      <c r="J1102" s="44">
        <v>0</v>
      </c>
    </row>
    <row r="1103" spans="1:10" x14ac:dyDescent="0.25">
      <c r="A1103" s="40">
        <v>2027283</v>
      </c>
      <c r="B1103" s="41" t="s">
        <v>12515</v>
      </c>
      <c r="C1103" s="41">
        <v>0</v>
      </c>
      <c r="D1103" s="41">
        <v>0</v>
      </c>
      <c r="E1103" s="41">
        <v>0</v>
      </c>
      <c r="F1103" s="41">
        <v>0</v>
      </c>
      <c r="G1103" s="41">
        <v>1</v>
      </c>
      <c r="H1103" s="41">
        <v>1</v>
      </c>
      <c r="I1103" s="41">
        <v>1</v>
      </c>
      <c r="J1103" s="41">
        <v>1</v>
      </c>
    </row>
    <row r="1104" spans="1:10" x14ac:dyDescent="0.25">
      <c r="A1104" s="43">
        <v>5276764</v>
      </c>
      <c r="B1104" s="44" t="s">
        <v>11247</v>
      </c>
      <c r="C1104" s="44">
        <v>0</v>
      </c>
      <c r="D1104" s="44">
        <v>0</v>
      </c>
      <c r="E1104" s="44">
        <v>0</v>
      </c>
      <c r="F1104" s="44">
        <v>0</v>
      </c>
      <c r="G1104" s="44">
        <v>0</v>
      </c>
      <c r="H1104" s="44">
        <v>0</v>
      </c>
      <c r="I1104" s="44">
        <v>1</v>
      </c>
      <c r="J1104" s="44">
        <v>1</v>
      </c>
    </row>
    <row r="1105" spans="1:10" x14ac:dyDescent="0.25">
      <c r="A1105" s="40">
        <v>2295954</v>
      </c>
      <c r="B1105" s="41" t="s">
        <v>4241</v>
      </c>
      <c r="C1105" s="41">
        <v>0</v>
      </c>
      <c r="D1105" s="41">
        <v>0</v>
      </c>
      <c r="E1105" s="41">
        <v>0</v>
      </c>
      <c r="F1105" s="41">
        <v>0</v>
      </c>
      <c r="G1105" s="41">
        <v>0</v>
      </c>
      <c r="H1105" s="41">
        <v>0</v>
      </c>
      <c r="I1105" s="41">
        <v>1</v>
      </c>
      <c r="J1105" s="41">
        <v>1</v>
      </c>
    </row>
    <row r="1106" spans="1:10" x14ac:dyDescent="0.25">
      <c r="A1106" s="43">
        <v>5112885</v>
      </c>
      <c r="B1106" s="44" t="s">
        <v>12516</v>
      </c>
      <c r="C1106" s="44">
        <v>0</v>
      </c>
      <c r="D1106" s="44">
        <v>0</v>
      </c>
      <c r="E1106" s="44">
        <v>0</v>
      </c>
      <c r="F1106" s="44">
        <v>0</v>
      </c>
      <c r="G1106" s="44">
        <v>0</v>
      </c>
      <c r="H1106" s="44">
        <v>0</v>
      </c>
      <c r="I1106" s="44">
        <v>1</v>
      </c>
      <c r="J1106" s="44">
        <v>1</v>
      </c>
    </row>
    <row r="1107" spans="1:10" x14ac:dyDescent="0.25">
      <c r="A1107" s="40">
        <v>2590565</v>
      </c>
      <c r="B1107" s="41" t="s">
        <v>11248</v>
      </c>
      <c r="C1107" s="41">
        <v>1</v>
      </c>
      <c r="D1107" s="41">
        <v>1</v>
      </c>
      <c r="E1107" s="41">
        <v>1</v>
      </c>
      <c r="F1107" s="41">
        <v>1</v>
      </c>
      <c r="G1107" s="41">
        <v>1</v>
      </c>
      <c r="H1107" s="41">
        <v>1</v>
      </c>
      <c r="I1107" s="41">
        <v>1</v>
      </c>
      <c r="J1107" s="41">
        <v>1</v>
      </c>
    </row>
    <row r="1108" spans="1:10" x14ac:dyDescent="0.25">
      <c r="A1108" s="43">
        <v>2068478</v>
      </c>
      <c r="B1108" s="44" t="s">
        <v>1466</v>
      </c>
      <c r="C1108" s="44">
        <v>0</v>
      </c>
      <c r="D1108" s="44">
        <v>1</v>
      </c>
      <c r="E1108" s="44">
        <v>1</v>
      </c>
      <c r="F1108" s="44">
        <v>0</v>
      </c>
      <c r="G1108" s="44">
        <v>1</v>
      </c>
      <c r="H1108" s="44">
        <v>1</v>
      </c>
      <c r="I1108" s="44">
        <v>1</v>
      </c>
      <c r="J1108" s="44">
        <v>1</v>
      </c>
    </row>
    <row r="1109" spans="1:10" x14ac:dyDescent="0.25">
      <c r="A1109" s="40">
        <v>5022959</v>
      </c>
      <c r="B1109" s="41" t="s">
        <v>12517</v>
      </c>
      <c r="C1109" s="41">
        <v>0</v>
      </c>
      <c r="D1109" s="41">
        <v>0</v>
      </c>
      <c r="E1109" s="41">
        <v>0</v>
      </c>
      <c r="F1109" s="41">
        <v>0</v>
      </c>
      <c r="G1109" s="41">
        <v>0</v>
      </c>
      <c r="H1109" s="41">
        <v>0</v>
      </c>
      <c r="I1109" s="41">
        <v>1</v>
      </c>
      <c r="J1109" s="41">
        <v>0</v>
      </c>
    </row>
    <row r="1110" spans="1:10" x14ac:dyDescent="0.25">
      <c r="A1110" s="43">
        <v>2777436</v>
      </c>
      <c r="B1110" s="44" t="s">
        <v>12518</v>
      </c>
      <c r="C1110" s="44">
        <v>0</v>
      </c>
      <c r="D1110" s="44">
        <v>0</v>
      </c>
      <c r="E1110" s="44">
        <v>0</v>
      </c>
      <c r="F1110" s="44">
        <v>0</v>
      </c>
      <c r="G1110" s="44">
        <v>0</v>
      </c>
      <c r="H1110" s="44">
        <v>0</v>
      </c>
      <c r="I1110" s="44">
        <v>1</v>
      </c>
      <c r="J1110" s="44">
        <v>0</v>
      </c>
    </row>
    <row r="1111" spans="1:10" x14ac:dyDescent="0.25">
      <c r="A1111" s="40">
        <v>5084903</v>
      </c>
      <c r="B1111" s="41" t="s">
        <v>5847</v>
      </c>
      <c r="C1111" s="41">
        <v>0</v>
      </c>
      <c r="D1111" s="41">
        <v>0</v>
      </c>
      <c r="E1111" s="41">
        <v>0</v>
      </c>
      <c r="F1111" s="41">
        <v>0</v>
      </c>
      <c r="G1111" s="41">
        <v>0</v>
      </c>
      <c r="H1111" s="41">
        <v>0</v>
      </c>
      <c r="I1111" s="41">
        <v>1</v>
      </c>
      <c r="J1111" s="41">
        <v>1</v>
      </c>
    </row>
    <row r="1112" spans="1:10" x14ac:dyDescent="0.25">
      <c r="A1112" s="43">
        <v>5066832</v>
      </c>
      <c r="B1112" s="44" t="s">
        <v>12519</v>
      </c>
      <c r="C1112" s="44">
        <v>0</v>
      </c>
      <c r="D1112" s="44">
        <v>0</v>
      </c>
      <c r="E1112" s="44">
        <v>0</v>
      </c>
      <c r="F1112" s="44">
        <v>0</v>
      </c>
      <c r="G1112" s="44">
        <v>0</v>
      </c>
      <c r="H1112" s="44">
        <v>0</v>
      </c>
      <c r="I1112" s="44">
        <v>1</v>
      </c>
      <c r="J1112" s="44">
        <v>0</v>
      </c>
    </row>
    <row r="1113" spans="1:10" x14ac:dyDescent="0.25">
      <c r="A1113" s="40">
        <v>5295858</v>
      </c>
      <c r="B1113" s="41" t="s">
        <v>12520</v>
      </c>
      <c r="C1113" s="41">
        <v>0</v>
      </c>
      <c r="D1113" s="41">
        <v>0</v>
      </c>
      <c r="E1113" s="41">
        <v>0</v>
      </c>
      <c r="F1113" s="41">
        <v>0</v>
      </c>
      <c r="G1113" s="41">
        <v>0</v>
      </c>
      <c r="H1113" s="41">
        <v>0</v>
      </c>
      <c r="I1113" s="41">
        <v>1</v>
      </c>
      <c r="J1113" s="41">
        <v>1</v>
      </c>
    </row>
    <row r="1114" spans="1:10" x14ac:dyDescent="0.25">
      <c r="A1114" s="43">
        <v>2098482</v>
      </c>
      <c r="B1114" s="44" t="s">
        <v>12521</v>
      </c>
      <c r="C1114" s="44">
        <v>0</v>
      </c>
      <c r="D1114" s="44">
        <v>0</v>
      </c>
      <c r="E1114" s="44">
        <v>0</v>
      </c>
      <c r="F1114" s="44">
        <v>0</v>
      </c>
      <c r="G1114" s="44">
        <v>0</v>
      </c>
      <c r="H1114" s="44">
        <v>0</v>
      </c>
      <c r="I1114" s="44">
        <v>1</v>
      </c>
      <c r="J1114" s="44">
        <v>1</v>
      </c>
    </row>
    <row r="1115" spans="1:10" x14ac:dyDescent="0.25">
      <c r="A1115" s="40">
        <v>5331064</v>
      </c>
      <c r="B1115" s="41" t="s">
        <v>10697</v>
      </c>
      <c r="C1115" s="41">
        <v>0</v>
      </c>
      <c r="D1115" s="41">
        <v>0</v>
      </c>
      <c r="E1115" s="41">
        <v>0</v>
      </c>
      <c r="F1115" s="41">
        <v>0</v>
      </c>
      <c r="G1115" s="41">
        <v>0</v>
      </c>
      <c r="H1115" s="41">
        <v>0</v>
      </c>
      <c r="I1115" s="41">
        <v>1</v>
      </c>
      <c r="J1115" s="41">
        <v>1</v>
      </c>
    </row>
    <row r="1116" spans="1:10" x14ac:dyDescent="0.25">
      <c r="A1116" s="43">
        <v>2587645</v>
      </c>
      <c r="B1116" s="44" t="s">
        <v>12522</v>
      </c>
      <c r="C1116" s="44">
        <v>0</v>
      </c>
      <c r="D1116" s="44">
        <v>1</v>
      </c>
      <c r="E1116" s="44">
        <v>1</v>
      </c>
      <c r="F1116" s="44">
        <v>1</v>
      </c>
      <c r="G1116" s="44">
        <v>1</v>
      </c>
      <c r="H1116" s="44">
        <v>1</v>
      </c>
      <c r="I1116" s="44">
        <v>1</v>
      </c>
      <c r="J1116" s="44">
        <v>1</v>
      </c>
    </row>
    <row r="1117" spans="1:10" x14ac:dyDescent="0.25">
      <c r="A1117" s="40">
        <v>5330874</v>
      </c>
      <c r="B1117" s="41" t="s">
        <v>8696</v>
      </c>
      <c r="C1117" s="41">
        <v>0</v>
      </c>
      <c r="D1117" s="41">
        <v>0</v>
      </c>
      <c r="E1117" s="41">
        <v>0</v>
      </c>
      <c r="F1117" s="41">
        <v>0</v>
      </c>
      <c r="G1117" s="41">
        <v>0</v>
      </c>
      <c r="H1117" s="41">
        <v>0</v>
      </c>
      <c r="I1117" s="41">
        <v>1</v>
      </c>
      <c r="J1117" s="41">
        <v>1</v>
      </c>
    </row>
    <row r="1118" spans="1:10" x14ac:dyDescent="0.25">
      <c r="A1118" s="43">
        <v>2762463</v>
      </c>
      <c r="B1118" s="44" t="s">
        <v>2991</v>
      </c>
      <c r="C1118" s="44">
        <v>0</v>
      </c>
      <c r="D1118" s="44">
        <v>0</v>
      </c>
      <c r="E1118" s="44">
        <v>0</v>
      </c>
      <c r="F1118" s="44">
        <v>0</v>
      </c>
      <c r="G1118" s="44">
        <v>0</v>
      </c>
      <c r="H1118" s="44">
        <v>0</v>
      </c>
      <c r="I1118" s="44">
        <v>1</v>
      </c>
      <c r="J1118" s="44">
        <v>1</v>
      </c>
    </row>
    <row r="1119" spans="1:10" x14ac:dyDescent="0.25">
      <c r="A1119" s="40">
        <v>5074959</v>
      </c>
      <c r="B1119" s="41" t="s">
        <v>12523</v>
      </c>
      <c r="C1119" s="41">
        <v>0</v>
      </c>
      <c r="D1119" s="41">
        <v>0</v>
      </c>
      <c r="E1119" s="41">
        <v>0</v>
      </c>
      <c r="F1119" s="41">
        <v>0</v>
      </c>
      <c r="G1119" s="41">
        <v>0</v>
      </c>
      <c r="H1119" s="41">
        <v>1</v>
      </c>
      <c r="I1119" s="41">
        <v>1</v>
      </c>
      <c r="J1119" s="41">
        <v>1</v>
      </c>
    </row>
    <row r="1120" spans="1:10" x14ac:dyDescent="0.25">
      <c r="A1120" s="43">
        <v>5120365</v>
      </c>
      <c r="B1120" s="44" t="s">
        <v>9282</v>
      </c>
      <c r="C1120" s="44">
        <v>0</v>
      </c>
      <c r="D1120" s="44">
        <v>0</v>
      </c>
      <c r="E1120" s="44">
        <v>0</v>
      </c>
      <c r="F1120" s="44">
        <v>0</v>
      </c>
      <c r="G1120" s="44">
        <v>0</v>
      </c>
      <c r="H1120" s="44">
        <v>0</v>
      </c>
      <c r="I1120" s="44">
        <v>1</v>
      </c>
      <c r="J1120" s="44">
        <v>0</v>
      </c>
    </row>
    <row r="1121" spans="1:10" x14ac:dyDescent="0.25">
      <c r="A1121" s="40">
        <v>5524997</v>
      </c>
      <c r="B1121" s="41" t="s">
        <v>5946</v>
      </c>
      <c r="C1121" s="41">
        <v>0</v>
      </c>
      <c r="D1121" s="41">
        <v>0</v>
      </c>
      <c r="E1121" s="41">
        <v>0</v>
      </c>
      <c r="F1121" s="41">
        <v>0</v>
      </c>
      <c r="G1121" s="41">
        <v>0</v>
      </c>
      <c r="H1121" s="41">
        <v>0</v>
      </c>
      <c r="I1121" s="41">
        <v>0</v>
      </c>
      <c r="J1121" s="41">
        <v>1</v>
      </c>
    </row>
    <row r="1122" spans="1:10" x14ac:dyDescent="0.25">
      <c r="A1122" s="43">
        <v>5284481</v>
      </c>
      <c r="B1122" s="44" t="s">
        <v>12524</v>
      </c>
      <c r="C1122" s="44">
        <v>0</v>
      </c>
      <c r="D1122" s="44">
        <v>0</v>
      </c>
      <c r="E1122" s="44">
        <v>0</v>
      </c>
      <c r="F1122" s="44">
        <v>0</v>
      </c>
      <c r="G1122" s="44">
        <v>0</v>
      </c>
      <c r="H1122" s="44">
        <v>0</v>
      </c>
      <c r="I1122" s="44">
        <v>1</v>
      </c>
      <c r="J1122" s="44">
        <v>0</v>
      </c>
    </row>
    <row r="1123" spans="1:10" x14ac:dyDescent="0.25">
      <c r="A1123" s="40">
        <v>5006147</v>
      </c>
      <c r="B1123" s="41" t="s">
        <v>12525</v>
      </c>
      <c r="C1123" s="41">
        <v>0</v>
      </c>
      <c r="D1123" s="41">
        <v>0</v>
      </c>
      <c r="E1123" s="41">
        <v>0</v>
      </c>
      <c r="F1123" s="41">
        <v>0</v>
      </c>
      <c r="G1123" s="41">
        <v>0</v>
      </c>
      <c r="H1123" s="41">
        <v>0</v>
      </c>
      <c r="I1123" s="41">
        <v>1</v>
      </c>
      <c r="J1123" s="41">
        <v>1</v>
      </c>
    </row>
    <row r="1124" spans="1:10" x14ac:dyDescent="0.25">
      <c r="A1124" s="43">
        <v>5047706</v>
      </c>
      <c r="B1124" s="44" t="s">
        <v>12526</v>
      </c>
      <c r="C1124" s="44">
        <v>0</v>
      </c>
      <c r="D1124" s="44">
        <v>0</v>
      </c>
      <c r="E1124" s="44">
        <v>0</v>
      </c>
      <c r="F1124" s="44">
        <v>0</v>
      </c>
      <c r="G1124" s="44">
        <v>0</v>
      </c>
      <c r="H1124" s="44">
        <v>0</v>
      </c>
      <c r="I1124" s="44">
        <v>1</v>
      </c>
      <c r="J1124" s="44">
        <v>1</v>
      </c>
    </row>
    <row r="1125" spans="1:10" x14ac:dyDescent="0.25">
      <c r="A1125" s="40">
        <v>5297494</v>
      </c>
      <c r="B1125" s="41" t="s">
        <v>4410</v>
      </c>
      <c r="C1125" s="41">
        <v>0</v>
      </c>
      <c r="D1125" s="41">
        <v>0</v>
      </c>
      <c r="E1125" s="41">
        <v>0</v>
      </c>
      <c r="F1125" s="41">
        <v>0</v>
      </c>
      <c r="G1125" s="41">
        <v>0</v>
      </c>
      <c r="H1125" s="41">
        <v>0</v>
      </c>
      <c r="I1125" s="41">
        <v>1</v>
      </c>
      <c r="J1125" s="41">
        <v>0</v>
      </c>
    </row>
    <row r="1126" spans="1:10" x14ac:dyDescent="0.25">
      <c r="A1126" s="43">
        <v>2063913</v>
      </c>
      <c r="B1126" s="44" t="s">
        <v>12527</v>
      </c>
      <c r="C1126" s="44">
        <v>0</v>
      </c>
      <c r="D1126" s="44">
        <v>0</v>
      </c>
      <c r="E1126" s="44">
        <v>0</v>
      </c>
      <c r="F1126" s="44">
        <v>0</v>
      </c>
      <c r="G1126" s="44">
        <v>0</v>
      </c>
      <c r="H1126" s="44">
        <v>0</v>
      </c>
      <c r="I1126" s="44">
        <v>1</v>
      </c>
      <c r="J1126" s="44">
        <v>1</v>
      </c>
    </row>
    <row r="1127" spans="1:10" x14ac:dyDescent="0.25">
      <c r="A1127" s="40">
        <v>2041588</v>
      </c>
      <c r="B1127" s="41" t="s">
        <v>2041</v>
      </c>
      <c r="C1127" s="41">
        <v>0</v>
      </c>
      <c r="D1127" s="41">
        <v>0</v>
      </c>
      <c r="E1127" s="41">
        <v>0</v>
      </c>
      <c r="F1127" s="41">
        <v>0</v>
      </c>
      <c r="G1127" s="41">
        <v>0</v>
      </c>
      <c r="H1127" s="41">
        <v>0</v>
      </c>
      <c r="I1127" s="41">
        <v>1</v>
      </c>
      <c r="J1127" s="41">
        <v>0</v>
      </c>
    </row>
    <row r="1128" spans="1:10" x14ac:dyDescent="0.25">
      <c r="A1128" s="43">
        <v>2703807</v>
      </c>
      <c r="B1128" s="44" t="s">
        <v>1839</v>
      </c>
      <c r="C1128" s="44">
        <v>0</v>
      </c>
      <c r="D1128" s="44">
        <v>0</v>
      </c>
      <c r="E1128" s="44">
        <v>0</v>
      </c>
      <c r="F1128" s="44">
        <v>0</v>
      </c>
      <c r="G1128" s="44">
        <v>0</v>
      </c>
      <c r="H1128" s="44">
        <v>1</v>
      </c>
      <c r="I1128" s="44">
        <v>1</v>
      </c>
      <c r="J1128" s="44">
        <v>0</v>
      </c>
    </row>
    <row r="1129" spans="1:10" x14ac:dyDescent="0.25">
      <c r="A1129" s="40">
        <v>2596873</v>
      </c>
      <c r="B1129" s="41" t="s">
        <v>12528</v>
      </c>
      <c r="C1129" s="41">
        <v>1</v>
      </c>
      <c r="D1129" s="41">
        <v>0</v>
      </c>
      <c r="E1129" s="41">
        <v>0</v>
      </c>
      <c r="F1129" s="41">
        <v>0</v>
      </c>
      <c r="G1129" s="41">
        <v>0</v>
      </c>
      <c r="H1129" s="41">
        <v>0</v>
      </c>
      <c r="I1129" s="41">
        <v>0</v>
      </c>
      <c r="J1129" s="41">
        <v>0</v>
      </c>
    </row>
    <row r="1130" spans="1:10" x14ac:dyDescent="0.25">
      <c r="A1130" s="43">
        <v>2838672</v>
      </c>
      <c r="B1130" s="44" t="s">
        <v>12529</v>
      </c>
      <c r="C1130" s="44">
        <v>0</v>
      </c>
      <c r="D1130" s="44">
        <v>0</v>
      </c>
      <c r="E1130" s="44">
        <v>0</v>
      </c>
      <c r="F1130" s="44">
        <v>0</v>
      </c>
      <c r="G1130" s="44">
        <v>0</v>
      </c>
      <c r="H1130" s="44">
        <v>0</v>
      </c>
      <c r="I1130" s="44">
        <v>1</v>
      </c>
      <c r="J1130" s="44">
        <v>1</v>
      </c>
    </row>
    <row r="1131" spans="1:10" x14ac:dyDescent="0.25">
      <c r="A1131" s="40">
        <v>5022355</v>
      </c>
      <c r="B1131" s="41" t="s">
        <v>12530</v>
      </c>
      <c r="C1131" s="41">
        <v>0</v>
      </c>
      <c r="D1131" s="41">
        <v>0</v>
      </c>
      <c r="E1131" s="41">
        <v>0</v>
      </c>
      <c r="F1131" s="41">
        <v>0</v>
      </c>
      <c r="G1131" s="41">
        <v>0</v>
      </c>
      <c r="H1131" s="41">
        <v>0</v>
      </c>
      <c r="I1131" s="41">
        <v>1</v>
      </c>
      <c r="J1131" s="41">
        <v>0</v>
      </c>
    </row>
    <row r="1132" spans="1:10" x14ac:dyDescent="0.25">
      <c r="A1132" s="43">
        <v>5134617</v>
      </c>
      <c r="B1132" s="44" t="s">
        <v>12531</v>
      </c>
      <c r="C1132" s="44">
        <v>0</v>
      </c>
      <c r="D1132" s="44">
        <v>0</v>
      </c>
      <c r="E1132" s="44">
        <v>0</v>
      </c>
      <c r="F1132" s="44">
        <v>0</v>
      </c>
      <c r="G1132" s="44">
        <v>0</v>
      </c>
      <c r="H1132" s="44">
        <v>0</v>
      </c>
      <c r="I1132" s="44">
        <v>1</v>
      </c>
      <c r="J1132" s="44">
        <v>1</v>
      </c>
    </row>
    <row r="1133" spans="1:10" x14ac:dyDescent="0.25">
      <c r="A1133" s="40">
        <v>5108543</v>
      </c>
      <c r="B1133" s="41" t="s">
        <v>11255</v>
      </c>
      <c r="C1133" s="41">
        <v>0</v>
      </c>
      <c r="D1133" s="41">
        <v>0</v>
      </c>
      <c r="E1133" s="41">
        <v>0</v>
      </c>
      <c r="F1133" s="41">
        <v>0</v>
      </c>
      <c r="G1133" s="41">
        <v>0</v>
      </c>
      <c r="H1133" s="41">
        <v>0</v>
      </c>
      <c r="I1133" s="41">
        <v>0</v>
      </c>
      <c r="J1133" s="41">
        <v>1</v>
      </c>
    </row>
    <row r="1134" spans="1:10" x14ac:dyDescent="0.25">
      <c r="A1134" s="43">
        <v>3675416</v>
      </c>
      <c r="B1134" s="44" t="s">
        <v>12532</v>
      </c>
      <c r="C1134" s="44">
        <v>0</v>
      </c>
      <c r="D1134" s="44">
        <v>0</v>
      </c>
      <c r="E1134" s="44">
        <v>0</v>
      </c>
      <c r="F1134" s="44">
        <v>0</v>
      </c>
      <c r="G1134" s="44">
        <v>0</v>
      </c>
      <c r="H1134" s="44">
        <v>0</v>
      </c>
      <c r="I1134" s="44">
        <v>1</v>
      </c>
      <c r="J1134" s="44">
        <v>0</v>
      </c>
    </row>
    <row r="1135" spans="1:10" x14ac:dyDescent="0.25">
      <c r="A1135" s="40">
        <v>5335736</v>
      </c>
      <c r="B1135" s="41" t="s">
        <v>12533</v>
      </c>
      <c r="C1135" s="41">
        <v>0</v>
      </c>
      <c r="D1135" s="41">
        <v>0</v>
      </c>
      <c r="E1135" s="41">
        <v>0</v>
      </c>
      <c r="F1135" s="41">
        <v>1</v>
      </c>
      <c r="G1135" s="41">
        <v>1</v>
      </c>
      <c r="H1135" s="41">
        <v>0</v>
      </c>
      <c r="I1135" s="41">
        <v>0</v>
      </c>
      <c r="J1135" s="41">
        <v>0</v>
      </c>
    </row>
    <row r="1136" spans="1:10" x14ac:dyDescent="0.25">
      <c r="A1136" s="43">
        <v>2831155</v>
      </c>
      <c r="B1136" s="44" t="s">
        <v>12534</v>
      </c>
      <c r="C1136" s="44">
        <v>0</v>
      </c>
      <c r="D1136" s="44">
        <v>0</v>
      </c>
      <c r="E1136" s="44">
        <v>0</v>
      </c>
      <c r="F1136" s="44">
        <v>0</v>
      </c>
      <c r="G1136" s="44">
        <v>0</v>
      </c>
      <c r="H1136" s="44">
        <v>0</v>
      </c>
      <c r="I1136" s="44">
        <v>1</v>
      </c>
      <c r="J1136" s="44">
        <v>1</v>
      </c>
    </row>
    <row r="1137" spans="1:10" x14ac:dyDescent="0.25">
      <c r="A1137" s="40">
        <v>2652811</v>
      </c>
      <c r="B1137" s="41" t="s">
        <v>12535</v>
      </c>
      <c r="C1137" s="41">
        <v>0</v>
      </c>
      <c r="D1137" s="41">
        <v>0</v>
      </c>
      <c r="E1137" s="41">
        <v>0</v>
      </c>
      <c r="F1137" s="41">
        <v>0</v>
      </c>
      <c r="G1137" s="41">
        <v>0</v>
      </c>
      <c r="H1137" s="41">
        <v>0</v>
      </c>
      <c r="I1137" s="41">
        <v>1</v>
      </c>
      <c r="J1137" s="41">
        <v>1</v>
      </c>
    </row>
    <row r="1138" spans="1:10" x14ac:dyDescent="0.25">
      <c r="A1138" s="43">
        <v>2890682</v>
      </c>
      <c r="B1138" s="44" t="s">
        <v>12536</v>
      </c>
      <c r="C1138" s="44">
        <v>0</v>
      </c>
      <c r="D1138" s="44">
        <v>0</v>
      </c>
      <c r="E1138" s="44">
        <v>0</v>
      </c>
      <c r="F1138" s="44">
        <v>0</v>
      </c>
      <c r="G1138" s="44">
        <v>0</v>
      </c>
      <c r="H1138" s="44">
        <v>0</v>
      </c>
      <c r="I1138" s="44">
        <v>1</v>
      </c>
      <c r="J1138" s="44">
        <v>1</v>
      </c>
    </row>
    <row r="1139" spans="1:10" x14ac:dyDescent="0.25">
      <c r="A1139" s="40">
        <v>5287014</v>
      </c>
      <c r="B1139" s="41" t="s">
        <v>12537</v>
      </c>
      <c r="C1139" s="41">
        <v>0</v>
      </c>
      <c r="D1139" s="41">
        <v>0</v>
      </c>
      <c r="E1139" s="41">
        <v>0</v>
      </c>
      <c r="F1139" s="41">
        <v>0</v>
      </c>
      <c r="G1139" s="41">
        <v>0</v>
      </c>
      <c r="H1139" s="41">
        <v>0</v>
      </c>
      <c r="I1139" s="41">
        <v>1</v>
      </c>
      <c r="J1139" s="41">
        <v>0</v>
      </c>
    </row>
    <row r="1140" spans="1:10" x14ac:dyDescent="0.25">
      <c r="A1140" s="43">
        <v>5106567</v>
      </c>
      <c r="B1140" s="44" t="s">
        <v>12538</v>
      </c>
      <c r="C1140" s="44">
        <v>0</v>
      </c>
      <c r="D1140" s="44">
        <v>0</v>
      </c>
      <c r="E1140" s="44">
        <v>0</v>
      </c>
      <c r="F1140" s="44">
        <v>0</v>
      </c>
      <c r="G1140" s="44">
        <v>0</v>
      </c>
      <c r="H1140" s="44">
        <v>0</v>
      </c>
      <c r="I1140" s="44">
        <v>1</v>
      </c>
      <c r="J1140" s="44">
        <v>0</v>
      </c>
    </row>
    <row r="1141" spans="1:10" x14ac:dyDescent="0.25">
      <c r="A1141" s="40">
        <v>2851768</v>
      </c>
      <c r="B1141" s="41" t="s">
        <v>12539</v>
      </c>
      <c r="C1141" s="41">
        <v>0</v>
      </c>
      <c r="D1141" s="41">
        <v>0</v>
      </c>
      <c r="E1141" s="41">
        <v>0</v>
      </c>
      <c r="F1141" s="41">
        <v>0</v>
      </c>
      <c r="G1141" s="41">
        <v>0</v>
      </c>
      <c r="H1141" s="41">
        <v>0</v>
      </c>
      <c r="I1141" s="41">
        <v>1</v>
      </c>
      <c r="J1141" s="41">
        <v>1</v>
      </c>
    </row>
    <row r="1142" spans="1:10" x14ac:dyDescent="0.25">
      <c r="A1142" s="43">
        <v>2016656</v>
      </c>
      <c r="B1142" s="44" t="s">
        <v>704</v>
      </c>
      <c r="C1142" s="44">
        <v>1</v>
      </c>
      <c r="D1142" s="44">
        <v>1</v>
      </c>
      <c r="E1142" s="44">
        <v>1</v>
      </c>
      <c r="F1142" s="44">
        <v>1</v>
      </c>
      <c r="G1142" s="44">
        <v>1</v>
      </c>
      <c r="H1142" s="44">
        <v>0</v>
      </c>
      <c r="I1142" s="44">
        <v>0</v>
      </c>
      <c r="J1142" s="44">
        <v>0</v>
      </c>
    </row>
    <row r="1143" spans="1:10" x14ac:dyDescent="0.25">
      <c r="A1143" s="40">
        <v>5000505</v>
      </c>
      <c r="B1143" s="41" t="s">
        <v>12540</v>
      </c>
      <c r="C1143" s="41">
        <v>0</v>
      </c>
      <c r="D1143" s="41">
        <v>0</v>
      </c>
      <c r="E1143" s="41">
        <v>0</v>
      </c>
      <c r="F1143" s="41">
        <v>0</v>
      </c>
      <c r="G1143" s="41">
        <v>0</v>
      </c>
      <c r="H1143" s="41">
        <v>0</v>
      </c>
      <c r="I1143" s="41">
        <v>1</v>
      </c>
      <c r="J1143" s="41">
        <v>0</v>
      </c>
    </row>
    <row r="1144" spans="1:10" x14ac:dyDescent="0.25">
      <c r="A1144" s="43">
        <v>2055317</v>
      </c>
      <c r="B1144" s="44" t="s">
        <v>11260</v>
      </c>
      <c r="C1144" s="44">
        <v>0</v>
      </c>
      <c r="D1144" s="44">
        <v>0</v>
      </c>
      <c r="E1144" s="44">
        <v>0</v>
      </c>
      <c r="F1144" s="44">
        <v>0</v>
      </c>
      <c r="G1144" s="44">
        <v>0</v>
      </c>
      <c r="H1144" s="44">
        <v>0</v>
      </c>
      <c r="I1144" s="44">
        <v>0</v>
      </c>
      <c r="J1144" s="44">
        <v>1</v>
      </c>
    </row>
    <row r="1145" spans="1:10" x14ac:dyDescent="0.25">
      <c r="A1145" s="40">
        <v>5325552</v>
      </c>
      <c r="B1145" s="41" t="s">
        <v>12541</v>
      </c>
      <c r="C1145" s="41">
        <v>0</v>
      </c>
      <c r="D1145" s="41">
        <v>0</v>
      </c>
      <c r="E1145" s="41">
        <v>0</v>
      </c>
      <c r="F1145" s="41">
        <v>0</v>
      </c>
      <c r="G1145" s="41">
        <v>1</v>
      </c>
      <c r="H1145" s="41">
        <v>0</v>
      </c>
      <c r="I1145" s="41">
        <v>1</v>
      </c>
      <c r="J1145" s="41">
        <v>0</v>
      </c>
    </row>
    <row r="1146" spans="1:10" x14ac:dyDescent="0.25">
      <c r="A1146" s="43">
        <v>2849046</v>
      </c>
      <c r="B1146" s="44" t="s">
        <v>12542</v>
      </c>
      <c r="C1146" s="44">
        <v>0</v>
      </c>
      <c r="D1146" s="44">
        <v>0</v>
      </c>
      <c r="E1146" s="44">
        <v>0</v>
      </c>
      <c r="F1146" s="44">
        <v>0</v>
      </c>
      <c r="G1146" s="44">
        <v>0</v>
      </c>
      <c r="H1146" s="44">
        <v>0</v>
      </c>
      <c r="I1146" s="44">
        <v>1</v>
      </c>
      <c r="J1146" s="44">
        <v>0</v>
      </c>
    </row>
    <row r="1147" spans="1:10" x14ac:dyDescent="0.25">
      <c r="A1147" s="40">
        <v>5103851</v>
      </c>
      <c r="B1147" s="41" t="s">
        <v>11261</v>
      </c>
      <c r="C1147" s="41">
        <v>0</v>
      </c>
      <c r="D1147" s="41">
        <v>0</v>
      </c>
      <c r="E1147" s="41">
        <v>0</v>
      </c>
      <c r="F1147" s="41">
        <v>0</v>
      </c>
      <c r="G1147" s="41">
        <v>0</v>
      </c>
      <c r="H1147" s="41">
        <v>0</v>
      </c>
      <c r="I1147" s="41">
        <v>0</v>
      </c>
      <c r="J1147" s="41">
        <v>1</v>
      </c>
    </row>
    <row r="1148" spans="1:10" x14ac:dyDescent="0.25">
      <c r="A1148" s="43">
        <v>5243904</v>
      </c>
      <c r="B1148" s="44" t="s">
        <v>9193</v>
      </c>
      <c r="C1148" s="44">
        <v>0</v>
      </c>
      <c r="D1148" s="44">
        <v>0</v>
      </c>
      <c r="E1148" s="44">
        <v>0</v>
      </c>
      <c r="F1148" s="44">
        <v>0</v>
      </c>
      <c r="G1148" s="44">
        <v>0</v>
      </c>
      <c r="H1148" s="44">
        <v>0</v>
      </c>
      <c r="I1148" s="44">
        <v>1</v>
      </c>
      <c r="J1148" s="44">
        <v>1</v>
      </c>
    </row>
    <row r="1149" spans="1:10" x14ac:dyDescent="0.25">
      <c r="A1149" s="40">
        <v>2777223</v>
      </c>
      <c r="B1149" s="41" t="s">
        <v>683</v>
      </c>
      <c r="C1149" s="41">
        <v>0</v>
      </c>
      <c r="D1149" s="41">
        <v>0</v>
      </c>
      <c r="E1149" s="41">
        <v>0</v>
      </c>
      <c r="F1149" s="41">
        <v>0</v>
      </c>
      <c r="G1149" s="41">
        <v>0</v>
      </c>
      <c r="H1149" s="41">
        <v>1</v>
      </c>
      <c r="I1149" s="41">
        <v>1</v>
      </c>
      <c r="J1149" s="41">
        <v>1</v>
      </c>
    </row>
    <row r="1150" spans="1:10" x14ac:dyDescent="0.25">
      <c r="A1150" s="43">
        <v>2614065</v>
      </c>
      <c r="B1150" s="44" t="s">
        <v>12543</v>
      </c>
      <c r="C1150" s="44">
        <v>1</v>
      </c>
      <c r="D1150" s="44">
        <v>0</v>
      </c>
      <c r="E1150" s="44">
        <v>1</v>
      </c>
      <c r="F1150" s="44">
        <v>1</v>
      </c>
      <c r="G1150" s="44">
        <v>1</v>
      </c>
      <c r="H1150" s="44">
        <v>0</v>
      </c>
      <c r="I1150" s="44">
        <v>0</v>
      </c>
      <c r="J1150" s="44">
        <v>0</v>
      </c>
    </row>
    <row r="1151" spans="1:10" x14ac:dyDescent="0.25">
      <c r="A1151" s="40">
        <v>5215331</v>
      </c>
      <c r="B1151" s="41" t="s">
        <v>12544</v>
      </c>
      <c r="C1151" s="41">
        <v>0</v>
      </c>
      <c r="D1151" s="41">
        <v>0</v>
      </c>
      <c r="E1151" s="41">
        <v>0</v>
      </c>
      <c r="F1151" s="41">
        <v>0</v>
      </c>
      <c r="G1151" s="41">
        <v>0</v>
      </c>
      <c r="H1151" s="41">
        <v>0</v>
      </c>
      <c r="I1151" s="41">
        <v>1</v>
      </c>
      <c r="J1151" s="41">
        <v>1</v>
      </c>
    </row>
    <row r="1152" spans="1:10" x14ac:dyDescent="0.25">
      <c r="A1152" s="43">
        <v>5292026</v>
      </c>
      <c r="B1152" s="44" t="s">
        <v>11264</v>
      </c>
      <c r="C1152" s="44">
        <v>0</v>
      </c>
      <c r="D1152" s="44">
        <v>0</v>
      </c>
      <c r="E1152" s="44">
        <v>0</v>
      </c>
      <c r="F1152" s="44">
        <v>0</v>
      </c>
      <c r="G1152" s="44">
        <v>0</v>
      </c>
      <c r="H1152" s="44">
        <v>0</v>
      </c>
      <c r="I1152" s="44">
        <v>1</v>
      </c>
      <c r="J1152" s="44">
        <v>1</v>
      </c>
    </row>
    <row r="1153" spans="1:10" x14ac:dyDescent="0.25">
      <c r="A1153" s="40">
        <v>5105439</v>
      </c>
      <c r="B1153" s="41" t="s">
        <v>12545</v>
      </c>
      <c r="C1153" s="41">
        <v>0</v>
      </c>
      <c r="D1153" s="41">
        <v>0</v>
      </c>
      <c r="E1153" s="41">
        <v>0</v>
      </c>
      <c r="F1153" s="41">
        <v>0</v>
      </c>
      <c r="G1153" s="41">
        <v>0</v>
      </c>
      <c r="H1153" s="41">
        <v>0</v>
      </c>
      <c r="I1153" s="41">
        <v>1</v>
      </c>
      <c r="J1153" s="41">
        <v>0</v>
      </c>
    </row>
    <row r="1154" spans="1:10" x14ac:dyDescent="0.25">
      <c r="A1154" s="43">
        <v>2663813</v>
      </c>
      <c r="B1154" s="44" t="s">
        <v>12546</v>
      </c>
      <c r="C1154" s="44">
        <v>0</v>
      </c>
      <c r="D1154" s="44">
        <v>0</v>
      </c>
      <c r="E1154" s="44">
        <v>0</v>
      </c>
      <c r="F1154" s="44">
        <v>0</v>
      </c>
      <c r="G1154" s="44">
        <v>0</v>
      </c>
      <c r="H1154" s="44">
        <v>0</v>
      </c>
      <c r="I1154" s="44">
        <v>1</v>
      </c>
      <c r="J1154" s="44">
        <v>0</v>
      </c>
    </row>
    <row r="1155" spans="1:10" x14ac:dyDescent="0.25">
      <c r="A1155" s="40">
        <v>5133408</v>
      </c>
      <c r="B1155" s="41" t="s">
        <v>12547</v>
      </c>
      <c r="C1155" s="41">
        <v>0</v>
      </c>
      <c r="D1155" s="41">
        <v>0</v>
      </c>
      <c r="E1155" s="41">
        <v>0</v>
      </c>
      <c r="F1155" s="41">
        <v>0</v>
      </c>
      <c r="G1155" s="41">
        <v>0</v>
      </c>
      <c r="H1155" s="41">
        <v>0</v>
      </c>
      <c r="I1155" s="41">
        <v>1</v>
      </c>
      <c r="J1155" s="41">
        <v>0</v>
      </c>
    </row>
    <row r="1156" spans="1:10" x14ac:dyDescent="0.25">
      <c r="A1156" s="43">
        <v>2016931</v>
      </c>
      <c r="B1156" s="44" t="s">
        <v>1551</v>
      </c>
      <c r="C1156" s="44">
        <v>0</v>
      </c>
      <c r="D1156" s="44">
        <v>0</v>
      </c>
      <c r="E1156" s="44">
        <v>0</v>
      </c>
      <c r="F1156" s="44">
        <v>0</v>
      </c>
      <c r="G1156" s="44">
        <v>0</v>
      </c>
      <c r="H1156" s="44">
        <v>0</v>
      </c>
      <c r="I1156" s="44">
        <v>0</v>
      </c>
      <c r="J1156" s="44">
        <v>1</v>
      </c>
    </row>
    <row r="1157" spans="1:10" x14ac:dyDescent="0.25">
      <c r="A1157" s="40">
        <v>2726378</v>
      </c>
      <c r="B1157" s="41" t="s">
        <v>12548</v>
      </c>
      <c r="C1157" s="41">
        <v>0</v>
      </c>
      <c r="D1157" s="41">
        <v>0</v>
      </c>
      <c r="E1157" s="41">
        <v>0</v>
      </c>
      <c r="F1157" s="41">
        <v>0</v>
      </c>
      <c r="G1157" s="41">
        <v>0</v>
      </c>
      <c r="H1157" s="41">
        <v>0</v>
      </c>
      <c r="I1157" s="41">
        <v>1</v>
      </c>
      <c r="J1157" s="41">
        <v>1</v>
      </c>
    </row>
    <row r="1158" spans="1:10" x14ac:dyDescent="0.25">
      <c r="A1158" s="43">
        <v>5268125</v>
      </c>
      <c r="B1158" s="44" t="s">
        <v>12549</v>
      </c>
      <c r="C1158" s="44">
        <v>0</v>
      </c>
      <c r="D1158" s="44">
        <v>0</v>
      </c>
      <c r="E1158" s="44">
        <v>0</v>
      </c>
      <c r="F1158" s="44">
        <v>0</v>
      </c>
      <c r="G1158" s="44">
        <v>0</v>
      </c>
      <c r="H1158" s="44">
        <v>0</v>
      </c>
      <c r="I1158" s="44">
        <v>1</v>
      </c>
      <c r="J1158" s="44">
        <v>1</v>
      </c>
    </row>
    <row r="1159" spans="1:10" x14ac:dyDescent="0.25">
      <c r="A1159" s="40">
        <v>5306361</v>
      </c>
      <c r="B1159" s="41" t="s">
        <v>12550</v>
      </c>
      <c r="C1159" s="41">
        <v>0</v>
      </c>
      <c r="D1159" s="41">
        <v>0</v>
      </c>
      <c r="E1159" s="41">
        <v>0</v>
      </c>
      <c r="F1159" s="41">
        <v>0</v>
      </c>
      <c r="G1159" s="41">
        <v>0</v>
      </c>
      <c r="H1159" s="41">
        <v>0</v>
      </c>
      <c r="I1159" s="41">
        <v>1</v>
      </c>
      <c r="J1159" s="41">
        <v>1</v>
      </c>
    </row>
    <row r="1160" spans="1:10" x14ac:dyDescent="0.25">
      <c r="A1160" s="43">
        <v>5301769</v>
      </c>
      <c r="B1160" s="44" t="s">
        <v>10686</v>
      </c>
      <c r="C1160" s="44">
        <v>0</v>
      </c>
      <c r="D1160" s="44">
        <v>0</v>
      </c>
      <c r="E1160" s="44">
        <v>0</v>
      </c>
      <c r="F1160" s="44">
        <v>0</v>
      </c>
      <c r="G1160" s="44">
        <v>0</v>
      </c>
      <c r="H1160" s="44">
        <v>0</v>
      </c>
      <c r="I1160" s="44">
        <v>0</v>
      </c>
      <c r="J1160" s="44">
        <v>1</v>
      </c>
    </row>
    <row r="1161" spans="1:10" x14ac:dyDescent="0.25">
      <c r="A1161" s="40">
        <v>5247195</v>
      </c>
      <c r="B1161" s="41" t="s">
        <v>12551</v>
      </c>
      <c r="C1161" s="41">
        <v>0</v>
      </c>
      <c r="D1161" s="41">
        <v>0</v>
      </c>
      <c r="E1161" s="41">
        <v>0</v>
      </c>
      <c r="F1161" s="41">
        <v>0</v>
      </c>
      <c r="G1161" s="41">
        <v>0</v>
      </c>
      <c r="H1161" s="41">
        <v>0</v>
      </c>
      <c r="I1161" s="41">
        <v>1</v>
      </c>
      <c r="J1161" s="41">
        <v>1</v>
      </c>
    </row>
    <row r="1162" spans="1:10" x14ac:dyDescent="0.25">
      <c r="A1162" s="43">
        <v>5279216</v>
      </c>
      <c r="B1162" s="44" t="s">
        <v>12552</v>
      </c>
      <c r="C1162" s="44">
        <v>0</v>
      </c>
      <c r="D1162" s="44">
        <v>0</v>
      </c>
      <c r="E1162" s="44">
        <v>0</v>
      </c>
      <c r="F1162" s="44">
        <v>0</v>
      </c>
      <c r="G1162" s="44">
        <v>0</v>
      </c>
      <c r="H1162" s="44">
        <v>0</v>
      </c>
      <c r="I1162" s="44">
        <v>1</v>
      </c>
      <c r="J1162" s="44">
        <v>0</v>
      </c>
    </row>
    <row r="1163" spans="1:10" x14ac:dyDescent="0.25">
      <c r="A1163" s="40">
        <v>5011965</v>
      </c>
      <c r="B1163" s="41" t="s">
        <v>12553</v>
      </c>
      <c r="C1163" s="41">
        <v>0</v>
      </c>
      <c r="D1163" s="41">
        <v>0</v>
      </c>
      <c r="E1163" s="41">
        <v>0</v>
      </c>
      <c r="F1163" s="41">
        <v>0</v>
      </c>
      <c r="G1163" s="41">
        <v>0</v>
      </c>
      <c r="H1163" s="41">
        <v>0</v>
      </c>
      <c r="I1163" s="41">
        <v>1</v>
      </c>
      <c r="J1163" s="41">
        <v>0</v>
      </c>
    </row>
    <row r="1164" spans="1:10" x14ac:dyDescent="0.25">
      <c r="A1164" s="43">
        <v>2169878</v>
      </c>
      <c r="B1164" s="44" t="s">
        <v>12554</v>
      </c>
      <c r="C1164" s="44">
        <v>0</v>
      </c>
      <c r="D1164" s="44">
        <v>0</v>
      </c>
      <c r="E1164" s="44">
        <v>0</v>
      </c>
      <c r="F1164" s="44">
        <v>0</v>
      </c>
      <c r="G1164" s="44">
        <v>0</v>
      </c>
      <c r="H1164" s="44">
        <v>1</v>
      </c>
      <c r="I1164" s="44">
        <v>0</v>
      </c>
      <c r="J1164" s="44">
        <v>0</v>
      </c>
    </row>
    <row r="1165" spans="1:10" x14ac:dyDescent="0.25">
      <c r="A1165" s="40">
        <v>5322693</v>
      </c>
      <c r="B1165" s="41" t="s">
        <v>8135</v>
      </c>
      <c r="C1165" s="41">
        <v>0</v>
      </c>
      <c r="D1165" s="41">
        <v>0</v>
      </c>
      <c r="E1165" s="41">
        <v>0</v>
      </c>
      <c r="F1165" s="41">
        <v>0</v>
      </c>
      <c r="G1165" s="41">
        <v>0</v>
      </c>
      <c r="H1165" s="41">
        <v>0</v>
      </c>
      <c r="I1165" s="41">
        <v>1</v>
      </c>
      <c r="J1165" s="41">
        <v>1</v>
      </c>
    </row>
    <row r="1166" spans="1:10" x14ac:dyDescent="0.25">
      <c r="A1166" s="43">
        <v>5234956</v>
      </c>
      <c r="B1166" s="44" t="s">
        <v>12555</v>
      </c>
      <c r="C1166" s="44">
        <v>0</v>
      </c>
      <c r="D1166" s="44">
        <v>0</v>
      </c>
      <c r="E1166" s="44">
        <v>0</v>
      </c>
      <c r="F1166" s="44">
        <v>0</v>
      </c>
      <c r="G1166" s="44">
        <v>0</v>
      </c>
      <c r="H1166" s="44">
        <v>0</v>
      </c>
      <c r="I1166" s="44">
        <v>1</v>
      </c>
      <c r="J1166" s="44">
        <v>0</v>
      </c>
    </row>
    <row r="1167" spans="1:10" x14ac:dyDescent="0.25">
      <c r="A1167" s="40">
        <v>5087023</v>
      </c>
      <c r="B1167" s="41" t="s">
        <v>3909</v>
      </c>
      <c r="C1167" s="41">
        <v>0</v>
      </c>
      <c r="D1167" s="41">
        <v>0</v>
      </c>
      <c r="E1167" s="41">
        <v>0</v>
      </c>
      <c r="F1167" s="41">
        <v>0</v>
      </c>
      <c r="G1167" s="41">
        <v>0</v>
      </c>
      <c r="H1167" s="41">
        <v>0</v>
      </c>
      <c r="I1167" s="41">
        <v>1</v>
      </c>
      <c r="J1167" s="41">
        <v>1</v>
      </c>
    </row>
    <row r="1168" spans="1:10" x14ac:dyDescent="0.25">
      <c r="A1168" s="43">
        <v>5338085</v>
      </c>
      <c r="B1168" s="44" t="s">
        <v>12556</v>
      </c>
      <c r="C1168" s="44">
        <v>0</v>
      </c>
      <c r="D1168" s="44">
        <v>0</v>
      </c>
      <c r="E1168" s="44">
        <v>0</v>
      </c>
      <c r="F1168" s="44">
        <v>0</v>
      </c>
      <c r="G1168" s="44">
        <v>0</v>
      </c>
      <c r="H1168" s="44">
        <v>0</v>
      </c>
      <c r="I1168" s="44">
        <v>1</v>
      </c>
      <c r="J1168" s="44">
        <v>1</v>
      </c>
    </row>
    <row r="1169" spans="1:10" x14ac:dyDescent="0.25">
      <c r="A1169" s="40">
        <v>5430682</v>
      </c>
      <c r="B1169" s="41" t="s">
        <v>12557</v>
      </c>
      <c r="C1169" s="41">
        <v>0</v>
      </c>
      <c r="D1169" s="41">
        <v>0</v>
      </c>
      <c r="E1169" s="41">
        <v>0</v>
      </c>
      <c r="F1169" s="41">
        <v>0</v>
      </c>
      <c r="G1169" s="41">
        <v>0</v>
      </c>
      <c r="H1169" s="41">
        <v>0</v>
      </c>
      <c r="I1169" s="41">
        <v>1</v>
      </c>
      <c r="J1169" s="41">
        <v>1</v>
      </c>
    </row>
    <row r="1170" spans="1:10" x14ac:dyDescent="0.25">
      <c r="A1170" s="43">
        <v>5085276</v>
      </c>
      <c r="B1170" s="44" t="s">
        <v>8950</v>
      </c>
      <c r="C1170" s="44">
        <v>0</v>
      </c>
      <c r="D1170" s="44">
        <v>0</v>
      </c>
      <c r="E1170" s="44">
        <v>0</v>
      </c>
      <c r="F1170" s="44">
        <v>0</v>
      </c>
      <c r="G1170" s="44">
        <v>1</v>
      </c>
      <c r="H1170" s="44">
        <v>0</v>
      </c>
      <c r="I1170" s="44">
        <v>1</v>
      </c>
      <c r="J1170" s="44">
        <v>1</v>
      </c>
    </row>
    <row r="1171" spans="1:10" x14ac:dyDescent="0.25">
      <c r="A1171" s="40">
        <v>2807459</v>
      </c>
      <c r="B1171" s="41" t="s">
        <v>10033</v>
      </c>
      <c r="C1171" s="41">
        <v>0</v>
      </c>
      <c r="D1171" s="41">
        <v>1</v>
      </c>
      <c r="E1171" s="41">
        <v>1</v>
      </c>
      <c r="F1171" s="41">
        <v>1</v>
      </c>
      <c r="G1171" s="41">
        <v>1</v>
      </c>
      <c r="H1171" s="41">
        <v>0</v>
      </c>
      <c r="I1171" s="41">
        <v>1</v>
      </c>
      <c r="J1171" s="41">
        <v>1</v>
      </c>
    </row>
    <row r="1172" spans="1:10" x14ac:dyDescent="0.25">
      <c r="A1172" s="43">
        <v>5144108</v>
      </c>
      <c r="B1172" s="44" t="s">
        <v>9744</v>
      </c>
      <c r="C1172" s="44">
        <v>0</v>
      </c>
      <c r="D1172" s="44">
        <v>0</v>
      </c>
      <c r="E1172" s="44">
        <v>0</v>
      </c>
      <c r="F1172" s="44">
        <v>0</v>
      </c>
      <c r="G1172" s="44">
        <v>0</v>
      </c>
      <c r="H1172" s="44">
        <v>0</v>
      </c>
      <c r="I1172" s="44">
        <v>1</v>
      </c>
      <c r="J1172" s="44">
        <v>0</v>
      </c>
    </row>
    <row r="1173" spans="1:10" x14ac:dyDescent="0.25">
      <c r="A1173" s="40">
        <v>5472989</v>
      </c>
      <c r="B1173" s="41" t="s">
        <v>12558</v>
      </c>
      <c r="C1173" s="41">
        <v>0</v>
      </c>
      <c r="D1173" s="41">
        <v>0</v>
      </c>
      <c r="E1173" s="41">
        <v>0</v>
      </c>
      <c r="F1173" s="41">
        <v>0</v>
      </c>
      <c r="G1173" s="41">
        <v>0</v>
      </c>
      <c r="H1173" s="41">
        <v>0</v>
      </c>
      <c r="I1173" s="41">
        <v>1</v>
      </c>
      <c r="J1173" s="41">
        <v>1</v>
      </c>
    </row>
    <row r="1174" spans="1:10" x14ac:dyDescent="0.25">
      <c r="A1174" s="43">
        <v>5002311</v>
      </c>
      <c r="B1174" s="44" t="s">
        <v>12559</v>
      </c>
      <c r="C1174" s="44">
        <v>0</v>
      </c>
      <c r="D1174" s="44">
        <v>0</v>
      </c>
      <c r="E1174" s="44">
        <v>0</v>
      </c>
      <c r="F1174" s="44">
        <v>0</v>
      </c>
      <c r="G1174" s="44">
        <v>0</v>
      </c>
      <c r="H1174" s="44">
        <v>0</v>
      </c>
      <c r="I1174" s="44">
        <v>1</v>
      </c>
      <c r="J1174" s="44">
        <v>0</v>
      </c>
    </row>
    <row r="1175" spans="1:10" x14ac:dyDescent="0.25">
      <c r="A1175" s="40">
        <v>5118662</v>
      </c>
      <c r="B1175" s="41" t="s">
        <v>12560</v>
      </c>
      <c r="C1175" s="41">
        <v>0</v>
      </c>
      <c r="D1175" s="41">
        <v>0</v>
      </c>
      <c r="E1175" s="41">
        <v>0</v>
      </c>
      <c r="F1175" s="41">
        <v>0</v>
      </c>
      <c r="G1175" s="41">
        <v>0</v>
      </c>
      <c r="H1175" s="41">
        <v>0</v>
      </c>
      <c r="I1175" s="41">
        <v>1</v>
      </c>
      <c r="J1175" s="41">
        <v>1</v>
      </c>
    </row>
    <row r="1176" spans="1:10" x14ac:dyDescent="0.25">
      <c r="A1176" s="43">
        <v>5001633</v>
      </c>
      <c r="B1176" s="44" t="s">
        <v>2543</v>
      </c>
      <c r="C1176" s="44">
        <v>0</v>
      </c>
      <c r="D1176" s="44">
        <v>0</v>
      </c>
      <c r="E1176" s="44">
        <v>0</v>
      </c>
      <c r="F1176" s="44">
        <v>0</v>
      </c>
      <c r="G1176" s="44">
        <v>1</v>
      </c>
      <c r="H1176" s="44">
        <v>0</v>
      </c>
      <c r="I1176" s="44">
        <v>1</v>
      </c>
      <c r="J1176" s="44">
        <v>1</v>
      </c>
    </row>
    <row r="1177" spans="1:10" x14ac:dyDescent="0.25">
      <c r="A1177" s="40">
        <v>5021693</v>
      </c>
      <c r="B1177" s="41" t="s">
        <v>2577</v>
      </c>
      <c r="C1177" s="41">
        <v>0</v>
      </c>
      <c r="D1177" s="41">
        <v>0</v>
      </c>
      <c r="E1177" s="41">
        <v>0</v>
      </c>
      <c r="F1177" s="41">
        <v>0</v>
      </c>
      <c r="G1177" s="41">
        <v>0</v>
      </c>
      <c r="H1177" s="41">
        <v>1</v>
      </c>
      <c r="I1177" s="41">
        <v>1</v>
      </c>
      <c r="J1177" s="41">
        <v>0</v>
      </c>
    </row>
    <row r="1178" spans="1:10" x14ac:dyDescent="0.25">
      <c r="A1178" s="43">
        <v>5112389</v>
      </c>
      <c r="B1178" s="44" t="s">
        <v>11271</v>
      </c>
      <c r="C1178" s="44">
        <v>0</v>
      </c>
      <c r="D1178" s="44">
        <v>0</v>
      </c>
      <c r="E1178" s="44">
        <v>0</v>
      </c>
      <c r="F1178" s="44">
        <v>0</v>
      </c>
      <c r="G1178" s="44">
        <v>1</v>
      </c>
      <c r="H1178" s="44">
        <v>0</v>
      </c>
      <c r="I1178" s="44">
        <v>1</v>
      </c>
      <c r="J1178" s="44">
        <v>1</v>
      </c>
    </row>
    <row r="1179" spans="1:10" x14ac:dyDescent="0.25">
      <c r="A1179" s="40">
        <v>5325765</v>
      </c>
      <c r="B1179" s="41" t="s">
        <v>12561</v>
      </c>
      <c r="C1179" s="41">
        <v>0</v>
      </c>
      <c r="D1179" s="41">
        <v>0</v>
      </c>
      <c r="E1179" s="41">
        <v>0</v>
      </c>
      <c r="F1179" s="41">
        <v>0</v>
      </c>
      <c r="G1179" s="41">
        <v>0</v>
      </c>
      <c r="H1179" s="41">
        <v>0</v>
      </c>
      <c r="I1179" s="41">
        <v>1</v>
      </c>
      <c r="J1179" s="41">
        <v>0</v>
      </c>
    </row>
    <row r="1180" spans="1:10" x14ac:dyDescent="0.25">
      <c r="A1180" s="43">
        <v>2884879</v>
      </c>
      <c r="B1180" s="44" t="s">
        <v>2491</v>
      </c>
      <c r="C1180" s="44">
        <v>0</v>
      </c>
      <c r="D1180" s="44">
        <v>0</v>
      </c>
      <c r="E1180" s="44">
        <v>0</v>
      </c>
      <c r="F1180" s="44">
        <v>0</v>
      </c>
      <c r="G1180" s="44">
        <v>0</v>
      </c>
      <c r="H1180" s="44">
        <v>0</v>
      </c>
      <c r="I1180" s="44">
        <v>1</v>
      </c>
      <c r="J1180" s="44">
        <v>1</v>
      </c>
    </row>
    <row r="1181" spans="1:10" x14ac:dyDescent="0.25">
      <c r="A1181" s="40">
        <v>5113008</v>
      </c>
      <c r="B1181" s="41" t="s">
        <v>12562</v>
      </c>
      <c r="C1181" s="41">
        <v>0</v>
      </c>
      <c r="D1181" s="41">
        <v>0</v>
      </c>
      <c r="E1181" s="41">
        <v>0</v>
      </c>
      <c r="F1181" s="41">
        <v>0</v>
      </c>
      <c r="G1181" s="41">
        <v>0</v>
      </c>
      <c r="H1181" s="41">
        <v>0</v>
      </c>
      <c r="I1181" s="41">
        <v>1</v>
      </c>
      <c r="J1181" s="41">
        <v>0</v>
      </c>
    </row>
    <row r="1182" spans="1:10" x14ac:dyDescent="0.25">
      <c r="A1182" s="43">
        <v>5230977</v>
      </c>
      <c r="B1182" s="44" t="s">
        <v>12563</v>
      </c>
      <c r="C1182" s="44">
        <v>0</v>
      </c>
      <c r="D1182" s="44">
        <v>0</v>
      </c>
      <c r="E1182" s="44">
        <v>0</v>
      </c>
      <c r="F1182" s="44">
        <v>0</v>
      </c>
      <c r="G1182" s="44">
        <v>0</v>
      </c>
      <c r="H1182" s="44">
        <v>0</v>
      </c>
      <c r="I1182" s="44">
        <v>1</v>
      </c>
      <c r="J1182" s="44">
        <v>1</v>
      </c>
    </row>
    <row r="1183" spans="1:10" x14ac:dyDescent="0.25">
      <c r="A1183" s="40">
        <v>5156629</v>
      </c>
      <c r="B1183" s="41" t="s">
        <v>12564</v>
      </c>
      <c r="C1183" s="41">
        <v>0</v>
      </c>
      <c r="D1183" s="41">
        <v>0</v>
      </c>
      <c r="E1183" s="41">
        <v>0</v>
      </c>
      <c r="F1183" s="41">
        <v>0</v>
      </c>
      <c r="G1183" s="41">
        <v>0</v>
      </c>
      <c r="H1183" s="41">
        <v>0</v>
      </c>
      <c r="I1183" s="41">
        <v>1</v>
      </c>
      <c r="J1183" s="41">
        <v>1</v>
      </c>
    </row>
    <row r="1184" spans="1:10" x14ac:dyDescent="0.25">
      <c r="A1184" s="43">
        <v>2836327</v>
      </c>
      <c r="B1184" s="44" t="s">
        <v>11273</v>
      </c>
      <c r="C1184" s="44">
        <v>0</v>
      </c>
      <c r="D1184" s="44">
        <v>0</v>
      </c>
      <c r="E1184" s="44">
        <v>0</v>
      </c>
      <c r="F1184" s="44">
        <v>0</v>
      </c>
      <c r="G1184" s="44">
        <v>0</v>
      </c>
      <c r="H1184" s="44">
        <v>0</v>
      </c>
      <c r="I1184" s="44">
        <v>1</v>
      </c>
      <c r="J1184" s="44">
        <v>1</v>
      </c>
    </row>
    <row r="1185" spans="1:10" x14ac:dyDescent="0.25">
      <c r="A1185" s="40">
        <v>5164486</v>
      </c>
      <c r="B1185" s="41" t="s">
        <v>12565</v>
      </c>
      <c r="C1185" s="41">
        <v>0</v>
      </c>
      <c r="D1185" s="41">
        <v>0</v>
      </c>
      <c r="E1185" s="41">
        <v>0</v>
      </c>
      <c r="F1185" s="41">
        <v>0</v>
      </c>
      <c r="G1185" s="41">
        <v>0</v>
      </c>
      <c r="H1185" s="41">
        <v>0</v>
      </c>
      <c r="I1185" s="41">
        <v>1</v>
      </c>
      <c r="J1185" s="41">
        <v>1</v>
      </c>
    </row>
    <row r="1186" spans="1:10" x14ac:dyDescent="0.25">
      <c r="A1186" s="43">
        <v>5079829</v>
      </c>
      <c r="B1186" s="44" t="s">
        <v>12566</v>
      </c>
      <c r="C1186" s="44">
        <v>0</v>
      </c>
      <c r="D1186" s="44">
        <v>0</v>
      </c>
      <c r="E1186" s="44">
        <v>0</v>
      </c>
      <c r="F1186" s="44">
        <v>0</v>
      </c>
      <c r="G1186" s="44">
        <v>0</v>
      </c>
      <c r="H1186" s="44">
        <v>0</v>
      </c>
      <c r="I1186" s="44">
        <v>1</v>
      </c>
      <c r="J1186" s="44">
        <v>0</v>
      </c>
    </row>
    <row r="1187" spans="1:10" x14ac:dyDescent="0.25">
      <c r="A1187" s="40">
        <v>2872943</v>
      </c>
      <c r="B1187" s="41" t="s">
        <v>9235</v>
      </c>
      <c r="C1187" s="41">
        <v>0</v>
      </c>
      <c r="D1187" s="41">
        <v>0</v>
      </c>
      <c r="E1187" s="41">
        <v>0</v>
      </c>
      <c r="F1187" s="41">
        <v>1</v>
      </c>
      <c r="G1187" s="41">
        <v>0</v>
      </c>
      <c r="H1187" s="41">
        <v>0</v>
      </c>
      <c r="I1187" s="41">
        <v>1</v>
      </c>
      <c r="J1187" s="41">
        <v>1</v>
      </c>
    </row>
    <row r="1188" spans="1:10" x14ac:dyDescent="0.25">
      <c r="A1188" s="43">
        <v>2763389</v>
      </c>
      <c r="B1188" s="44" t="s">
        <v>9152</v>
      </c>
      <c r="C1188" s="44">
        <v>0</v>
      </c>
      <c r="D1188" s="44">
        <v>0</v>
      </c>
      <c r="E1188" s="44">
        <v>0</v>
      </c>
      <c r="F1188" s="44">
        <v>0</v>
      </c>
      <c r="G1188" s="44">
        <v>0</v>
      </c>
      <c r="H1188" s="44">
        <v>0</v>
      </c>
      <c r="I1188" s="44">
        <v>0</v>
      </c>
      <c r="J1188" s="44">
        <v>1</v>
      </c>
    </row>
    <row r="1189" spans="1:10" x14ac:dyDescent="0.25">
      <c r="A1189" s="40">
        <v>5255473</v>
      </c>
      <c r="B1189" s="41" t="s">
        <v>12567</v>
      </c>
      <c r="C1189" s="41">
        <v>0</v>
      </c>
      <c r="D1189" s="41">
        <v>0</v>
      </c>
      <c r="E1189" s="41">
        <v>0</v>
      </c>
      <c r="F1189" s="41">
        <v>0</v>
      </c>
      <c r="G1189" s="41">
        <v>0</v>
      </c>
      <c r="H1189" s="41">
        <v>0</v>
      </c>
      <c r="I1189" s="41">
        <v>1</v>
      </c>
      <c r="J1189" s="41">
        <v>1</v>
      </c>
    </row>
    <row r="1190" spans="1:10" x14ac:dyDescent="0.25">
      <c r="A1190" s="43">
        <v>2602504</v>
      </c>
      <c r="B1190" s="44" t="s">
        <v>9600</v>
      </c>
      <c r="C1190" s="44">
        <v>0</v>
      </c>
      <c r="D1190" s="44">
        <v>1</v>
      </c>
      <c r="E1190" s="44">
        <v>1</v>
      </c>
      <c r="F1190" s="44">
        <v>1</v>
      </c>
      <c r="G1190" s="44">
        <v>0</v>
      </c>
      <c r="H1190" s="44">
        <v>1</v>
      </c>
      <c r="I1190" s="44">
        <v>0</v>
      </c>
      <c r="J1190" s="44">
        <v>1</v>
      </c>
    </row>
    <row r="1191" spans="1:10" x14ac:dyDescent="0.25">
      <c r="A1191" s="40">
        <v>5363136</v>
      </c>
      <c r="B1191" s="41" t="s">
        <v>888</v>
      </c>
      <c r="C1191" s="41">
        <v>0</v>
      </c>
      <c r="D1191" s="41">
        <v>0</v>
      </c>
      <c r="E1191" s="41">
        <v>0</v>
      </c>
      <c r="F1191" s="41">
        <v>0</v>
      </c>
      <c r="G1191" s="41">
        <v>0</v>
      </c>
      <c r="H1191" s="41">
        <v>0</v>
      </c>
      <c r="I1191" s="41">
        <v>1</v>
      </c>
      <c r="J1191" s="41">
        <v>1</v>
      </c>
    </row>
    <row r="1192" spans="1:10" x14ac:dyDescent="0.25">
      <c r="A1192" s="43">
        <v>5100178</v>
      </c>
      <c r="B1192" s="44" t="s">
        <v>12568</v>
      </c>
      <c r="C1192" s="44">
        <v>0</v>
      </c>
      <c r="D1192" s="44">
        <v>0</v>
      </c>
      <c r="E1192" s="44">
        <v>0</v>
      </c>
      <c r="F1192" s="44">
        <v>0</v>
      </c>
      <c r="G1192" s="44">
        <v>1</v>
      </c>
      <c r="H1192" s="44">
        <v>0</v>
      </c>
      <c r="I1192" s="44">
        <v>1</v>
      </c>
      <c r="J1192" s="44">
        <v>0</v>
      </c>
    </row>
    <row r="1193" spans="1:10" x14ac:dyDescent="0.25">
      <c r="A1193" s="40">
        <v>5182093</v>
      </c>
      <c r="B1193" s="41" t="s">
        <v>12569</v>
      </c>
      <c r="C1193" s="41">
        <v>0</v>
      </c>
      <c r="D1193" s="41">
        <v>0</v>
      </c>
      <c r="E1193" s="41">
        <v>0</v>
      </c>
      <c r="F1193" s="41">
        <v>0</v>
      </c>
      <c r="G1193" s="41">
        <v>0</v>
      </c>
      <c r="H1193" s="41">
        <v>0</v>
      </c>
      <c r="I1193" s="41">
        <v>1</v>
      </c>
      <c r="J1193" s="41">
        <v>1</v>
      </c>
    </row>
    <row r="1194" spans="1:10" x14ac:dyDescent="0.25">
      <c r="A1194" s="43">
        <v>5310407</v>
      </c>
      <c r="B1194" s="44" t="s">
        <v>8536</v>
      </c>
      <c r="C1194" s="44">
        <v>0</v>
      </c>
      <c r="D1194" s="44">
        <v>0</v>
      </c>
      <c r="E1194" s="44">
        <v>0</v>
      </c>
      <c r="F1194" s="44">
        <v>0</v>
      </c>
      <c r="G1194" s="44">
        <v>0</v>
      </c>
      <c r="H1194" s="44">
        <v>0</v>
      </c>
      <c r="I1194" s="44">
        <v>1</v>
      </c>
      <c r="J1194" s="44">
        <v>1</v>
      </c>
    </row>
    <row r="1195" spans="1:10" x14ac:dyDescent="0.25">
      <c r="A1195" s="40">
        <v>5271363</v>
      </c>
      <c r="B1195" s="41" t="s">
        <v>11277</v>
      </c>
      <c r="C1195" s="41">
        <v>0</v>
      </c>
      <c r="D1195" s="41">
        <v>0</v>
      </c>
      <c r="E1195" s="41">
        <v>0</v>
      </c>
      <c r="F1195" s="41">
        <v>0</v>
      </c>
      <c r="G1195" s="41">
        <v>0</v>
      </c>
      <c r="H1195" s="41">
        <v>1</v>
      </c>
      <c r="I1195" s="41">
        <v>0</v>
      </c>
      <c r="J1195" s="41">
        <v>1</v>
      </c>
    </row>
    <row r="1196" spans="1:10" x14ac:dyDescent="0.25">
      <c r="A1196" s="43">
        <v>5185181</v>
      </c>
      <c r="B1196" s="44" t="s">
        <v>8346</v>
      </c>
      <c r="C1196" s="44">
        <v>0</v>
      </c>
      <c r="D1196" s="44">
        <v>0</v>
      </c>
      <c r="E1196" s="44">
        <v>0</v>
      </c>
      <c r="F1196" s="44">
        <v>0</v>
      </c>
      <c r="G1196" s="44">
        <v>0</v>
      </c>
      <c r="H1196" s="44">
        <v>1</v>
      </c>
      <c r="I1196" s="44">
        <v>1</v>
      </c>
      <c r="J1196" s="44">
        <v>1</v>
      </c>
    </row>
    <row r="1197" spans="1:10" x14ac:dyDescent="0.25">
      <c r="A1197" s="40">
        <v>5055075</v>
      </c>
      <c r="B1197" s="41" t="s">
        <v>11280</v>
      </c>
      <c r="C1197" s="41">
        <v>0</v>
      </c>
      <c r="D1197" s="41">
        <v>0</v>
      </c>
      <c r="E1197" s="41">
        <v>0</v>
      </c>
      <c r="F1197" s="41">
        <v>0</v>
      </c>
      <c r="G1197" s="41">
        <v>0</v>
      </c>
      <c r="H1197" s="41">
        <v>0</v>
      </c>
      <c r="I1197" s="41">
        <v>0</v>
      </c>
      <c r="J1197" s="41">
        <v>1</v>
      </c>
    </row>
    <row r="1198" spans="1:10" x14ac:dyDescent="0.25">
      <c r="A1198" s="43">
        <v>3369978</v>
      </c>
      <c r="B1198" s="44" t="s">
        <v>4360</v>
      </c>
      <c r="C1198" s="44">
        <v>0</v>
      </c>
      <c r="D1198" s="44">
        <v>0</v>
      </c>
      <c r="E1198" s="44">
        <v>0</v>
      </c>
      <c r="F1198" s="44">
        <v>0</v>
      </c>
      <c r="G1198" s="44">
        <v>0</v>
      </c>
      <c r="H1198" s="44">
        <v>0</v>
      </c>
      <c r="I1198" s="44">
        <v>1</v>
      </c>
      <c r="J1198" s="44">
        <v>1</v>
      </c>
    </row>
    <row r="1199" spans="1:10" x14ac:dyDescent="0.25">
      <c r="A1199" s="40">
        <v>2838311</v>
      </c>
      <c r="B1199" s="41" t="s">
        <v>12570</v>
      </c>
      <c r="C1199" s="41">
        <v>0</v>
      </c>
      <c r="D1199" s="41">
        <v>0</v>
      </c>
      <c r="E1199" s="41">
        <v>0</v>
      </c>
      <c r="F1199" s="41">
        <v>0</v>
      </c>
      <c r="G1199" s="41">
        <v>0</v>
      </c>
      <c r="H1199" s="41">
        <v>0</v>
      </c>
      <c r="I1199" s="41">
        <v>1</v>
      </c>
      <c r="J1199" s="41">
        <v>0</v>
      </c>
    </row>
    <row r="1200" spans="1:10" x14ac:dyDescent="0.25">
      <c r="A1200" s="43">
        <v>2076748</v>
      </c>
      <c r="B1200" s="44" t="s">
        <v>12571</v>
      </c>
      <c r="C1200" s="44">
        <v>0</v>
      </c>
      <c r="D1200" s="44">
        <v>0</v>
      </c>
      <c r="E1200" s="44">
        <v>0</v>
      </c>
      <c r="F1200" s="44">
        <v>0</v>
      </c>
      <c r="G1200" s="44">
        <v>1</v>
      </c>
      <c r="H1200" s="44">
        <v>0</v>
      </c>
      <c r="I1200" s="44">
        <v>0</v>
      </c>
      <c r="J1200" s="44">
        <v>0</v>
      </c>
    </row>
    <row r="1201" spans="1:10" x14ac:dyDescent="0.25">
      <c r="A1201" s="40">
        <v>5263069</v>
      </c>
      <c r="B1201" s="41" t="s">
        <v>4837</v>
      </c>
      <c r="C1201" s="41">
        <v>0</v>
      </c>
      <c r="D1201" s="41">
        <v>0</v>
      </c>
      <c r="E1201" s="41">
        <v>0</v>
      </c>
      <c r="F1201" s="41">
        <v>0</v>
      </c>
      <c r="G1201" s="41">
        <v>0</v>
      </c>
      <c r="H1201" s="41">
        <v>0</v>
      </c>
      <c r="I1201" s="41">
        <v>1</v>
      </c>
      <c r="J1201" s="41">
        <v>1</v>
      </c>
    </row>
    <row r="1202" spans="1:10" x14ac:dyDescent="0.25">
      <c r="A1202" s="43">
        <v>2028565</v>
      </c>
      <c r="B1202" s="44" t="s">
        <v>2328</v>
      </c>
      <c r="C1202" s="44">
        <v>0</v>
      </c>
      <c r="D1202" s="44">
        <v>0</v>
      </c>
      <c r="E1202" s="44">
        <v>0</v>
      </c>
      <c r="F1202" s="44">
        <v>0</v>
      </c>
      <c r="G1202" s="44">
        <v>1</v>
      </c>
      <c r="H1202" s="44">
        <v>0</v>
      </c>
      <c r="I1202" s="44">
        <v>0</v>
      </c>
      <c r="J1202" s="44">
        <v>0</v>
      </c>
    </row>
    <row r="1203" spans="1:10" x14ac:dyDescent="0.25">
      <c r="A1203" s="40">
        <v>2550156</v>
      </c>
      <c r="B1203" s="41" t="s">
        <v>12572</v>
      </c>
      <c r="C1203" s="41">
        <v>0</v>
      </c>
      <c r="D1203" s="41">
        <v>0</v>
      </c>
      <c r="E1203" s="41">
        <v>0</v>
      </c>
      <c r="F1203" s="41">
        <v>0</v>
      </c>
      <c r="G1203" s="41">
        <v>0</v>
      </c>
      <c r="H1203" s="41">
        <v>0</v>
      </c>
      <c r="I1203" s="41">
        <v>1</v>
      </c>
      <c r="J1203" s="41">
        <v>0</v>
      </c>
    </row>
    <row r="1204" spans="1:10" x14ac:dyDescent="0.25">
      <c r="A1204" s="43">
        <v>5101158</v>
      </c>
      <c r="B1204" s="44" t="s">
        <v>11284</v>
      </c>
      <c r="C1204" s="44">
        <v>0</v>
      </c>
      <c r="D1204" s="44">
        <v>0</v>
      </c>
      <c r="E1204" s="44">
        <v>0</v>
      </c>
      <c r="F1204" s="44">
        <v>0</v>
      </c>
      <c r="G1204" s="44">
        <v>0</v>
      </c>
      <c r="H1204" s="44">
        <v>0</v>
      </c>
      <c r="I1204" s="44">
        <v>1</v>
      </c>
      <c r="J1204" s="44">
        <v>1</v>
      </c>
    </row>
    <row r="1205" spans="1:10" x14ac:dyDescent="0.25">
      <c r="A1205" s="40">
        <v>2873575</v>
      </c>
      <c r="B1205" s="41" t="s">
        <v>6825</v>
      </c>
      <c r="C1205" s="41">
        <v>0</v>
      </c>
      <c r="D1205" s="41">
        <v>0</v>
      </c>
      <c r="E1205" s="41">
        <v>1</v>
      </c>
      <c r="F1205" s="41">
        <v>0</v>
      </c>
      <c r="G1205" s="41">
        <v>1</v>
      </c>
      <c r="H1205" s="41">
        <v>1</v>
      </c>
      <c r="I1205" s="41">
        <v>1</v>
      </c>
      <c r="J1205" s="41">
        <v>1</v>
      </c>
    </row>
    <row r="1206" spans="1:10" x14ac:dyDescent="0.25">
      <c r="A1206" s="43">
        <v>2868466</v>
      </c>
      <c r="B1206" s="44" t="s">
        <v>12573</v>
      </c>
      <c r="C1206" s="44">
        <v>0</v>
      </c>
      <c r="D1206" s="44">
        <v>0</v>
      </c>
      <c r="E1206" s="44">
        <v>0</v>
      </c>
      <c r="F1206" s="44">
        <v>0</v>
      </c>
      <c r="G1206" s="44">
        <v>0</v>
      </c>
      <c r="H1206" s="44">
        <v>0</v>
      </c>
      <c r="I1206" s="44">
        <v>1</v>
      </c>
      <c r="J1206" s="44">
        <v>0</v>
      </c>
    </row>
    <row r="1207" spans="1:10" x14ac:dyDescent="0.25">
      <c r="A1207" s="40">
        <v>5200288</v>
      </c>
      <c r="B1207" s="41" t="s">
        <v>11285</v>
      </c>
      <c r="C1207" s="41">
        <v>0</v>
      </c>
      <c r="D1207" s="41">
        <v>0</v>
      </c>
      <c r="E1207" s="41">
        <v>0</v>
      </c>
      <c r="F1207" s="41">
        <v>0</v>
      </c>
      <c r="G1207" s="41">
        <v>0</v>
      </c>
      <c r="H1207" s="41">
        <v>0</v>
      </c>
      <c r="I1207" s="41">
        <v>1</v>
      </c>
      <c r="J1207" s="41">
        <v>1</v>
      </c>
    </row>
    <row r="1208" spans="1:10" x14ac:dyDescent="0.25">
      <c r="A1208" s="43">
        <v>5490901</v>
      </c>
      <c r="B1208" s="44" t="s">
        <v>12574</v>
      </c>
      <c r="C1208" s="44">
        <v>0</v>
      </c>
      <c r="D1208" s="44">
        <v>0</v>
      </c>
      <c r="E1208" s="44">
        <v>0</v>
      </c>
      <c r="F1208" s="44">
        <v>0</v>
      </c>
      <c r="G1208" s="44">
        <v>0</v>
      </c>
      <c r="H1208" s="44">
        <v>0</v>
      </c>
      <c r="I1208" s="44">
        <v>1</v>
      </c>
      <c r="J1208" s="44">
        <v>0</v>
      </c>
    </row>
    <row r="1209" spans="1:10" x14ac:dyDescent="0.25">
      <c r="A1209" s="40">
        <v>5513243</v>
      </c>
      <c r="B1209" s="41" t="s">
        <v>6274</v>
      </c>
      <c r="C1209" s="41">
        <v>0</v>
      </c>
      <c r="D1209" s="41">
        <v>0</v>
      </c>
      <c r="E1209" s="41">
        <v>0</v>
      </c>
      <c r="F1209" s="41">
        <v>0</v>
      </c>
      <c r="G1209" s="41">
        <v>0</v>
      </c>
      <c r="H1209" s="41">
        <v>0</v>
      </c>
      <c r="I1209" s="41">
        <v>1</v>
      </c>
      <c r="J1209" s="41">
        <v>1</v>
      </c>
    </row>
    <row r="1210" spans="1:10" x14ac:dyDescent="0.25">
      <c r="A1210" s="43">
        <v>2107961</v>
      </c>
      <c r="B1210" s="44" t="s">
        <v>1691</v>
      </c>
      <c r="C1210" s="44">
        <v>0</v>
      </c>
      <c r="D1210" s="44">
        <v>0</v>
      </c>
      <c r="E1210" s="44">
        <v>0</v>
      </c>
      <c r="F1210" s="44">
        <v>0</v>
      </c>
      <c r="G1210" s="44">
        <v>0</v>
      </c>
      <c r="H1210" s="44">
        <v>0</v>
      </c>
      <c r="I1210" s="44">
        <v>1</v>
      </c>
      <c r="J1210" s="44">
        <v>1</v>
      </c>
    </row>
    <row r="1211" spans="1:10" x14ac:dyDescent="0.25">
      <c r="A1211" s="40">
        <v>5087414</v>
      </c>
      <c r="B1211" s="41" t="s">
        <v>11286</v>
      </c>
      <c r="C1211" s="41">
        <v>0</v>
      </c>
      <c r="D1211" s="41">
        <v>0</v>
      </c>
      <c r="E1211" s="41">
        <v>0</v>
      </c>
      <c r="F1211" s="41">
        <v>0</v>
      </c>
      <c r="G1211" s="41">
        <v>0</v>
      </c>
      <c r="H1211" s="41">
        <v>0</v>
      </c>
      <c r="I1211" s="41">
        <v>1</v>
      </c>
      <c r="J1211" s="41">
        <v>1</v>
      </c>
    </row>
    <row r="1212" spans="1:10" x14ac:dyDescent="0.25">
      <c r="A1212" s="43">
        <v>5515017</v>
      </c>
      <c r="B1212" s="44" t="s">
        <v>12575</v>
      </c>
      <c r="C1212" s="44">
        <v>0</v>
      </c>
      <c r="D1212" s="44">
        <v>0</v>
      </c>
      <c r="E1212" s="44">
        <v>0</v>
      </c>
      <c r="F1212" s="44">
        <v>0</v>
      </c>
      <c r="G1212" s="44">
        <v>0</v>
      </c>
      <c r="H1212" s="44">
        <v>0</v>
      </c>
      <c r="I1212" s="44">
        <v>1</v>
      </c>
      <c r="J1212" s="44">
        <v>1</v>
      </c>
    </row>
    <row r="1213" spans="1:10" x14ac:dyDescent="0.25">
      <c r="A1213" s="40">
        <v>5157846</v>
      </c>
      <c r="B1213" s="41" t="s">
        <v>12576</v>
      </c>
      <c r="C1213" s="41">
        <v>0</v>
      </c>
      <c r="D1213" s="41">
        <v>0</v>
      </c>
      <c r="E1213" s="41">
        <v>1</v>
      </c>
      <c r="F1213" s="41">
        <v>0</v>
      </c>
      <c r="G1213" s="41">
        <v>0</v>
      </c>
      <c r="H1213" s="41">
        <v>1</v>
      </c>
      <c r="I1213" s="41">
        <v>0</v>
      </c>
      <c r="J1213" s="41">
        <v>1</v>
      </c>
    </row>
    <row r="1214" spans="1:10" x14ac:dyDescent="0.25">
      <c r="A1214" s="43">
        <v>5269318</v>
      </c>
      <c r="B1214" s="44" t="s">
        <v>7239</v>
      </c>
      <c r="C1214" s="44">
        <v>0</v>
      </c>
      <c r="D1214" s="44">
        <v>0</v>
      </c>
      <c r="E1214" s="44">
        <v>0</v>
      </c>
      <c r="F1214" s="44">
        <v>0</v>
      </c>
      <c r="G1214" s="44">
        <v>0</v>
      </c>
      <c r="H1214" s="44">
        <v>0</v>
      </c>
      <c r="I1214" s="44">
        <v>1</v>
      </c>
      <c r="J1214" s="44">
        <v>1</v>
      </c>
    </row>
    <row r="1215" spans="1:10" x14ac:dyDescent="0.25">
      <c r="A1215" s="40">
        <v>2573253</v>
      </c>
      <c r="B1215" s="41" t="s">
        <v>6224</v>
      </c>
      <c r="C1215" s="41">
        <v>0</v>
      </c>
      <c r="D1215" s="41">
        <v>0</v>
      </c>
      <c r="E1215" s="41">
        <v>0</v>
      </c>
      <c r="F1215" s="41">
        <v>0</v>
      </c>
      <c r="G1215" s="41">
        <v>0</v>
      </c>
      <c r="H1215" s="41">
        <v>1</v>
      </c>
      <c r="I1215" s="41">
        <v>1</v>
      </c>
      <c r="J1215" s="41">
        <v>1</v>
      </c>
    </row>
    <row r="1216" spans="1:10" x14ac:dyDescent="0.25">
      <c r="A1216" s="43">
        <v>5070805</v>
      </c>
      <c r="B1216" s="44" t="s">
        <v>5265</v>
      </c>
      <c r="C1216" s="44">
        <v>0</v>
      </c>
      <c r="D1216" s="44">
        <v>0</v>
      </c>
      <c r="E1216" s="44">
        <v>0</v>
      </c>
      <c r="F1216" s="44">
        <v>0</v>
      </c>
      <c r="G1216" s="44">
        <v>0</v>
      </c>
      <c r="H1216" s="44">
        <v>0</v>
      </c>
      <c r="I1216" s="44">
        <v>0</v>
      </c>
      <c r="J1216" s="44">
        <v>1</v>
      </c>
    </row>
    <row r="1217" spans="1:10" x14ac:dyDescent="0.25">
      <c r="A1217" s="40">
        <v>2867699</v>
      </c>
      <c r="B1217" s="41" t="s">
        <v>12577</v>
      </c>
      <c r="C1217" s="41">
        <v>0</v>
      </c>
      <c r="D1217" s="41">
        <v>1</v>
      </c>
      <c r="E1217" s="41">
        <v>1</v>
      </c>
      <c r="F1217" s="41">
        <v>1</v>
      </c>
      <c r="G1217" s="41">
        <v>1</v>
      </c>
      <c r="H1217" s="41">
        <v>0</v>
      </c>
      <c r="I1217" s="41">
        <v>0</v>
      </c>
      <c r="J1217" s="41">
        <v>0</v>
      </c>
    </row>
    <row r="1218" spans="1:10" x14ac:dyDescent="0.25">
      <c r="A1218" s="43">
        <v>5161975</v>
      </c>
      <c r="B1218" s="44" t="s">
        <v>12578</v>
      </c>
      <c r="C1218" s="44">
        <v>0</v>
      </c>
      <c r="D1218" s="44">
        <v>0</v>
      </c>
      <c r="E1218" s="44">
        <v>0</v>
      </c>
      <c r="F1218" s="44">
        <v>0</v>
      </c>
      <c r="G1218" s="44">
        <v>0</v>
      </c>
      <c r="H1218" s="44">
        <v>0</v>
      </c>
      <c r="I1218" s="44">
        <v>1</v>
      </c>
      <c r="J1218" s="44">
        <v>1</v>
      </c>
    </row>
    <row r="1219" spans="1:10" x14ac:dyDescent="0.25">
      <c r="A1219" s="40">
        <v>2762684</v>
      </c>
      <c r="B1219" s="41" t="s">
        <v>12579</v>
      </c>
      <c r="C1219" s="41">
        <v>0</v>
      </c>
      <c r="D1219" s="41">
        <v>0</v>
      </c>
      <c r="E1219" s="41">
        <v>0</v>
      </c>
      <c r="F1219" s="41">
        <v>0</v>
      </c>
      <c r="G1219" s="41">
        <v>0</v>
      </c>
      <c r="H1219" s="41">
        <v>0</v>
      </c>
      <c r="I1219" s="41">
        <v>1</v>
      </c>
      <c r="J1219" s="41">
        <v>1</v>
      </c>
    </row>
    <row r="1220" spans="1:10" x14ac:dyDescent="0.25">
      <c r="A1220" s="43">
        <v>5116635</v>
      </c>
      <c r="B1220" s="44" t="s">
        <v>8614</v>
      </c>
      <c r="C1220" s="44">
        <v>0</v>
      </c>
      <c r="D1220" s="44">
        <v>0</v>
      </c>
      <c r="E1220" s="44">
        <v>0</v>
      </c>
      <c r="F1220" s="44">
        <v>1</v>
      </c>
      <c r="G1220" s="44">
        <v>1</v>
      </c>
      <c r="H1220" s="44">
        <v>0</v>
      </c>
      <c r="I1220" s="44">
        <v>1</v>
      </c>
      <c r="J1220" s="44">
        <v>1</v>
      </c>
    </row>
    <row r="1221" spans="1:10" x14ac:dyDescent="0.25">
      <c r="A1221" s="40">
        <v>3554031</v>
      </c>
      <c r="B1221" s="41" t="s">
        <v>12580</v>
      </c>
      <c r="C1221" s="41">
        <v>0</v>
      </c>
      <c r="D1221" s="41">
        <v>0</v>
      </c>
      <c r="E1221" s="41">
        <v>0</v>
      </c>
      <c r="F1221" s="41">
        <v>0</v>
      </c>
      <c r="G1221" s="41">
        <v>0</v>
      </c>
      <c r="H1221" s="41">
        <v>0</v>
      </c>
      <c r="I1221" s="41">
        <v>1</v>
      </c>
      <c r="J1221" s="41">
        <v>0</v>
      </c>
    </row>
    <row r="1222" spans="1:10" x14ac:dyDescent="0.25">
      <c r="A1222" s="43">
        <v>5197848</v>
      </c>
      <c r="B1222" s="44" t="s">
        <v>12581</v>
      </c>
      <c r="C1222" s="44">
        <v>0</v>
      </c>
      <c r="D1222" s="44">
        <v>0</v>
      </c>
      <c r="E1222" s="44">
        <v>0</v>
      </c>
      <c r="F1222" s="44">
        <v>0</v>
      </c>
      <c r="G1222" s="44">
        <v>0</v>
      </c>
      <c r="H1222" s="44">
        <v>0</v>
      </c>
      <c r="I1222" s="44">
        <v>1</v>
      </c>
      <c r="J1222" s="44">
        <v>1</v>
      </c>
    </row>
    <row r="1223" spans="1:10" x14ac:dyDescent="0.25">
      <c r="A1223" s="40">
        <v>5550319</v>
      </c>
      <c r="B1223" s="41" t="s">
        <v>12582</v>
      </c>
      <c r="C1223" s="41">
        <v>0</v>
      </c>
      <c r="D1223" s="41">
        <v>0</v>
      </c>
      <c r="E1223" s="41">
        <v>0</v>
      </c>
      <c r="F1223" s="41">
        <v>0</v>
      </c>
      <c r="G1223" s="41">
        <v>0</v>
      </c>
      <c r="H1223" s="41">
        <v>0</v>
      </c>
      <c r="I1223" s="41">
        <v>1</v>
      </c>
      <c r="J1223" s="41">
        <v>0</v>
      </c>
    </row>
    <row r="1224" spans="1:10" x14ac:dyDescent="0.25">
      <c r="A1224" s="43">
        <v>5547938</v>
      </c>
      <c r="B1224" s="44" t="s">
        <v>12583</v>
      </c>
      <c r="C1224" s="44">
        <v>0</v>
      </c>
      <c r="D1224" s="44">
        <v>0</v>
      </c>
      <c r="E1224" s="44">
        <v>0</v>
      </c>
      <c r="F1224" s="44">
        <v>0</v>
      </c>
      <c r="G1224" s="44">
        <v>0</v>
      </c>
      <c r="H1224" s="44">
        <v>0</v>
      </c>
      <c r="I1224" s="44">
        <v>1</v>
      </c>
      <c r="J1224" s="44">
        <v>1</v>
      </c>
    </row>
    <row r="1225" spans="1:10" x14ac:dyDescent="0.25">
      <c r="A1225" s="40">
        <v>5108713</v>
      </c>
      <c r="B1225" s="41" t="s">
        <v>12584</v>
      </c>
      <c r="C1225" s="41">
        <v>0</v>
      </c>
      <c r="D1225" s="41">
        <v>0</v>
      </c>
      <c r="E1225" s="41">
        <v>0</v>
      </c>
      <c r="F1225" s="41">
        <v>0</v>
      </c>
      <c r="G1225" s="41">
        <v>0</v>
      </c>
      <c r="H1225" s="41">
        <v>0</v>
      </c>
      <c r="I1225" s="41">
        <v>1</v>
      </c>
      <c r="J1225" s="41">
        <v>1</v>
      </c>
    </row>
    <row r="1226" spans="1:10" x14ac:dyDescent="0.25">
      <c r="A1226" s="43">
        <v>2656523</v>
      </c>
      <c r="B1226" s="44" t="s">
        <v>5879</v>
      </c>
      <c r="C1226" s="44">
        <v>0</v>
      </c>
      <c r="D1226" s="44">
        <v>1</v>
      </c>
      <c r="E1226" s="44">
        <v>0</v>
      </c>
      <c r="F1226" s="44">
        <v>0</v>
      </c>
      <c r="G1226" s="44">
        <v>0</v>
      </c>
      <c r="H1226" s="44">
        <v>0</v>
      </c>
      <c r="I1226" s="44">
        <v>1</v>
      </c>
      <c r="J1226" s="44">
        <v>1</v>
      </c>
    </row>
    <row r="1227" spans="1:10" x14ac:dyDescent="0.25">
      <c r="A1227" s="40">
        <v>5171873</v>
      </c>
      <c r="B1227" s="41" t="s">
        <v>12585</v>
      </c>
      <c r="C1227" s="41">
        <v>0</v>
      </c>
      <c r="D1227" s="41">
        <v>0</v>
      </c>
      <c r="E1227" s="41">
        <v>0</v>
      </c>
      <c r="F1227" s="41">
        <v>0</v>
      </c>
      <c r="G1227" s="41">
        <v>0</v>
      </c>
      <c r="H1227" s="41">
        <v>0</v>
      </c>
      <c r="I1227" s="41">
        <v>1</v>
      </c>
      <c r="J1227" s="41">
        <v>1</v>
      </c>
    </row>
    <row r="1228" spans="1:10" x14ac:dyDescent="0.25">
      <c r="A1228" s="43">
        <v>2714809</v>
      </c>
      <c r="B1228" s="44" t="s">
        <v>12586</v>
      </c>
      <c r="C1228" s="44">
        <v>0</v>
      </c>
      <c r="D1228" s="44">
        <v>0</v>
      </c>
      <c r="E1228" s="44">
        <v>0</v>
      </c>
      <c r="F1228" s="44">
        <v>0</v>
      </c>
      <c r="G1228" s="44">
        <v>0</v>
      </c>
      <c r="H1228" s="44">
        <v>0</v>
      </c>
      <c r="I1228" s="44">
        <v>1</v>
      </c>
      <c r="J1228" s="44">
        <v>0</v>
      </c>
    </row>
    <row r="1229" spans="1:10" x14ac:dyDescent="0.25">
      <c r="A1229" s="40">
        <v>2546574</v>
      </c>
      <c r="B1229" s="41" t="s">
        <v>11291</v>
      </c>
      <c r="C1229" s="41">
        <v>0</v>
      </c>
      <c r="D1229" s="41">
        <v>0</v>
      </c>
      <c r="E1229" s="41">
        <v>0</v>
      </c>
      <c r="F1229" s="41">
        <v>0</v>
      </c>
      <c r="G1229" s="41">
        <v>0</v>
      </c>
      <c r="H1229" s="41">
        <v>0</v>
      </c>
      <c r="I1229" s="41">
        <v>1</v>
      </c>
      <c r="J1229" s="41">
        <v>1</v>
      </c>
    </row>
    <row r="1230" spans="1:10" x14ac:dyDescent="0.25">
      <c r="A1230" s="43">
        <v>2063158</v>
      </c>
      <c r="B1230" s="44" t="s">
        <v>12587</v>
      </c>
      <c r="C1230" s="44">
        <v>0</v>
      </c>
      <c r="D1230" s="44">
        <v>0</v>
      </c>
      <c r="E1230" s="44">
        <v>0</v>
      </c>
      <c r="F1230" s="44">
        <v>0</v>
      </c>
      <c r="G1230" s="44">
        <v>0</v>
      </c>
      <c r="H1230" s="44">
        <v>0</v>
      </c>
      <c r="I1230" s="44">
        <v>1</v>
      </c>
      <c r="J1230" s="44">
        <v>0</v>
      </c>
    </row>
    <row r="1231" spans="1:10" x14ac:dyDescent="0.25">
      <c r="A1231" s="40">
        <v>2639815</v>
      </c>
      <c r="B1231" s="41" t="s">
        <v>2428</v>
      </c>
      <c r="C1231" s="41">
        <v>0</v>
      </c>
      <c r="D1231" s="41">
        <v>1</v>
      </c>
      <c r="E1231" s="41">
        <v>0</v>
      </c>
      <c r="F1231" s="41">
        <v>0</v>
      </c>
      <c r="G1231" s="41">
        <v>1</v>
      </c>
      <c r="H1231" s="41">
        <v>0</v>
      </c>
      <c r="I1231" s="41">
        <v>1</v>
      </c>
      <c r="J1231" s="41">
        <v>1</v>
      </c>
    </row>
    <row r="1232" spans="1:10" x14ac:dyDescent="0.25">
      <c r="A1232" s="43">
        <v>2880229</v>
      </c>
      <c r="B1232" s="44" t="s">
        <v>2426</v>
      </c>
      <c r="C1232" s="44">
        <v>0</v>
      </c>
      <c r="D1232" s="44">
        <v>0</v>
      </c>
      <c r="E1232" s="44">
        <v>0</v>
      </c>
      <c r="F1232" s="44">
        <v>0</v>
      </c>
      <c r="G1232" s="44">
        <v>0</v>
      </c>
      <c r="H1232" s="44">
        <v>0</v>
      </c>
      <c r="I1232" s="44">
        <v>1</v>
      </c>
      <c r="J1232" s="44">
        <v>0</v>
      </c>
    </row>
    <row r="1233" spans="1:10" x14ac:dyDescent="0.25">
      <c r="A1233" s="40">
        <v>5320259</v>
      </c>
      <c r="B1233" s="41" t="s">
        <v>12588</v>
      </c>
      <c r="C1233" s="41">
        <v>0</v>
      </c>
      <c r="D1233" s="41">
        <v>0</v>
      </c>
      <c r="E1233" s="41">
        <v>0</v>
      </c>
      <c r="F1233" s="41">
        <v>0</v>
      </c>
      <c r="G1233" s="41">
        <v>1</v>
      </c>
      <c r="H1233" s="41">
        <v>1</v>
      </c>
      <c r="I1233" s="41">
        <v>1</v>
      </c>
      <c r="J1233" s="41">
        <v>1</v>
      </c>
    </row>
    <row r="1234" spans="1:10" x14ac:dyDescent="0.25">
      <c r="A1234" s="43">
        <v>2051273</v>
      </c>
      <c r="B1234" s="44" t="s">
        <v>9010</v>
      </c>
      <c r="C1234" s="44">
        <v>0</v>
      </c>
      <c r="D1234" s="44">
        <v>0</v>
      </c>
      <c r="E1234" s="44">
        <v>1</v>
      </c>
      <c r="F1234" s="44">
        <v>0</v>
      </c>
      <c r="G1234" s="44">
        <v>0</v>
      </c>
      <c r="H1234" s="44">
        <v>1</v>
      </c>
      <c r="I1234" s="44">
        <v>1</v>
      </c>
      <c r="J1234" s="44">
        <v>1</v>
      </c>
    </row>
    <row r="1235" spans="1:10" x14ac:dyDescent="0.25">
      <c r="A1235" s="40">
        <v>5095035</v>
      </c>
      <c r="B1235" s="41" t="s">
        <v>11293</v>
      </c>
      <c r="C1235" s="41">
        <v>0</v>
      </c>
      <c r="D1235" s="41">
        <v>0</v>
      </c>
      <c r="E1235" s="41">
        <v>0</v>
      </c>
      <c r="F1235" s="41">
        <v>0</v>
      </c>
      <c r="G1235" s="41">
        <v>0</v>
      </c>
      <c r="H1235" s="41">
        <v>1</v>
      </c>
      <c r="I1235" s="41">
        <v>0</v>
      </c>
      <c r="J1235" s="41">
        <v>0</v>
      </c>
    </row>
    <row r="1236" spans="1:10" x14ac:dyDescent="0.25">
      <c r="A1236" s="43">
        <v>5095034</v>
      </c>
      <c r="B1236" s="44" t="s">
        <v>3493</v>
      </c>
      <c r="C1236" s="44">
        <v>0</v>
      </c>
      <c r="D1236" s="44">
        <v>0</v>
      </c>
      <c r="E1236" s="44">
        <v>0</v>
      </c>
      <c r="F1236" s="44">
        <v>0</v>
      </c>
      <c r="G1236" s="44">
        <v>0</v>
      </c>
      <c r="H1236" s="44">
        <v>0</v>
      </c>
      <c r="I1236" s="44">
        <v>1</v>
      </c>
      <c r="J1236" s="44">
        <v>1</v>
      </c>
    </row>
    <row r="1237" spans="1:10" x14ac:dyDescent="0.25">
      <c r="A1237" s="40">
        <v>5098033</v>
      </c>
      <c r="B1237" s="41" t="s">
        <v>12589</v>
      </c>
      <c r="C1237" s="41">
        <v>0</v>
      </c>
      <c r="D1237" s="41">
        <v>0</v>
      </c>
      <c r="E1237" s="41">
        <v>0</v>
      </c>
      <c r="F1237" s="41">
        <v>0</v>
      </c>
      <c r="G1237" s="41">
        <v>0</v>
      </c>
      <c r="H1237" s="41">
        <v>0</v>
      </c>
      <c r="I1237" s="41">
        <v>1</v>
      </c>
      <c r="J1237" s="41">
        <v>1</v>
      </c>
    </row>
    <row r="1238" spans="1:10" x14ac:dyDescent="0.25">
      <c r="A1238" s="43">
        <v>5315204</v>
      </c>
      <c r="B1238" s="44" t="s">
        <v>12590</v>
      </c>
      <c r="C1238" s="44">
        <v>0</v>
      </c>
      <c r="D1238" s="44">
        <v>0</v>
      </c>
      <c r="E1238" s="44">
        <v>0</v>
      </c>
      <c r="F1238" s="44">
        <v>0</v>
      </c>
      <c r="G1238" s="44">
        <v>0</v>
      </c>
      <c r="H1238" s="44">
        <v>0</v>
      </c>
      <c r="I1238" s="44">
        <v>1</v>
      </c>
      <c r="J1238" s="44">
        <v>0</v>
      </c>
    </row>
    <row r="1239" spans="1:10" x14ac:dyDescent="0.25">
      <c r="A1239" s="40">
        <v>2839717</v>
      </c>
      <c r="B1239" s="41" t="s">
        <v>9155</v>
      </c>
      <c r="C1239" s="41">
        <v>0</v>
      </c>
      <c r="D1239" s="41">
        <v>0</v>
      </c>
      <c r="E1239" s="41">
        <v>0</v>
      </c>
      <c r="F1239" s="41">
        <v>1</v>
      </c>
      <c r="G1239" s="41">
        <v>0</v>
      </c>
      <c r="H1239" s="41">
        <v>0</v>
      </c>
      <c r="I1239" s="41">
        <v>1</v>
      </c>
      <c r="J1239" s="41">
        <v>1</v>
      </c>
    </row>
    <row r="1240" spans="1:10" x14ac:dyDescent="0.25">
      <c r="A1240" s="43">
        <v>5320933</v>
      </c>
      <c r="B1240" s="44" t="s">
        <v>12591</v>
      </c>
      <c r="C1240" s="44">
        <v>0</v>
      </c>
      <c r="D1240" s="44">
        <v>0</v>
      </c>
      <c r="E1240" s="44">
        <v>0</v>
      </c>
      <c r="F1240" s="44">
        <v>0</v>
      </c>
      <c r="G1240" s="44">
        <v>0</v>
      </c>
      <c r="H1240" s="44">
        <v>0</v>
      </c>
      <c r="I1240" s="44">
        <v>1</v>
      </c>
      <c r="J1240" s="44">
        <v>0</v>
      </c>
    </row>
    <row r="1241" spans="1:10" x14ac:dyDescent="0.25">
      <c r="A1241" s="40">
        <v>5152542</v>
      </c>
      <c r="B1241" s="41" t="s">
        <v>12592</v>
      </c>
      <c r="C1241" s="41">
        <v>0</v>
      </c>
      <c r="D1241" s="41">
        <v>0</v>
      </c>
      <c r="E1241" s="41">
        <v>0</v>
      </c>
      <c r="F1241" s="41">
        <v>0</v>
      </c>
      <c r="G1241" s="41">
        <v>0</v>
      </c>
      <c r="H1241" s="41">
        <v>1</v>
      </c>
      <c r="I1241" s="41">
        <v>1</v>
      </c>
      <c r="J1241" s="41">
        <v>1</v>
      </c>
    </row>
    <row r="1242" spans="1:10" x14ac:dyDescent="0.25">
      <c r="A1242" s="43">
        <v>5321611</v>
      </c>
      <c r="B1242" s="44" t="s">
        <v>12593</v>
      </c>
      <c r="C1242" s="44">
        <v>0</v>
      </c>
      <c r="D1242" s="44">
        <v>0</v>
      </c>
      <c r="E1242" s="44">
        <v>0</v>
      </c>
      <c r="F1242" s="44">
        <v>0</v>
      </c>
      <c r="G1242" s="44">
        <v>0</v>
      </c>
      <c r="H1242" s="44">
        <v>1</v>
      </c>
      <c r="I1242" s="44">
        <v>1</v>
      </c>
      <c r="J1242" s="44">
        <v>1</v>
      </c>
    </row>
    <row r="1243" spans="1:10" x14ac:dyDescent="0.25">
      <c r="A1243" s="40">
        <v>5057035</v>
      </c>
      <c r="B1243" s="41" t="s">
        <v>2952</v>
      </c>
      <c r="C1243" s="41">
        <v>0</v>
      </c>
      <c r="D1243" s="41">
        <v>0</v>
      </c>
      <c r="E1243" s="41">
        <v>0</v>
      </c>
      <c r="F1243" s="41">
        <v>0</v>
      </c>
      <c r="G1243" s="41">
        <v>1</v>
      </c>
      <c r="H1243" s="41">
        <v>0</v>
      </c>
      <c r="I1243" s="41">
        <v>1</v>
      </c>
      <c r="J1243" s="41">
        <v>1</v>
      </c>
    </row>
    <row r="1244" spans="1:10" x14ac:dyDescent="0.25">
      <c r="A1244" s="43">
        <v>5012321</v>
      </c>
      <c r="B1244" s="44" t="s">
        <v>3076</v>
      </c>
      <c r="C1244" s="44">
        <v>0</v>
      </c>
      <c r="D1244" s="44">
        <v>0</v>
      </c>
      <c r="E1244" s="44">
        <v>0</v>
      </c>
      <c r="F1244" s="44">
        <v>0</v>
      </c>
      <c r="G1244" s="44">
        <v>0</v>
      </c>
      <c r="H1244" s="44">
        <v>1</v>
      </c>
      <c r="I1244" s="44">
        <v>0</v>
      </c>
      <c r="J1244" s="44">
        <v>0</v>
      </c>
    </row>
    <row r="1245" spans="1:10" x14ac:dyDescent="0.25">
      <c r="A1245" s="40">
        <v>5012821</v>
      </c>
      <c r="B1245" s="41" t="s">
        <v>3076</v>
      </c>
      <c r="C1245" s="41">
        <v>0</v>
      </c>
      <c r="D1245" s="41">
        <v>0</v>
      </c>
      <c r="E1245" s="41">
        <v>0</v>
      </c>
      <c r="F1245" s="41">
        <v>0</v>
      </c>
      <c r="G1245" s="41">
        <v>0</v>
      </c>
      <c r="H1245" s="41">
        <v>0</v>
      </c>
      <c r="I1245" s="41">
        <v>0</v>
      </c>
      <c r="J1245" s="41">
        <v>1</v>
      </c>
    </row>
    <row r="1246" spans="1:10" x14ac:dyDescent="0.25">
      <c r="A1246" s="43">
        <v>2582457</v>
      </c>
      <c r="B1246" s="44" t="s">
        <v>1732</v>
      </c>
      <c r="C1246" s="44">
        <v>1</v>
      </c>
      <c r="D1246" s="44">
        <v>0</v>
      </c>
      <c r="E1246" s="44">
        <v>0</v>
      </c>
      <c r="F1246" s="44">
        <v>0</v>
      </c>
      <c r="G1246" s="44">
        <v>0</v>
      </c>
      <c r="H1246" s="44">
        <v>1</v>
      </c>
      <c r="I1246" s="44">
        <v>1</v>
      </c>
      <c r="J1246" s="44">
        <v>1</v>
      </c>
    </row>
    <row r="1247" spans="1:10" x14ac:dyDescent="0.25">
      <c r="A1247" s="40">
        <v>5301963</v>
      </c>
      <c r="B1247" s="41" t="s">
        <v>12594</v>
      </c>
      <c r="C1247" s="41">
        <v>0</v>
      </c>
      <c r="D1247" s="41">
        <v>0</v>
      </c>
      <c r="E1247" s="41">
        <v>0</v>
      </c>
      <c r="F1247" s="41">
        <v>0</v>
      </c>
      <c r="G1247" s="41">
        <v>0</v>
      </c>
      <c r="H1247" s="41">
        <v>0</v>
      </c>
      <c r="I1247" s="41">
        <v>1</v>
      </c>
      <c r="J1247" s="41">
        <v>0</v>
      </c>
    </row>
    <row r="1248" spans="1:10" x14ac:dyDescent="0.25">
      <c r="A1248" s="43">
        <v>4184211</v>
      </c>
      <c r="B1248" s="44" t="s">
        <v>12595</v>
      </c>
      <c r="C1248" s="44">
        <v>0</v>
      </c>
      <c r="D1248" s="44">
        <v>0</v>
      </c>
      <c r="E1248" s="44">
        <v>0</v>
      </c>
      <c r="F1248" s="44">
        <v>0</v>
      </c>
      <c r="G1248" s="44">
        <v>0</v>
      </c>
      <c r="H1248" s="44">
        <v>0</v>
      </c>
      <c r="I1248" s="44">
        <v>1</v>
      </c>
      <c r="J1248" s="44">
        <v>1</v>
      </c>
    </row>
    <row r="1249" spans="1:10" x14ac:dyDescent="0.25">
      <c r="A1249" s="40">
        <v>5248396</v>
      </c>
      <c r="B1249" s="41" t="s">
        <v>12596</v>
      </c>
      <c r="C1249" s="41">
        <v>0</v>
      </c>
      <c r="D1249" s="41">
        <v>0</v>
      </c>
      <c r="E1249" s="41">
        <v>0</v>
      </c>
      <c r="F1249" s="41">
        <v>0</v>
      </c>
      <c r="G1249" s="41">
        <v>0</v>
      </c>
      <c r="H1249" s="41">
        <v>0</v>
      </c>
      <c r="I1249" s="41">
        <v>1</v>
      </c>
      <c r="J1249" s="41">
        <v>0</v>
      </c>
    </row>
    <row r="1250" spans="1:10" x14ac:dyDescent="0.25">
      <c r="A1250" s="43">
        <v>2672731</v>
      </c>
      <c r="B1250" s="44" t="s">
        <v>5728</v>
      </c>
      <c r="C1250" s="44">
        <v>0</v>
      </c>
      <c r="D1250" s="44">
        <v>0</v>
      </c>
      <c r="E1250" s="44">
        <v>0</v>
      </c>
      <c r="F1250" s="44">
        <v>0</v>
      </c>
      <c r="G1250" s="44">
        <v>0</v>
      </c>
      <c r="H1250" s="44">
        <v>0</v>
      </c>
      <c r="I1250" s="44">
        <v>1</v>
      </c>
      <c r="J1250" s="44">
        <v>0</v>
      </c>
    </row>
    <row r="1251" spans="1:10" x14ac:dyDescent="0.25">
      <c r="A1251" s="40">
        <v>2293463</v>
      </c>
      <c r="B1251" s="41" t="s">
        <v>6017</v>
      </c>
      <c r="C1251" s="41">
        <v>0</v>
      </c>
      <c r="D1251" s="41">
        <v>0</v>
      </c>
      <c r="E1251" s="41">
        <v>0</v>
      </c>
      <c r="F1251" s="41">
        <v>0</v>
      </c>
      <c r="G1251" s="41">
        <v>0</v>
      </c>
      <c r="H1251" s="41">
        <v>0</v>
      </c>
      <c r="I1251" s="41">
        <v>1</v>
      </c>
      <c r="J1251" s="41">
        <v>1</v>
      </c>
    </row>
    <row r="1252" spans="1:10" x14ac:dyDescent="0.25">
      <c r="A1252" s="43">
        <v>2848376</v>
      </c>
      <c r="B1252" s="44" t="s">
        <v>10508</v>
      </c>
      <c r="C1252" s="44">
        <v>0</v>
      </c>
      <c r="D1252" s="44">
        <v>0</v>
      </c>
      <c r="E1252" s="44">
        <v>1</v>
      </c>
      <c r="F1252" s="44">
        <v>1</v>
      </c>
      <c r="G1252" s="44">
        <v>1</v>
      </c>
      <c r="H1252" s="44">
        <v>0</v>
      </c>
      <c r="I1252" s="44">
        <v>0</v>
      </c>
      <c r="J1252" s="44">
        <v>1</v>
      </c>
    </row>
    <row r="1253" spans="1:10" x14ac:dyDescent="0.25">
      <c r="A1253" s="40">
        <v>2076675</v>
      </c>
      <c r="B1253" s="41" t="s">
        <v>12597</v>
      </c>
      <c r="C1253" s="41">
        <v>0</v>
      </c>
      <c r="D1253" s="41">
        <v>0</v>
      </c>
      <c r="E1253" s="41">
        <v>0</v>
      </c>
      <c r="F1253" s="41">
        <v>0</v>
      </c>
      <c r="G1253" s="41">
        <v>0</v>
      </c>
      <c r="H1253" s="41">
        <v>0</v>
      </c>
      <c r="I1253" s="41">
        <v>1</v>
      </c>
      <c r="J1253" s="41">
        <v>1</v>
      </c>
    </row>
    <row r="1254" spans="1:10" x14ac:dyDescent="0.25">
      <c r="A1254" s="43">
        <v>5146852</v>
      </c>
      <c r="B1254" s="44" t="s">
        <v>9668</v>
      </c>
      <c r="C1254" s="44">
        <v>0</v>
      </c>
      <c r="D1254" s="44">
        <v>0</v>
      </c>
      <c r="E1254" s="44">
        <v>0</v>
      </c>
      <c r="F1254" s="44">
        <v>0</v>
      </c>
      <c r="G1254" s="44">
        <v>1</v>
      </c>
      <c r="H1254" s="44">
        <v>0</v>
      </c>
      <c r="I1254" s="44">
        <v>1</v>
      </c>
      <c r="J1254" s="44">
        <v>1</v>
      </c>
    </row>
    <row r="1255" spans="1:10" x14ac:dyDescent="0.25">
      <c r="A1255" s="40">
        <v>5517931</v>
      </c>
      <c r="B1255" s="41" t="s">
        <v>9857</v>
      </c>
      <c r="C1255" s="41">
        <v>0</v>
      </c>
      <c r="D1255" s="41">
        <v>0</v>
      </c>
      <c r="E1255" s="41">
        <v>0</v>
      </c>
      <c r="F1255" s="41">
        <v>0</v>
      </c>
      <c r="G1255" s="41">
        <v>0</v>
      </c>
      <c r="H1255" s="41">
        <v>0</v>
      </c>
      <c r="I1255" s="41">
        <v>1</v>
      </c>
      <c r="J1255" s="41">
        <v>1</v>
      </c>
    </row>
    <row r="1256" spans="1:10" x14ac:dyDescent="0.25">
      <c r="A1256" s="43">
        <v>5171881</v>
      </c>
      <c r="B1256" s="44" t="s">
        <v>12598</v>
      </c>
      <c r="C1256" s="44">
        <v>0</v>
      </c>
      <c r="D1256" s="44">
        <v>0</v>
      </c>
      <c r="E1256" s="44">
        <v>0</v>
      </c>
      <c r="F1256" s="44">
        <v>0</v>
      </c>
      <c r="G1256" s="44">
        <v>0</v>
      </c>
      <c r="H1256" s="44">
        <v>0</v>
      </c>
      <c r="I1256" s="44">
        <v>1</v>
      </c>
      <c r="J1256" s="44">
        <v>1</v>
      </c>
    </row>
    <row r="1257" spans="1:10" x14ac:dyDescent="0.25">
      <c r="A1257" s="40">
        <v>5203252</v>
      </c>
      <c r="B1257" s="41" t="s">
        <v>4873</v>
      </c>
      <c r="C1257" s="41">
        <v>0</v>
      </c>
      <c r="D1257" s="41">
        <v>0</v>
      </c>
      <c r="E1257" s="41">
        <v>0</v>
      </c>
      <c r="F1257" s="41">
        <v>0</v>
      </c>
      <c r="G1257" s="41">
        <v>0</v>
      </c>
      <c r="H1257" s="41">
        <v>0</v>
      </c>
      <c r="I1257" s="41">
        <v>0</v>
      </c>
      <c r="J1257" s="41">
        <v>1</v>
      </c>
    </row>
    <row r="1258" spans="1:10" x14ac:dyDescent="0.25">
      <c r="A1258" s="43">
        <v>2868504</v>
      </c>
      <c r="B1258" s="44" t="s">
        <v>11300</v>
      </c>
      <c r="C1258" s="44">
        <v>0</v>
      </c>
      <c r="D1258" s="44">
        <v>0</v>
      </c>
      <c r="E1258" s="44">
        <v>0</v>
      </c>
      <c r="F1258" s="44">
        <v>0</v>
      </c>
      <c r="G1258" s="44">
        <v>0</v>
      </c>
      <c r="H1258" s="44">
        <v>0</v>
      </c>
      <c r="I1258" s="44">
        <v>0</v>
      </c>
      <c r="J1258" s="44">
        <v>1</v>
      </c>
    </row>
    <row r="1259" spans="1:10" x14ac:dyDescent="0.25">
      <c r="A1259" s="40">
        <v>2824582</v>
      </c>
      <c r="B1259" s="41" t="s">
        <v>12599</v>
      </c>
      <c r="C1259" s="41">
        <v>0</v>
      </c>
      <c r="D1259" s="41">
        <v>0</v>
      </c>
      <c r="E1259" s="41">
        <v>0</v>
      </c>
      <c r="F1259" s="41">
        <v>0</v>
      </c>
      <c r="G1259" s="41">
        <v>0</v>
      </c>
      <c r="H1259" s="41">
        <v>0</v>
      </c>
      <c r="I1259" s="41">
        <v>1</v>
      </c>
      <c r="J1259" s="41">
        <v>1</v>
      </c>
    </row>
    <row r="1260" spans="1:10" x14ac:dyDescent="0.25">
      <c r="A1260" s="43">
        <v>5427967</v>
      </c>
      <c r="B1260" s="44" t="s">
        <v>11302</v>
      </c>
      <c r="C1260" s="44">
        <v>0</v>
      </c>
      <c r="D1260" s="44">
        <v>0</v>
      </c>
      <c r="E1260" s="44">
        <v>0</v>
      </c>
      <c r="F1260" s="44">
        <v>0</v>
      </c>
      <c r="G1260" s="44">
        <v>0</v>
      </c>
      <c r="H1260" s="44">
        <v>0</v>
      </c>
      <c r="I1260" s="44">
        <v>1</v>
      </c>
      <c r="J1260" s="44">
        <v>1</v>
      </c>
    </row>
    <row r="1261" spans="1:10" x14ac:dyDescent="0.25">
      <c r="A1261" s="40">
        <v>5403766</v>
      </c>
      <c r="B1261" s="41" t="s">
        <v>12600</v>
      </c>
      <c r="C1261" s="41">
        <v>0</v>
      </c>
      <c r="D1261" s="41">
        <v>0</v>
      </c>
      <c r="E1261" s="41">
        <v>0</v>
      </c>
      <c r="F1261" s="41">
        <v>0</v>
      </c>
      <c r="G1261" s="41">
        <v>0</v>
      </c>
      <c r="H1261" s="41">
        <v>0</v>
      </c>
      <c r="I1261" s="41">
        <v>1</v>
      </c>
      <c r="J1261" s="41">
        <v>1</v>
      </c>
    </row>
    <row r="1262" spans="1:10" x14ac:dyDescent="0.25">
      <c r="A1262" s="43">
        <v>2121085</v>
      </c>
      <c r="B1262" s="44" t="s">
        <v>12601</v>
      </c>
      <c r="C1262" s="44">
        <v>0</v>
      </c>
      <c r="D1262" s="44">
        <v>0</v>
      </c>
      <c r="E1262" s="44">
        <v>0</v>
      </c>
      <c r="F1262" s="44">
        <v>0</v>
      </c>
      <c r="G1262" s="44">
        <v>0</v>
      </c>
      <c r="H1262" s="44">
        <v>0</v>
      </c>
      <c r="I1262" s="44">
        <v>1</v>
      </c>
      <c r="J1262" s="44">
        <v>0</v>
      </c>
    </row>
    <row r="1263" spans="1:10" x14ac:dyDescent="0.25">
      <c r="A1263" s="40">
        <v>2344343</v>
      </c>
      <c r="B1263" s="41" t="s">
        <v>6608</v>
      </c>
      <c r="C1263" s="41">
        <v>1</v>
      </c>
      <c r="D1263" s="41">
        <v>1</v>
      </c>
      <c r="E1263" s="41">
        <v>1</v>
      </c>
      <c r="F1263" s="41">
        <v>0</v>
      </c>
      <c r="G1263" s="41">
        <v>0</v>
      </c>
      <c r="H1263" s="41">
        <v>1</v>
      </c>
      <c r="I1263" s="41">
        <v>1</v>
      </c>
      <c r="J1263" s="41">
        <v>1</v>
      </c>
    </row>
    <row r="1264" spans="1:10" x14ac:dyDescent="0.25">
      <c r="A1264" s="43">
        <v>5177421</v>
      </c>
      <c r="B1264" s="44" t="s">
        <v>3950</v>
      </c>
      <c r="C1264" s="44">
        <v>0</v>
      </c>
      <c r="D1264" s="44">
        <v>0</v>
      </c>
      <c r="E1264" s="44">
        <v>0</v>
      </c>
      <c r="F1264" s="44">
        <v>0</v>
      </c>
      <c r="G1264" s="44">
        <v>0</v>
      </c>
      <c r="H1264" s="44">
        <v>0</v>
      </c>
      <c r="I1264" s="44">
        <v>1</v>
      </c>
      <c r="J1264" s="44">
        <v>1</v>
      </c>
    </row>
    <row r="1265" spans="1:10" x14ac:dyDescent="0.25">
      <c r="A1265" s="40">
        <v>5346738</v>
      </c>
      <c r="B1265" s="41" t="s">
        <v>8420</v>
      </c>
      <c r="C1265" s="41">
        <v>0</v>
      </c>
      <c r="D1265" s="41">
        <v>0</v>
      </c>
      <c r="E1265" s="41">
        <v>0</v>
      </c>
      <c r="F1265" s="41">
        <v>0</v>
      </c>
      <c r="G1265" s="41">
        <v>0</v>
      </c>
      <c r="H1265" s="41">
        <v>0</v>
      </c>
      <c r="I1265" s="41">
        <v>1</v>
      </c>
      <c r="J1265" s="41">
        <v>1</v>
      </c>
    </row>
    <row r="1266" spans="1:10" x14ac:dyDescent="0.25">
      <c r="A1266" s="43">
        <v>5351324</v>
      </c>
      <c r="B1266" s="44" t="s">
        <v>9872</v>
      </c>
      <c r="C1266" s="44">
        <v>0</v>
      </c>
      <c r="D1266" s="44">
        <v>0</v>
      </c>
      <c r="E1266" s="44">
        <v>0</v>
      </c>
      <c r="F1266" s="44">
        <v>0</v>
      </c>
      <c r="G1266" s="44">
        <v>0</v>
      </c>
      <c r="H1266" s="44">
        <v>0</v>
      </c>
      <c r="I1266" s="44">
        <v>1</v>
      </c>
      <c r="J1266" s="44">
        <v>0</v>
      </c>
    </row>
    <row r="1267" spans="1:10" x14ac:dyDescent="0.25">
      <c r="A1267" s="40">
        <v>5134021</v>
      </c>
      <c r="B1267" s="41" t="s">
        <v>11303</v>
      </c>
      <c r="C1267" s="41">
        <v>0</v>
      </c>
      <c r="D1267" s="41">
        <v>0</v>
      </c>
      <c r="E1267" s="41">
        <v>0</v>
      </c>
      <c r="F1267" s="41">
        <v>0</v>
      </c>
      <c r="G1267" s="41">
        <v>0</v>
      </c>
      <c r="H1267" s="41">
        <v>0</v>
      </c>
      <c r="I1267" s="41">
        <v>0</v>
      </c>
      <c r="J1267" s="41">
        <v>1</v>
      </c>
    </row>
    <row r="1268" spans="1:10" x14ac:dyDescent="0.25">
      <c r="A1268" s="43">
        <v>5274761</v>
      </c>
      <c r="B1268" s="44" t="s">
        <v>12602</v>
      </c>
      <c r="C1268" s="44">
        <v>0</v>
      </c>
      <c r="D1268" s="44">
        <v>0</v>
      </c>
      <c r="E1268" s="44">
        <v>0</v>
      </c>
      <c r="F1268" s="44">
        <v>0</v>
      </c>
      <c r="G1268" s="44">
        <v>0</v>
      </c>
      <c r="H1268" s="44">
        <v>0</v>
      </c>
      <c r="I1268" s="44">
        <v>1</v>
      </c>
      <c r="J1268" s="44">
        <v>1</v>
      </c>
    </row>
    <row r="1269" spans="1:10" x14ac:dyDescent="0.25">
      <c r="A1269" s="40">
        <v>5119243</v>
      </c>
      <c r="B1269" s="41" t="s">
        <v>12603</v>
      </c>
      <c r="C1269" s="41">
        <v>0</v>
      </c>
      <c r="D1269" s="41">
        <v>0</v>
      </c>
      <c r="E1269" s="41">
        <v>0</v>
      </c>
      <c r="F1269" s="41">
        <v>0</v>
      </c>
      <c r="G1269" s="41">
        <v>0</v>
      </c>
      <c r="H1269" s="41">
        <v>0</v>
      </c>
      <c r="I1269" s="41">
        <v>1</v>
      </c>
      <c r="J1269" s="41">
        <v>0</v>
      </c>
    </row>
    <row r="1270" spans="1:10" x14ac:dyDescent="0.25">
      <c r="A1270" s="43">
        <v>5329434</v>
      </c>
      <c r="B1270" s="44" t="s">
        <v>12604</v>
      </c>
      <c r="C1270" s="44">
        <v>0</v>
      </c>
      <c r="D1270" s="44">
        <v>0</v>
      </c>
      <c r="E1270" s="44">
        <v>0</v>
      </c>
      <c r="F1270" s="44">
        <v>0</v>
      </c>
      <c r="G1270" s="44">
        <v>0</v>
      </c>
      <c r="H1270" s="44">
        <v>0</v>
      </c>
      <c r="I1270" s="44">
        <v>1</v>
      </c>
      <c r="J1270" s="44">
        <v>1</v>
      </c>
    </row>
    <row r="1271" spans="1:10" x14ac:dyDescent="0.25">
      <c r="A1271" s="40">
        <v>5444373</v>
      </c>
      <c r="B1271" s="41" t="s">
        <v>12605</v>
      </c>
      <c r="C1271" s="41">
        <v>0</v>
      </c>
      <c r="D1271" s="41">
        <v>0</v>
      </c>
      <c r="E1271" s="41">
        <v>0</v>
      </c>
      <c r="F1271" s="41">
        <v>0</v>
      </c>
      <c r="G1271" s="41">
        <v>0</v>
      </c>
      <c r="H1271" s="41">
        <v>0</v>
      </c>
      <c r="I1271" s="41">
        <v>1</v>
      </c>
      <c r="J1271" s="41">
        <v>1</v>
      </c>
    </row>
    <row r="1272" spans="1:10" x14ac:dyDescent="0.25">
      <c r="A1272" s="43">
        <v>5073642</v>
      </c>
      <c r="B1272" s="44" t="s">
        <v>8929</v>
      </c>
      <c r="C1272" s="44">
        <v>0</v>
      </c>
      <c r="D1272" s="44">
        <v>0</v>
      </c>
      <c r="E1272" s="44">
        <v>0</v>
      </c>
      <c r="F1272" s="44">
        <v>0</v>
      </c>
      <c r="G1272" s="44">
        <v>0</v>
      </c>
      <c r="H1272" s="44">
        <v>1</v>
      </c>
      <c r="I1272" s="44">
        <v>0</v>
      </c>
      <c r="J1272" s="44">
        <v>0</v>
      </c>
    </row>
    <row r="1273" spans="1:10" x14ac:dyDescent="0.25">
      <c r="A1273" s="40">
        <v>2657694</v>
      </c>
      <c r="B1273" s="41" t="s">
        <v>11307</v>
      </c>
      <c r="C1273" s="41">
        <v>0</v>
      </c>
      <c r="D1273" s="41">
        <v>0</v>
      </c>
      <c r="E1273" s="41">
        <v>0</v>
      </c>
      <c r="F1273" s="41">
        <v>0</v>
      </c>
      <c r="G1273" s="41">
        <v>0</v>
      </c>
      <c r="H1273" s="41">
        <v>0</v>
      </c>
      <c r="I1273" s="41">
        <v>1</v>
      </c>
      <c r="J1273" s="41">
        <v>1</v>
      </c>
    </row>
    <row r="1274" spans="1:10" x14ac:dyDescent="0.25">
      <c r="A1274" s="43">
        <v>5081335</v>
      </c>
      <c r="B1274" s="44" t="s">
        <v>11308</v>
      </c>
      <c r="C1274" s="44">
        <v>0</v>
      </c>
      <c r="D1274" s="44">
        <v>0</v>
      </c>
      <c r="E1274" s="44">
        <v>0</v>
      </c>
      <c r="F1274" s="44">
        <v>0</v>
      </c>
      <c r="G1274" s="44">
        <v>1</v>
      </c>
      <c r="H1274" s="44">
        <v>0</v>
      </c>
      <c r="I1274" s="44">
        <v>1</v>
      </c>
      <c r="J1274" s="44">
        <v>1</v>
      </c>
    </row>
    <row r="1275" spans="1:10" x14ac:dyDescent="0.25">
      <c r="A1275" s="40">
        <v>5231256</v>
      </c>
      <c r="B1275" s="41" t="s">
        <v>9841</v>
      </c>
      <c r="C1275" s="41">
        <v>0</v>
      </c>
      <c r="D1275" s="41">
        <v>0</v>
      </c>
      <c r="E1275" s="41">
        <v>0</v>
      </c>
      <c r="F1275" s="41">
        <v>0</v>
      </c>
      <c r="G1275" s="41">
        <v>0</v>
      </c>
      <c r="H1275" s="41">
        <v>0</v>
      </c>
      <c r="I1275" s="41">
        <v>1</v>
      </c>
      <c r="J1275" s="41">
        <v>1</v>
      </c>
    </row>
    <row r="1276" spans="1:10" x14ac:dyDescent="0.25">
      <c r="A1276" s="43">
        <v>5185033</v>
      </c>
      <c r="B1276" s="44" t="s">
        <v>12606</v>
      </c>
      <c r="C1276" s="44">
        <v>0</v>
      </c>
      <c r="D1276" s="44">
        <v>0</v>
      </c>
      <c r="E1276" s="44">
        <v>0</v>
      </c>
      <c r="F1276" s="44">
        <v>0</v>
      </c>
      <c r="G1276" s="44">
        <v>0</v>
      </c>
      <c r="H1276" s="44">
        <v>0</v>
      </c>
      <c r="I1276" s="44">
        <v>1</v>
      </c>
      <c r="J1276" s="44">
        <v>1</v>
      </c>
    </row>
    <row r="1277" spans="1:10" x14ac:dyDescent="0.25">
      <c r="A1277" s="40">
        <v>2678144</v>
      </c>
      <c r="B1277" s="41" t="s">
        <v>11310</v>
      </c>
      <c r="C1277" s="41">
        <v>0</v>
      </c>
      <c r="D1277" s="41">
        <v>0</v>
      </c>
      <c r="E1277" s="41">
        <v>0</v>
      </c>
      <c r="F1277" s="41">
        <v>0</v>
      </c>
      <c r="G1277" s="41">
        <v>0</v>
      </c>
      <c r="H1277" s="41">
        <v>1</v>
      </c>
      <c r="I1277" s="41">
        <v>1</v>
      </c>
      <c r="J1277" s="41">
        <v>1</v>
      </c>
    </row>
    <row r="1278" spans="1:10" x14ac:dyDescent="0.25">
      <c r="A1278" s="43">
        <v>2868687</v>
      </c>
      <c r="B1278" s="44" t="s">
        <v>11312</v>
      </c>
      <c r="C1278" s="44">
        <v>1</v>
      </c>
      <c r="D1278" s="44">
        <v>0</v>
      </c>
      <c r="E1278" s="44">
        <v>0</v>
      </c>
      <c r="F1278" s="44">
        <v>1</v>
      </c>
      <c r="G1278" s="44">
        <v>1</v>
      </c>
      <c r="H1278" s="44">
        <v>1</v>
      </c>
      <c r="I1278" s="44">
        <v>1</v>
      </c>
      <c r="J1278" s="44">
        <v>1</v>
      </c>
    </row>
    <row r="1279" spans="1:10" x14ac:dyDescent="0.25">
      <c r="A1279" s="40">
        <v>2819996</v>
      </c>
      <c r="B1279" s="41" t="s">
        <v>9962</v>
      </c>
      <c r="C1279" s="41">
        <v>0</v>
      </c>
      <c r="D1279" s="41">
        <v>1</v>
      </c>
      <c r="E1279" s="41">
        <v>0</v>
      </c>
      <c r="F1279" s="41">
        <v>1</v>
      </c>
      <c r="G1279" s="41">
        <v>0</v>
      </c>
      <c r="H1279" s="41">
        <v>0</v>
      </c>
      <c r="I1279" s="41">
        <v>1</v>
      </c>
      <c r="J1279" s="41">
        <v>1</v>
      </c>
    </row>
    <row r="1280" spans="1:10" x14ac:dyDescent="0.25">
      <c r="A1280" s="43">
        <v>5264162</v>
      </c>
      <c r="B1280" s="44" t="s">
        <v>12607</v>
      </c>
      <c r="C1280" s="44">
        <v>0</v>
      </c>
      <c r="D1280" s="44">
        <v>0</v>
      </c>
      <c r="E1280" s="44">
        <v>0</v>
      </c>
      <c r="F1280" s="44">
        <v>0</v>
      </c>
      <c r="G1280" s="44">
        <v>0</v>
      </c>
      <c r="H1280" s="44">
        <v>0</v>
      </c>
      <c r="I1280" s="44">
        <v>1</v>
      </c>
      <c r="J1280" s="44">
        <v>0</v>
      </c>
    </row>
    <row r="1281" spans="1:10" x14ac:dyDescent="0.25">
      <c r="A1281" s="40">
        <v>2068745</v>
      </c>
      <c r="B1281" s="41" t="s">
        <v>12608</v>
      </c>
      <c r="C1281" s="41">
        <v>0</v>
      </c>
      <c r="D1281" s="41">
        <v>0</v>
      </c>
      <c r="E1281" s="41">
        <v>0</v>
      </c>
      <c r="F1281" s="41">
        <v>0</v>
      </c>
      <c r="G1281" s="41">
        <v>0</v>
      </c>
      <c r="H1281" s="41">
        <v>0</v>
      </c>
      <c r="I1281" s="41">
        <v>1</v>
      </c>
      <c r="J1281" s="41">
        <v>0</v>
      </c>
    </row>
    <row r="1282" spans="1:10" x14ac:dyDescent="0.25">
      <c r="A1282" s="43">
        <v>5514983</v>
      </c>
      <c r="B1282" s="44" t="s">
        <v>12609</v>
      </c>
      <c r="C1282" s="44">
        <v>0</v>
      </c>
      <c r="D1282" s="44">
        <v>0</v>
      </c>
      <c r="E1282" s="44">
        <v>0</v>
      </c>
      <c r="F1282" s="44">
        <v>0</v>
      </c>
      <c r="G1282" s="44">
        <v>0</v>
      </c>
      <c r="H1282" s="44">
        <v>0</v>
      </c>
      <c r="I1282" s="44">
        <v>1</v>
      </c>
      <c r="J1282" s="44">
        <v>1</v>
      </c>
    </row>
    <row r="1283" spans="1:10" x14ac:dyDescent="0.25">
      <c r="A1283" s="40">
        <v>2542838</v>
      </c>
      <c r="B1283" s="41" t="s">
        <v>12610</v>
      </c>
      <c r="C1283" s="41">
        <v>0</v>
      </c>
      <c r="D1283" s="41">
        <v>0</v>
      </c>
      <c r="E1283" s="41">
        <v>0</v>
      </c>
      <c r="F1283" s="41">
        <v>0</v>
      </c>
      <c r="G1283" s="41">
        <v>0</v>
      </c>
      <c r="H1283" s="41">
        <v>0</v>
      </c>
      <c r="I1283" s="41">
        <v>1</v>
      </c>
      <c r="J1283" s="41">
        <v>1</v>
      </c>
    </row>
    <row r="1284" spans="1:10" x14ac:dyDescent="0.25">
      <c r="A1284" s="43">
        <v>2555468</v>
      </c>
      <c r="B1284" s="44" t="s">
        <v>1960</v>
      </c>
      <c r="C1284" s="44">
        <v>0</v>
      </c>
      <c r="D1284" s="44">
        <v>0</v>
      </c>
      <c r="E1284" s="44">
        <v>0</v>
      </c>
      <c r="F1284" s="44">
        <v>1</v>
      </c>
      <c r="G1284" s="44">
        <v>0</v>
      </c>
      <c r="H1284" s="44">
        <v>0</v>
      </c>
      <c r="I1284" s="44">
        <v>0</v>
      </c>
      <c r="J1284" s="44">
        <v>0</v>
      </c>
    </row>
    <row r="1285" spans="1:10" x14ac:dyDescent="0.25">
      <c r="A1285" s="40">
        <v>2725711</v>
      </c>
      <c r="B1285" s="41" t="s">
        <v>3395</v>
      </c>
      <c r="C1285" s="41">
        <v>0</v>
      </c>
      <c r="D1285" s="41">
        <v>0</v>
      </c>
      <c r="E1285" s="41">
        <v>0</v>
      </c>
      <c r="F1285" s="41">
        <v>0</v>
      </c>
      <c r="G1285" s="41">
        <v>0</v>
      </c>
      <c r="H1285" s="41">
        <v>0</v>
      </c>
      <c r="I1285" s="41">
        <v>0</v>
      </c>
      <c r="J1285" s="41">
        <v>1</v>
      </c>
    </row>
    <row r="1286" spans="1:10" x14ac:dyDescent="0.25">
      <c r="A1286" s="43">
        <v>5306876</v>
      </c>
      <c r="B1286" s="44" t="s">
        <v>12611</v>
      </c>
      <c r="C1286" s="44">
        <v>0</v>
      </c>
      <c r="D1286" s="44">
        <v>0</v>
      </c>
      <c r="E1286" s="44">
        <v>0</v>
      </c>
      <c r="F1286" s="44">
        <v>0</v>
      </c>
      <c r="G1286" s="44">
        <v>0</v>
      </c>
      <c r="H1286" s="44">
        <v>0</v>
      </c>
      <c r="I1286" s="44">
        <v>1</v>
      </c>
      <c r="J1286" s="44">
        <v>0</v>
      </c>
    </row>
    <row r="1287" spans="1:10" x14ac:dyDescent="0.25">
      <c r="A1287" s="40">
        <v>5440351</v>
      </c>
      <c r="B1287" s="41" t="s">
        <v>12612</v>
      </c>
      <c r="C1287" s="41">
        <v>0</v>
      </c>
      <c r="D1287" s="41">
        <v>0</v>
      </c>
      <c r="E1287" s="41">
        <v>0</v>
      </c>
      <c r="F1287" s="41">
        <v>0</v>
      </c>
      <c r="G1287" s="41">
        <v>0</v>
      </c>
      <c r="H1287" s="41">
        <v>0</v>
      </c>
      <c r="I1287" s="41">
        <v>1</v>
      </c>
      <c r="J1287" s="41">
        <v>1</v>
      </c>
    </row>
    <row r="1288" spans="1:10" x14ac:dyDescent="0.25">
      <c r="A1288" s="43">
        <v>2885565</v>
      </c>
      <c r="B1288" s="44" t="s">
        <v>12613</v>
      </c>
      <c r="C1288" s="44">
        <v>0</v>
      </c>
      <c r="D1288" s="44">
        <v>0</v>
      </c>
      <c r="E1288" s="44">
        <v>0</v>
      </c>
      <c r="F1288" s="44">
        <v>0</v>
      </c>
      <c r="G1288" s="44">
        <v>0</v>
      </c>
      <c r="H1288" s="44">
        <v>0</v>
      </c>
      <c r="I1288" s="44">
        <v>1</v>
      </c>
      <c r="J1288" s="44">
        <v>1</v>
      </c>
    </row>
    <row r="1289" spans="1:10" x14ac:dyDescent="0.25">
      <c r="A1289" s="40">
        <v>5075351</v>
      </c>
      <c r="B1289" s="41" t="s">
        <v>12614</v>
      </c>
      <c r="C1289" s="41">
        <v>0</v>
      </c>
      <c r="D1289" s="41">
        <v>0</v>
      </c>
      <c r="E1289" s="41">
        <v>0</v>
      </c>
      <c r="F1289" s="41">
        <v>0</v>
      </c>
      <c r="G1289" s="41">
        <v>0</v>
      </c>
      <c r="H1289" s="41">
        <v>0</v>
      </c>
      <c r="I1289" s="41">
        <v>1</v>
      </c>
      <c r="J1289" s="41">
        <v>0</v>
      </c>
    </row>
    <row r="1290" spans="1:10" x14ac:dyDescent="0.25">
      <c r="A1290" s="43">
        <v>2064537</v>
      </c>
      <c r="B1290" s="44" t="s">
        <v>3400</v>
      </c>
      <c r="C1290" s="44">
        <v>0</v>
      </c>
      <c r="D1290" s="44">
        <v>1</v>
      </c>
      <c r="E1290" s="44">
        <v>0</v>
      </c>
      <c r="F1290" s="44">
        <v>1</v>
      </c>
      <c r="G1290" s="44">
        <v>0</v>
      </c>
      <c r="H1290" s="44">
        <v>1</v>
      </c>
      <c r="I1290" s="44">
        <v>1</v>
      </c>
      <c r="J1290" s="44">
        <v>0</v>
      </c>
    </row>
    <row r="1291" spans="1:10" x14ac:dyDescent="0.25">
      <c r="A1291" s="40">
        <v>5047544</v>
      </c>
      <c r="B1291" s="41" t="s">
        <v>11316</v>
      </c>
      <c r="C1291" s="41">
        <v>0</v>
      </c>
      <c r="D1291" s="41">
        <v>0</v>
      </c>
      <c r="E1291" s="41">
        <v>0</v>
      </c>
      <c r="F1291" s="41">
        <v>0</v>
      </c>
      <c r="G1291" s="41">
        <v>0</v>
      </c>
      <c r="H1291" s="41">
        <v>0</v>
      </c>
      <c r="I1291" s="41">
        <v>1</v>
      </c>
      <c r="J1291" s="41">
        <v>1</v>
      </c>
    </row>
    <row r="1292" spans="1:10" x14ac:dyDescent="0.25">
      <c r="A1292" s="43">
        <v>2766868</v>
      </c>
      <c r="B1292" s="44" t="s">
        <v>2056</v>
      </c>
      <c r="C1292" s="44">
        <v>0</v>
      </c>
      <c r="D1292" s="44">
        <v>0</v>
      </c>
      <c r="E1292" s="44">
        <v>1</v>
      </c>
      <c r="F1292" s="44">
        <v>1</v>
      </c>
      <c r="G1292" s="44">
        <v>1</v>
      </c>
      <c r="H1292" s="44">
        <v>1</v>
      </c>
      <c r="I1292" s="44">
        <v>1</v>
      </c>
      <c r="J1292" s="44">
        <v>0</v>
      </c>
    </row>
    <row r="1293" spans="1:10" x14ac:dyDescent="0.25">
      <c r="A1293" s="40">
        <v>5045584</v>
      </c>
      <c r="B1293" s="41" t="s">
        <v>12615</v>
      </c>
      <c r="C1293" s="41">
        <v>0</v>
      </c>
      <c r="D1293" s="41">
        <v>0</v>
      </c>
      <c r="E1293" s="41">
        <v>0</v>
      </c>
      <c r="F1293" s="41">
        <v>0</v>
      </c>
      <c r="G1293" s="41">
        <v>0</v>
      </c>
      <c r="H1293" s="41">
        <v>0</v>
      </c>
      <c r="I1293" s="41">
        <v>1</v>
      </c>
      <c r="J1293" s="41">
        <v>0</v>
      </c>
    </row>
    <row r="1294" spans="1:10" x14ac:dyDescent="0.25">
      <c r="A1294" s="43">
        <v>5463718</v>
      </c>
      <c r="B1294" s="44" t="s">
        <v>12616</v>
      </c>
      <c r="C1294" s="44">
        <v>0</v>
      </c>
      <c r="D1294" s="44">
        <v>0</v>
      </c>
      <c r="E1294" s="44">
        <v>0</v>
      </c>
      <c r="F1294" s="44">
        <v>0</v>
      </c>
      <c r="G1294" s="44">
        <v>0</v>
      </c>
      <c r="H1294" s="44">
        <v>1</v>
      </c>
      <c r="I1294" s="44">
        <v>1</v>
      </c>
      <c r="J1294" s="44">
        <v>0</v>
      </c>
    </row>
    <row r="1295" spans="1:10" x14ac:dyDescent="0.25">
      <c r="A1295" s="40">
        <v>5084512</v>
      </c>
      <c r="B1295" s="41" t="s">
        <v>2753</v>
      </c>
      <c r="C1295" s="41">
        <v>0</v>
      </c>
      <c r="D1295" s="41">
        <v>0</v>
      </c>
      <c r="E1295" s="41">
        <v>1</v>
      </c>
      <c r="F1295" s="41">
        <v>1</v>
      </c>
      <c r="G1295" s="41">
        <v>1</v>
      </c>
      <c r="H1295" s="41">
        <v>0</v>
      </c>
      <c r="I1295" s="41">
        <v>0</v>
      </c>
      <c r="J1295" s="41">
        <v>0</v>
      </c>
    </row>
    <row r="1296" spans="1:10" x14ac:dyDescent="0.25">
      <c r="A1296" s="43">
        <v>5002109</v>
      </c>
      <c r="B1296" s="44" t="s">
        <v>12617</v>
      </c>
      <c r="C1296" s="44">
        <v>0</v>
      </c>
      <c r="D1296" s="44">
        <v>0</v>
      </c>
      <c r="E1296" s="44">
        <v>0</v>
      </c>
      <c r="F1296" s="44">
        <v>0</v>
      </c>
      <c r="G1296" s="44">
        <v>0</v>
      </c>
      <c r="H1296" s="44">
        <v>0</v>
      </c>
      <c r="I1296" s="44">
        <v>1</v>
      </c>
      <c r="J1296" s="44">
        <v>1</v>
      </c>
    </row>
    <row r="1297" spans="1:10" x14ac:dyDescent="0.25">
      <c r="A1297" s="40">
        <v>5198321</v>
      </c>
      <c r="B1297" s="41" t="s">
        <v>12618</v>
      </c>
      <c r="C1297" s="41">
        <v>0</v>
      </c>
      <c r="D1297" s="41">
        <v>0</v>
      </c>
      <c r="E1297" s="41">
        <v>0</v>
      </c>
      <c r="F1297" s="41">
        <v>0</v>
      </c>
      <c r="G1297" s="41">
        <v>0</v>
      </c>
      <c r="H1297" s="41">
        <v>0</v>
      </c>
      <c r="I1297" s="41">
        <v>1</v>
      </c>
      <c r="J1297" s="41">
        <v>0</v>
      </c>
    </row>
    <row r="1298" spans="1:10" x14ac:dyDescent="0.25">
      <c r="A1298" s="43">
        <v>5258014</v>
      </c>
      <c r="B1298" s="44" t="s">
        <v>9582</v>
      </c>
      <c r="C1298" s="44">
        <v>0</v>
      </c>
      <c r="D1298" s="44">
        <v>0</v>
      </c>
      <c r="E1298" s="44">
        <v>0</v>
      </c>
      <c r="F1298" s="44">
        <v>0</v>
      </c>
      <c r="G1298" s="44">
        <v>0</v>
      </c>
      <c r="H1298" s="44">
        <v>0</v>
      </c>
      <c r="I1298" s="44">
        <v>1</v>
      </c>
      <c r="J1298" s="44">
        <v>1</v>
      </c>
    </row>
    <row r="1299" spans="1:10" x14ac:dyDescent="0.25">
      <c r="A1299" s="40">
        <v>5567319</v>
      </c>
      <c r="B1299" s="41" t="s">
        <v>11317</v>
      </c>
      <c r="C1299" s="41">
        <v>0</v>
      </c>
      <c r="D1299" s="41">
        <v>0</v>
      </c>
      <c r="E1299" s="41">
        <v>0</v>
      </c>
      <c r="F1299" s="41">
        <v>0</v>
      </c>
      <c r="G1299" s="41">
        <v>0</v>
      </c>
      <c r="H1299" s="41">
        <v>0</v>
      </c>
      <c r="I1299" s="41">
        <v>1</v>
      </c>
      <c r="J1299" s="41">
        <v>1</v>
      </c>
    </row>
    <row r="1300" spans="1:10" x14ac:dyDescent="0.25">
      <c r="A1300" s="43">
        <v>2707578</v>
      </c>
      <c r="B1300" s="44" t="s">
        <v>12619</v>
      </c>
      <c r="C1300" s="44">
        <v>0</v>
      </c>
      <c r="D1300" s="44">
        <v>0</v>
      </c>
      <c r="E1300" s="44">
        <v>0</v>
      </c>
      <c r="F1300" s="44">
        <v>0</v>
      </c>
      <c r="G1300" s="44">
        <v>0</v>
      </c>
      <c r="H1300" s="44">
        <v>0</v>
      </c>
      <c r="I1300" s="44">
        <v>1</v>
      </c>
      <c r="J1300" s="44">
        <v>1</v>
      </c>
    </row>
    <row r="1301" spans="1:10" x14ac:dyDescent="0.25">
      <c r="A1301" s="40">
        <v>5298679</v>
      </c>
      <c r="B1301" s="41" t="s">
        <v>9661</v>
      </c>
      <c r="C1301" s="41">
        <v>0</v>
      </c>
      <c r="D1301" s="41">
        <v>0</v>
      </c>
      <c r="E1301" s="41">
        <v>0</v>
      </c>
      <c r="F1301" s="41">
        <v>0</v>
      </c>
      <c r="G1301" s="41">
        <v>0</v>
      </c>
      <c r="H1301" s="41">
        <v>0</v>
      </c>
      <c r="I1301" s="41">
        <v>1</v>
      </c>
      <c r="J1301" s="41">
        <v>1</v>
      </c>
    </row>
    <row r="1302" spans="1:10" x14ac:dyDescent="0.25">
      <c r="A1302" s="43">
        <v>2746565</v>
      </c>
      <c r="B1302" s="44" t="s">
        <v>12620</v>
      </c>
      <c r="C1302" s="44">
        <v>0</v>
      </c>
      <c r="D1302" s="44">
        <v>0</v>
      </c>
      <c r="E1302" s="44">
        <v>0</v>
      </c>
      <c r="F1302" s="44">
        <v>0</v>
      </c>
      <c r="G1302" s="44">
        <v>0</v>
      </c>
      <c r="H1302" s="44">
        <v>0</v>
      </c>
      <c r="I1302" s="44">
        <v>1</v>
      </c>
      <c r="J1302" s="44">
        <v>0</v>
      </c>
    </row>
    <row r="1303" spans="1:10" x14ac:dyDescent="0.25">
      <c r="A1303" s="40">
        <v>5154766</v>
      </c>
      <c r="B1303" s="41" t="s">
        <v>5588</v>
      </c>
      <c r="C1303" s="41">
        <v>0</v>
      </c>
      <c r="D1303" s="41">
        <v>0</v>
      </c>
      <c r="E1303" s="41">
        <v>0</v>
      </c>
      <c r="F1303" s="41">
        <v>0</v>
      </c>
      <c r="G1303" s="41">
        <v>0</v>
      </c>
      <c r="H1303" s="41">
        <v>0</v>
      </c>
      <c r="I1303" s="41">
        <v>1</v>
      </c>
      <c r="J1303" s="41">
        <v>1</v>
      </c>
    </row>
    <row r="1304" spans="1:10" x14ac:dyDescent="0.25">
      <c r="A1304" s="43">
        <v>5569605</v>
      </c>
      <c r="B1304" s="44" t="s">
        <v>12621</v>
      </c>
      <c r="C1304" s="44">
        <v>0</v>
      </c>
      <c r="D1304" s="44">
        <v>0</v>
      </c>
      <c r="E1304" s="44">
        <v>0</v>
      </c>
      <c r="F1304" s="44">
        <v>0</v>
      </c>
      <c r="G1304" s="44">
        <v>0</v>
      </c>
      <c r="H1304" s="44">
        <v>0</v>
      </c>
      <c r="I1304" s="44">
        <v>1</v>
      </c>
      <c r="J1304" s="44">
        <v>1</v>
      </c>
    </row>
    <row r="1305" spans="1:10" x14ac:dyDescent="0.25">
      <c r="A1305" s="40">
        <v>5196183</v>
      </c>
      <c r="B1305" s="41" t="s">
        <v>3708</v>
      </c>
      <c r="C1305" s="41">
        <v>0</v>
      </c>
      <c r="D1305" s="41">
        <v>0</v>
      </c>
      <c r="E1305" s="41">
        <v>0</v>
      </c>
      <c r="F1305" s="41">
        <v>0</v>
      </c>
      <c r="G1305" s="41">
        <v>0</v>
      </c>
      <c r="H1305" s="41">
        <v>0</v>
      </c>
      <c r="I1305" s="41">
        <v>1</v>
      </c>
      <c r="J1305" s="41">
        <v>1</v>
      </c>
    </row>
    <row r="1306" spans="1:10" x14ac:dyDescent="0.25">
      <c r="A1306" s="43">
        <v>5174767</v>
      </c>
      <c r="B1306" s="44" t="s">
        <v>12622</v>
      </c>
      <c r="C1306" s="44">
        <v>0</v>
      </c>
      <c r="D1306" s="44">
        <v>0</v>
      </c>
      <c r="E1306" s="44">
        <v>0</v>
      </c>
      <c r="F1306" s="44">
        <v>0</v>
      </c>
      <c r="G1306" s="44">
        <v>1</v>
      </c>
      <c r="H1306" s="44">
        <v>0</v>
      </c>
      <c r="I1306" s="44">
        <v>0</v>
      </c>
      <c r="J1306" s="44">
        <v>0</v>
      </c>
    </row>
    <row r="1307" spans="1:10" x14ac:dyDescent="0.25">
      <c r="A1307" s="40">
        <v>5220378</v>
      </c>
      <c r="B1307" s="41" t="s">
        <v>12623</v>
      </c>
      <c r="C1307" s="41">
        <v>0</v>
      </c>
      <c r="D1307" s="41">
        <v>0</v>
      </c>
      <c r="E1307" s="41">
        <v>0</v>
      </c>
      <c r="F1307" s="41">
        <v>0</v>
      </c>
      <c r="G1307" s="41">
        <v>0</v>
      </c>
      <c r="H1307" s="41">
        <v>0</v>
      </c>
      <c r="I1307" s="41">
        <v>1</v>
      </c>
      <c r="J1307" s="41">
        <v>0</v>
      </c>
    </row>
    <row r="1308" spans="1:10" x14ac:dyDescent="0.25">
      <c r="A1308" s="43">
        <v>5062845</v>
      </c>
      <c r="B1308" s="44" t="s">
        <v>11320</v>
      </c>
      <c r="C1308" s="44">
        <v>0</v>
      </c>
      <c r="D1308" s="44">
        <v>0</v>
      </c>
      <c r="E1308" s="44">
        <v>0</v>
      </c>
      <c r="F1308" s="44">
        <v>0</v>
      </c>
      <c r="G1308" s="44">
        <v>0</v>
      </c>
      <c r="H1308" s="44">
        <v>0</v>
      </c>
      <c r="I1308" s="44">
        <v>1</v>
      </c>
      <c r="J1308" s="44">
        <v>1</v>
      </c>
    </row>
    <row r="1309" spans="1:10" x14ac:dyDescent="0.25">
      <c r="A1309" s="40">
        <v>4124685</v>
      </c>
      <c r="B1309" s="41" t="s">
        <v>12624</v>
      </c>
      <c r="C1309" s="41">
        <v>0</v>
      </c>
      <c r="D1309" s="41">
        <v>0</v>
      </c>
      <c r="E1309" s="41">
        <v>0</v>
      </c>
      <c r="F1309" s="41">
        <v>0</v>
      </c>
      <c r="G1309" s="41">
        <v>0</v>
      </c>
      <c r="H1309" s="41">
        <v>0</v>
      </c>
      <c r="I1309" s="41">
        <v>1</v>
      </c>
      <c r="J1309" s="41">
        <v>0</v>
      </c>
    </row>
    <row r="1310" spans="1:10" x14ac:dyDescent="0.25">
      <c r="A1310" s="43">
        <v>2546434</v>
      </c>
      <c r="B1310" s="44" t="s">
        <v>1508</v>
      </c>
      <c r="C1310" s="44">
        <v>1</v>
      </c>
      <c r="D1310" s="44">
        <v>0</v>
      </c>
      <c r="E1310" s="44">
        <v>1</v>
      </c>
      <c r="F1310" s="44">
        <v>0</v>
      </c>
      <c r="G1310" s="44">
        <v>0</v>
      </c>
      <c r="H1310" s="44">
        <v>0</v>
      </c>
      <c r="I1310" s="44">
        <v>1</v>
      </c>
      <c r="J1310" s="44">
        <v>0</v>
      </c>
    </row>
    <row r="1311" spans="1:10" x14ac:dyDescent="0.25">
      <c r="A1311" s="40">
        <v>5224349</v>
      </c>
      <c r="B1311" s="41" t="s">
        <v>12625</v>
      </c>
      <c r="C1311" s="41">
        <v>0</v>
      </c>
      <c r="D1311" s="41">
        <v>0</v>
      </c>
      <c r="E1311" s="41">
        <v>0</v>
      </c>
      <c r="F1311" s="41">
        <v>0</v>
      </c>
      <c r="G1311" s="41">
        <v>0</v>
      </c>
      <c r="H1311" s="41">
        <v>0</v>
      </c>
      <c r="I1311" s="41">
        <v>1</v>
      </c>
      <c r="J1311" s="41">
        <v>0</v>
      </c>
    </row>
    <row r="1312" spans="1:10" x14ac:dyDescent="0.25">
      <c r="A1312" s="43">
        <v>5210259</v>
      </c>
      <c r="B1312" s="44" t="s">
        <v>12626</v>
      </c>
      <c r="C1312" s="44">
        <v>0</v>
      </c>
      <c r="D1312" s="44">
        <v>0</v>
      </c>
      <c r="E1312" s="44">
        <v>0</v>
      </c>
      <c r="F1312" s="44">
        <v>0</v>
      </c>
      <c r="G1312" s="44">
        <v>0</v>
      </c>
      <c r="H1312" s="44">
        <v>1</v>
      </c>
      <c r="I1312" s="44">
        <v>1</v>
      </c>
      <c r="J1312" s="44">
        <v>1</v>
      </c>
    </row>
    <row r="1313" spans="1:10" x14ac:dyDescent="0.25">
      <c r="A1313" s="40">
        <v>5296307</v>
      </c>
      <c r="B1313" s="41" t="s">
        <v>12627</v>
      </c>
      <c r="C1313" s="41">
        <v>0</v>
      </c>
      <c r="D1313" s="41">
        <v>0</v>
      </c>
      <c r="E1313" s="41">
        <v>0</v>
      </c>
      <c r="F1313" s="41">
        <v>0</v>
      </c>
      <c r="G1313" s="41">
        <v>0</v>
      </c>
      <c r="H1313" s="41">
        <v>0</v>
      </c>
      <c r="I1313" s="41">
        <v>1</v>
      </c>
      <c r="J1313" s="41">
        <v>1</v>
      </c>
    </row>
    <row r="1314" spans="1:10" x14ac:dyDescent="0.25">
      <c r="A1314" s="43">
        <v>5442265</v>
      </c>
      <c r="B1314" s="44" t="s">
        <v>12628</v>
      </c>
      <c r="C1314" s="44">
        <v>0</v>
      </c>
      <c r="D1314" s="44">
        <v>0</v>
      </c>
      <c r="E1314" s="44">
        <v>0</v>
      </c>
      <c r="F1314" s="44">
        <v>0</v>
      </c>
      <c r="G1314" s="44">
        <v>0</v>
      </c>
      <c r="H1314" s="44">
        <v>0</v>
      </c>
      <c r="I1314" s="44">
        <v>1</v>
      </c>
      <c r="J1314" s="44">
        <v>0</v>
      </c>
    </row>
    <row r="1315" spans="1:10" x14ac:dyDescent="0.25">
      <c r="A1315" s="40">
        <v>2712342</v>
      </c>
      <c r="B1315" s="41" t="s">
        <v>12629</v>
      </c>
      <c r="C1315" s="41">
        <v>0</v>
      </c>
      <c r="D1315" s="41">
        <v>0</v>
      </c>
      <c r="E1315" s="41">
        <v>0</v>
      </c>
      <c r="F1315" s="41">
        <v>0</v>
      </c>
      <c r="G1315" s="41">
        <v>1</v>
      </c>
      <c r="H1315" s="41">
        <v>0</v>
      </c>
      <c r="I1315" s="41">
        <v>0</v>
      </c>
      <c r="J1315" s="41">
        <v>0</v>
      </c>
    </row>
    <row r="1316" spans="1:10" x14ac:dyDescent="0.25">
      <c r="A1316" s="43">
        <v>2043483</v>
      </c>
      <c r="B1316" s="44" t="s">
        <v>12630</v>
      </c>
      <c r="C1316" s="44">
        <v>0</v>
      </c>
      <c r="D1316" s="44">
        <v>0</v>
      </c>
      <c r="E1316" s="44">
        <v>0</v>
      </c>
      <c r="F1316" s="44">
        <v>0</v>
      </c>
      <c r="G1316" s="44">
        <v>0</v>
      </c>
      <c r="H1316" s="44">
        <v>0</v>
      </c>
      <c r="I1316" s="44">
        <v>1</v>
      </c>
      <c r="J1316" s="44">
        <v>0</v>
      </c>
    </row>
    <row r="1317" spans="1:10" x14ac:dyDescent="0.25">
      <c r="A1317" s="40">
        <v>2883082</v>
      </c>
      <c r="B1317" s="41" t="s">
        <v>10525</v>
      </c>
      <c r="C1317" s="41">
        <v>0</v>
      </c>
      <c r="D1317" s="41">
        <v>0</v>
      </c>
      <c r="E1317" s="41">
        <v>0</v>
      </c>
      <c r="F1317" s="41">
        <v>0</v>
      </c>
      <c r="G1317" s="41">
        <v>0</v>
      </c>
      <c r="H1317" s="41">
        <v>0</v>
      </c>
      <c r="I1317" s="41">
        <v>1</v>
      </c>
      <c r="J1317" s="41">
        <v>1</v>
      </c>
    </row>
    <row r="1318" spans="1:10" x14ac:dyDescent="0.25">
      <c r="A1318" s="43">
        <v>5385555</v>
      </c>
      <c r="B1318" s="44" t="s">
        <v>12631</v>
      </c>
      <c r="C1318" s="44">
        <v>0</v>
      </c>
      <c r="D1318" s="44">
        <v>0</v>
      </c>
      <c r="E1318" s="44">
        <v>0</v>
      </c>
      <c r="F1318" s="44">
        <v>0</v>
      </c>
      <c r="G1318" s="44">
        <v>0</v>
      </c>
      <c r="H1318" s="44">
        <v>1</v>
      </c>
      <c r="I1318" s="44">
        <v>1</v>
      </c>
      <c r="J1318" s="44">
        <v>1</v>
      </c>
    </row>
    <row r="1319" spans="1:10" x14ac:dyDescent="0.25">
      <c r="A1319" s="40">
        <v>5485932</v>
      </c>
      <c r="B1319" s="41" t="s">
        <v>5893</v>
      </c>
      <c r="C1319" s="41">
        <v>0</v>
      </c>
      <c r="D1319" s="41">
        <v>0</v>
      </c>
      <c r="E1319" s="41">
        <v>0</v>
      </c>
      <c r="F1319" s="41">
        <v>0</v>
      </c>
      <c r="G1319" s="41">
        <v>0</v>
      </c>
      <c r="H1319" s="41">
        <v>0</v>
      </c>
      <c r="I1319" s="41">
        <v>1</v>
      </c>
      <c r="J1319" s="41">
        <v>0</v>
      </c>
    </row>
    <row r="1320" spans="1:10" x14ac:dyDescent="0.25">
      <c r="A1320" s="43">
        <v>5232392</v>
      </c>
      <c r="B1320" s="44" t="s">
        <v>12632</v>
      </c>
      <c r="C1320" s="44">
        <v>0</v>
      </c>
      <c r="D1320" s="44">
        <v>0</v>
      </c>
      <c r="E1320" s="44">
        <v>0</v>
      </c>
      <c r="F1320" s="44">
        <v>0</v>
      </c>
      <c r="G1320" s="44">
        <v>0</v>
      </c>
      <c r="H1320" s="44">
        <v>0</v>
      </c>
      <c r="I1320" s="44">
        <v>1</v>
      </c>
      <c r="J1320" s="44">
        <v>1</v>
      </c>
    </row>
    <row r="1321" spans="1:10" x14ac:dyDescent="0.25">
      <c r="A1321" s="40">
        <v>2012251</v>
      </c>
      <c r="B1321" s="41" t="s">
        <v>1556</v>
      </c>
      <c r="C1321" s="41">
        <v>0</v>
      </c>
      <c r="D1321" s="41">
        <v>0</v>
      </c>
      <c r="E1321" s="41">
        <v>0</v>
      </c>
      <c r="F1321" s="41">
        <v>0</v>
      </c>
      <c r="G1321" s="41">
        <v>0</v>
      </c>
      <c r="H1321" s="41">
        <v>0</v>
      </c>
      <c r="I1321" s="41">
        <v>1</v>
      </c>
      <c r="J1321" s="41">
        <v>0</v>
      </c>
    </row>
    <row r="1322" spans="1:10" x14ac:dyDescent="0.25">
      <c r="A1322" s="43">
        <v>2779633</v>
      </c>
      <c r="B1322" s="44" t="s">
        <v>12633</v>
      </c>
      <c r="C1322" s="44">
        <v>0</v>
      </c>
      <c r="D1322" s="44">
        <v>1</v>
      </c>
      <c r="E1322" s="44">
        <v>1</v>
      </c>
      <c r="F1322" s="44">
        <v>0</v>
      </c>
      <c r="G1322" s="44">
        <v>1</v>
      </c>
      <c r="H1322" s="44">
        <v>0</v>
      </c>
      <c r="I1322" s="44">
        <v>0</v>
      </c>
      <c r="J1322" s="44">
        <v>0</v>
      </c>
    </row>
    <row r="1323" spans="1:10" x14ac:dyDescent="0.25">
      <c r="A1323" s="40">
        <v>2867796</v>
      </c>
      <c r="B1323" s="41" t="s">
        <v>12634</v>
      </c>
      <c r="C1323" s="41">
        <v>0</v>
      </c>
      <c r="D1323" s="41">
        <v>0</v>
      </c>
      <c r="E1323" s="41">
        <v>0</v>
      </c>
      <c r="F1323" s="41">
        <v>0</v>
      </c>
      <c r="G1323" s="41">
        <v>0</v>
      </c>
      <c r="H1323" s="41">
        <v>0</v>
      </c>
      <c r="I1323" s="41">
        <v>1</v>
      </c>
      <c r="J1323" s="41">
        <v>0</v>
      </c>
    </row>
    <row r="1324" spans="1:10" x14ac:dyDescent="0.25">
      <c r="A1324" s="43">
        <v>2787318</v>
      </c>
      <c r="B1324" s="44" t="s">
        <v>12635</v>
      </c>
      <c r="C1324" s="44">
        <v>0</v>
      </c>
      <c r="D1324" s="44">
        <v>0</v>
      </c>
      <c r="E1324" s="44">
        <v>0</v>
      </c>
      <c r="F1324" s="44">
        <v>0</v>
      </c>
      <c r="G1324" s="44">
        <v>0</v>
      </c>
      <c r="H1324" s="44">
        <v>0</v>
      </c>
      <c r="I1324" s="44">
        <v>1</v>
      </c>
      <c r="J1324" s="44">
        <v>1</v>
      </c>
    </row>
    <row r="1325" spans="1:10" x14ac:dyDescent="0.25">
      <c r="A1325" s="40">
        <v>5325412</v>
      </c>
      <c r="B1325" s="41" t="s">
        <v>12636</v>
      </c>
      <c r="C1325" s="41">
        <v>0</v>
      </c>
      <c r="D1325" s="41">
        <v>0</v>
      </c>
      <c r="E1325" s="41">
        <v>0</v>
      </c>
      <c r="F1325" s="41">
        <v>0</v>
      </c>
      <c r="G1325" s="41">
        <v>0</v>
      </c>
      <c r="H1325" s="41">
        <v>0</v>
      </c>
      <c r="I1325" s="41">
        <v>1</v>
      </c>
      <c r="J1325" s="41">
        <v>1</v>
      </c>
    </row>
    <row r="1326" spans="1:10" x14ac:dyDescent="0.25">
      <c r="A1326" s="43">
        <v>2608758</v>
      </c>
      <c r="B1326" s="44" t="s">
        <v>12637</v>
      </c>
      <c r="C1326" s="44">
        <v>1</v>
      </c>
      <c r="D1326" s="44">
        <v>1</v>
      </c>
      <c r="E1326" s="44">
        <v>1</v>
      </c>
      <c r="F1326" s="44">
        <v>1</v>
      </c>
      <c r="G1326" s="44">
        <v>1</v>
      </c>
      <c r="H1326" s="44">
        <v>1</v>
      </c>
      <c r="I1326" s="44">
        <v>1</v>
      </c>
      <c r="J1326" s="44">
        <v>0</v>
      </c>
    </row>
    <row r="1327" spans="1:10" x14ac:dyDescent="0.25">
      <c r="A1327" s="40">
        <v>2715694</v>
      </c>
      <c r="B1327" s="41" t="s">
        <v>12638</v>
      </c>
      <c r="C1327" s="41">
        <v>0</v>
      </c>
      <c r="D1327" s="41">
        <v>0</v>
      </c>
      <c r="E1327" s="41">
        <v>0</v>
      </c>
      <c r="F1327" s="41">
        <v>0</v>
      </c>
      <c r="G1327" s="41">
        <v>0</v>
      </c>
      <c r="H1327" s="41">
        <v>0</v>
      </c>
      <c r="I1327" s="41">
        <v>1</v>
      </c>
      <c r="J1327" s="41">
        <v>0</v>
      </c>
    </row>
    <row r="1328" spans="1:10" x14ac:dyDescent="0.25">
      <c r="A1328" s="43">
        <v>2887134</v>
      </c>
      <c r="B1328" s="44" t="s">
        <v>10121</v>
      </c>
      <c r="C1328" s="44">
        <v>0</v>
      </c>
      <c r="D1328" s="44">
        <v>0</v>
      </c>
      <c r="E1328" s="44">
        <v>0</v>
      </c>
      <c r="F1328" s="44">
        <v>1</v>
      </c>
      <c r="G1328" s="44">
        <v>1</v>
      </c>
      <c r="H1328" s="44">
        <v>1</v>
      </c>
      <c r="I1328" s="44">
        <v>1</v>
      </c>
      <c r="J1328" s="44">
        <v>1</v>
      </c>
    </row>
    <row r="1329" spans="1:10" x14ac:dyDescent="0.25">
      <c r="A1329" s="40">
        <v>5240964</v>
      </c>
      <c r="B1329" s="41" t="s">
        <v>5518</v>
      </c>
      <c r="C1329" s="41">
        <v>0</v>
      </c>
      <c r="D1329" s="41">
        <v>0</v>
      </c>
      <c r="E1329" s="41">
        <v>0</v>
      </c>
      <c r="F1329" s="41">
        <v>0</v>
      </c>
      <c r="G1329" s="41">
        <v>0</v>
      </c>
      <c r="H1329" s="41">
        <v>0</v>
      </c>
      <c r="I1329" s="41">
        <v>1</v>
      </c>
      <c r="J1329" s="41">
        <v>0</v>
      </c>
    </row>
    <row r="1330" spans="1:10" x14ac:dyDescent="0.25">
      <c r="A1330" s="43">
        <v>5395917</v>
      </c>
      <c r="B1330" s="44" t="s">
        <v>11329</v>
      </c>
      <c r="C1330" s="44">
        <v>0</v>
      </c>
      <c r="D1330" s="44">
        <v>0</v>
      </c>
      <c r="E1330" s="44">
        <v>0</v>
      </c>
      <c r="F1330" s="44">
        <v>0</v>
      </c>
      <c r="G1330" s="44">
        <v>0</v>
      </c>
      <c r="H1330" s="44">
        <v>0</v>
      </c>
      <c r="I1330" s="44">
        <v>0</v>
      </c>
      <c r="J1330" s="44">
        <v>1</v>
      </c>
    </row>
    <row r="1331" spans="1:10" x14ac:dyDescent="0.25">
      <c r="A1331" s="40">
        <v>5256623</v>
      </c>
      <c r="B1331" s="41" t="s">
        <v>11330</v>
      </c>
      <c r="C1331" s="41">
        <v>0</v>
      </c>
      <c r="D1331" s="41">
        <v>0</v>
      </c>
      <c r="E1331" s="41">
        <v>0</v>
      </c>
      <c r="F1331" s="41">
        <v>0</v>
      </c>
      <c r="G1331" s="41">
        <v>0</v>
      </c>
      <c r="H1331" s="41">
        <v>0</v>
      </c>
      <c r="I1331" s="41">
        <v>1</v>
      </c>
      <c r="J1331" s="41">
        <v>1</v>
      </c>
    </row>
    <row r="1332" spans="1:10" x14ac:dyDescent="0.25">
      <c r="A1332" s="43">
        <v>5244269</v>
      </c>
      <c r="B1332" s="44" t="s">
        <v>11331</v>
      </c>
      <c r="C1332" s="44">
        <v>0</v>
      </c>
      <c r="D1332" s="44">
        <v>0</v>
      </c>
      <c r="E1332" s="44">
        <v>0</v>
      </c>
      <c r="F1332" s="44">
        <v>0</v>
      </c>
      <c r="G1332" s="44">
        <v>0</v>
      </c>
      <c r="H1332" s="44">
        <v>0</v>
      </c>
      <c r="I1332" s="44">
        <v>1</v>
      </c>
      <c r="J1332" s="44">
        <v>1</v>
      </c>
    </row>
    <row r="1333" spans="1:10" x14ac:dyDescent="0.25">
      <c r="A1333" s="40">
        <v>2059681</v>
      </c>
      <c r="B1333" s="41" t="s">
        <v>12639</v>
      </c>
      <c r="C1333" s="41">
        <v>0</v>
      </c>
      <c r="D1333" s="41">
        <v>0</v>
      </c>
      <c r="E1333" s="41">
        <v>0</v>
      </c>
      <c r="F1333" s="41">
        <v>0</v>
      </c>
      <c r="G1333" s="41">
        <v>0</v>
      </c>
      <c r="H1333" s="41">
        <v>0</v>
      </c>
      <c r="I1333" s="41">
        <v>1</v>
      </c>
      <c r="J1333" s="41">
        <v>1</v>
      </c>
    </row>
    <row r="1334" spans="1:10" x14ac:dyDescent="0.25">
      <c r="A1334" s="43">
        <v>5117992</v>
      </c>
      <c r="B1334" s="44" t="s">
        <v>12640</v>
      </c>
      <c r="C1334" s="44">
        <v>0</v>
      </c>
      <c r="D1334" s="44">
        <v>0</v>
      </c>
      <c r="E1334" s="44">
        <v>0</v>
      </c>
      <c r="F1334" s="44">
        <v>0</v>
      </c>
      <c r="G1334" s="44">
        <v>0</v>
      </c>
      <c r="H1334" s="44">
        <v>0</v>
      </c>
      <c r="I1334" s="44">
        <v>1</v>
      </c>
      <c r="J1334" s="44">
        <v>1</v>
      </c>
    </row>
    <row r="1335" spans="1:10" x14ac:dyDescent="0.25">
      <c r="A1335" s="40">
        <v>2618176</v>
      </c>
      <c r="B1335" s="41" t="s">
        <v>9087</v>
      </c>
      <c r="C1335" s="41">
        <v>0</v>
      </c>
      <c r="D1335" s="41">
        <v>0</v>
      </c>
      <c r="E1335" s="41">
        <v>0</v>
      </c>
      <c r="F1335" s="41">
        <v>0</v>
      </c>
      <c r="G1335" s="41">
        <v>0</v>
      </c>
      <c r="H1335" s="41">
        <v>0</v>
      </c>
      <c r="I1335" s="41">
        <v>0</v>
      </c>
      <c r="J1335" s="41">
        <v>1</v>
      </c>
    </row>
    <row r="1336" spans="1:10" x14ac:dyDescent="0.25">
      <c r="A1336" s="43">
        <v>2091291</v>
      </c>
      <c r="B1336" s="44" t="s">
        <v>12641</v>
      </c>
      <c r="C1336" s="44">
        <v>0</v>
      </c>
      <c r="D1336" s="44">
        <v>0</v>
      </c>
      <c r="E1336" s="44">
        <v>0</v>
      </c>
      <c r="F1336" s="44">
        <v>0</v>
      </c>
      <c r="G1336" s="44">
        <v>0</v>
      </c>
      <c r="H1336" s="44">
        <v>0</v>
      </c>
      <c r="I1336" s="44">
        <v>1</v>
      </c>
      <c r="J1336" s="44">
        <v>1</v>
      </c>
    </row>
    <row r="1337" spans="1:10" x14ac:dyDescent="0.25">
      <c r="A1337" s="40">
        <v>5340195</v>
      </c>
      <c r="B1337" s="41" t="s">
        <v>11334</v>
      </c>
      <c r="C1337" s="41">
        <v>0</v>
      </c>
      <c r="D1337" s="41">
        <v>0</v>
      </c>
      <c r="E1337" s="41">
        <v>0</v>
      </c>
      <c r="F1337" s="41">
        <v>0</v>
      </c>
      <c r="G1337" s="41">
        <v>0</v>
      </c>
      <c r="H1337" s="41">
        <v>0</v>
      </c>
      <c r="I1337" s="41">
        <v>0</v>
      </c>
      <c r="J1337" s="41">
        <v>1</v>
      </c>
    </row>
    <row r="1338" spans="1:10" x14ac:dyDescent="0.25">
      <c r="A1338" s="43">
        <v>2746239</v>
      </c>
      <c r="B1338" s="44" t="s">
        <v>164</v>
      </c>
      <c r="C1338" s="44">
        <v>0</v>
      </c>
      <c r="D1338" s="44">
        <v>0</v>
      </c>
      <c r="E1338" s="44">
        <v>0</v>
      </c>
      <c r="F1338" s="44">
        <v>0</v>
      </c>
      <c r="G1338" s="44">
        <v>0</v>
      </c>
      <c r="H1338" s="44">
        <v>0</v>
      </c>
      <c r="I1338" s="44">
        <v>1</v>
      </c>
      <c r="J1338" s="44">
        <v>1</v>
      </c>
    </row>
    <row r="1339" spans="1:10" x14ac:dyDescent="0.25">
      <c r="A1339" s="40">
        <v>2001454</v>
      </c>
      <c r="B1339" s="41" t="s">
        <v>1526</v>
      </c>
      <c r="C1339" s="41">
        <v>1</v>
      </c>
      <c r="D1339" s="41">
        <v>0</v>
      </c>
      <c r="E1339" s="41">
        <v>0</v>
      </c>
      <c r="F1339" s="41">
        <v>0</v>
      </c>
      <c r="G1339" s="41">
        <v>0</v>
      </c>
      <c r="H1339" s="41">
        <v>1</v>
      </c>
      <c r="I1339" s="41">
        <v>1</v>
      </c>
      <c r="J1339" s="41">
        <v>1</v>
      </c>
    </row>
    <row r="1340" spans="1:10" x14ac:dyDescent="0.25">
      <c r="A1340" s="43">
        <v>5412374</v>
      </c>
      <c r="B1340" s="44" t="s">
        <v>12642</v>
      </c>
      <c r="C1340" s="44">
        <v>0</v>
      </c>
      <c r="D1340" s="44">
        <v>0</v>
      </c>
      <c r="E1340" s="44">
        <v>0</v>
      </c>
      <c r="F1340" s="44">
        <v>0</v>
      </c>
      <c r="G1340" s="44">
        <v>1</v>
      </c>
      <c r="H1340" s="44">
        <v>0</v>
      </c>
      <c r="I1340" s="44">
        <v>1</v>
      </c>
      <c r="J1340" s="44">
        <v>1</v>
      </c>
    </row>
    <row r="1341" spans="1:10" x14ac:dyDescent="0.25">
      <c r="A1341" s="40">
        <v>5413877</v>
      </c>
      <c r="B1341" s="41" t="s">
        <v>12643</v>
      </c>
      <c r="C1341" s="41">
        <v>0</v>
      </c>
      <c r="D1341" s="41">
        <v>0</v>
      </c>
      <c r="E1341" s="41">
        <v>0</v>
      </c>
      <c r="F1341" s="41">
        <v>0</v>
      </c>
      <c r="G1341" s="41">
        <v>0</v>
      </c>
      <c r="H1341" s="41">
        <v>1</v>
      </c>
      <c r="I1341" s="41">
        <v>1</v>
      </c>
      <c r="J1341" s="41">
        <v>1</v>
      </c>
    </row>
    <row r="1342" spans="1:10" x14ac:dyDescent="0.25">
      <c r="A1342" s="43">
        <v>5412382</v>
      </c>
      <c r="B1342" s="44" t="s">
        <v>12644</v>
      </c>
      <c r="C1342" s="44">
        <v>0</v>
      </c>
      <c r="D1342" s="44">
        <v>0</v>
      </c>
      <c r="E1342" s="44">
        <v>0</v>
      </c>
      <c r="F1342" s="44">
        <v>0</v>
      </c>
      <c r="G1342" s="44">
        <v>1</v>
      </c>
      <c r="H1342" s="44">
        <v>1</v>
      </c>
      <c r="I1342" s="44">
        <v>1</v>
      </c>
      <c r="J1342" s="44">
        <v>0</v>
      </c>
    </row>
    <row r="1343" spans="1:10" x14ac:dyDescent="0.25">
      <c r="A1343" s="40">
        <v>5412404</v>
      </c>
      <c r="B1343" s="41" t="s">
        <v>12645</v>
      </c>
      <c r="C1343" s="41">
        <v>0</v>
      </c>
      <c r="D1343" s="41">
        <v>0</v>
      </c>
      <c r="E1343" s="41">
        <v>0</v>
      </c>
      <c r="F1343" s="41">
        <v>0</v>
      </c>
      <c r="G1343" s="41">
        <v>1</v>
      </c>
      <c r="H1343" s="41">
        <v>1</v>
      </c>
      <c r="I1343" s="41">
        <v>1</v>
      </c>
      <c r="J1343" s="41">
        <v>0</v>
      </c>
    </row>
    <row r="1344" spans="1:10" x14ac:dyDescent="0.25">
      <c r="A1344" s="43">
        <v>5467748</v>
      </c>
      <c r="B1344" s="44" t="s">
        <v>11338</v>
      </c>
      <c r="C1344" s="44">
        <v>0</v>
      </c>
      <c r="D1344" s="44">
        <v>0</v>
      </c>
      <c r="E1344" s="44">
        <v>0</v>
      </c>
      <c r="F1344" s="44">
        <v>0</v>
      </c>
      <c r="G1344" s="44">
        <v>0</v>
      </c>
      <c r="H1344" s="44">
        <v>0</v>
      </c>
      <c r="I1344" s="44">
        <v>1</v>
      </c>
      <c r="J1344" s="44">
        <v>1</v>
      </c>
    </row>
    <row r="1345" spans="1:10" x14ac:dyDescent="0.25">
      <c r="A1345" s="40">
        <v>3551075</v>
      </c>
      <c r="B1345" s="41" t="s">
        <v>12646</v>
      </c>
      <c r="C1345" s="41">
        <v>0</v>
      </c>
      <c r="D1345" s="41">
        <v>0</v>
      </c>
      <c r="E1345" s="41">
        <v>0</v>
      </c>
      <c r="F1345" s="41">
        <v>0</v>
      </c>
      <c r="G1345" s="41">
        <v>0</v>
      </c>
      <c r="H1345" s="41">
        <v>0</v>
      </c>
      <c r="I1345" s="41">
        <v>1</v>
      </c>
      <c r="J1345" s="41">
        <v>1</v>
      </c>
    </row>
    <row r="1346" spans="1:10" x14ac:dyDescent="0.25">
      <c r="A1346" s="43">
        <v>5116767</v>
      </c>
      <c r="B1346" s="44" t="s">
        <v>12647</v>
      </c>
      <c r="C1346" s="44">
        <v>0</v>
      </c>
      <c r="D1346" s="44">
        <v>0</v>
      </c>
      <c r="E1346" s="44">
        <v>0</v>
      </c>
      <c r="F1346" s="44">
        <v>0</v>
      </c>
      <c r="G1346" s="44">
        <v>1</v>
      </c>
      <c r="H1346" s="44">
        <v>0</v>
      </c>
      <c r="I1346" s="44">
        <v>1</v>
      </c>
      <c r="J1346" s="44">
        <v>1</v>
      </c>
    </row>
    <row r="1347" spans="1:10" x14ac:dyDescent="0.25">
      <c r="A1347" s="40">
        <v>5058996</v>
      </c>
      <c r="B1347" s="41" t="s">
        <v>10506</v>
      </c>
      <c r="C1347" s="41">
        <v>0</v>
      </c>
      <c r="D1347" s="41">
        <v>0</v>
      </c>
      <c r="E1347" s="41">
        <v>0</v>
      </c>
      <c r="F1347" s="41">
        <v>0</v>
      </c>
      <c r="G1347" s="41">
        <v>0</v>
      </c>
      <c r="H1347" s="41">
        <v>0</v>
      </c>
      <c r="I1347" s="41">
        <v>1</v>
      </c>
      <c r="J1347" s="41">
        <v>1</v>
      </c>
    </row>
    <row r="1348" spans="1:10" x14ac:dyDescent="0.25">
      <c r="A1348" s="43">
        <v>5061989</v>
      </c>
      <c r="B1348" s="44" t="s">
        <v>893</v>
      </c>
      <c r="C1348" s="44">
        <v>0</v>
      </c>
      <c r="D1348" s="44">
        <v>0</v>
      </c>
      <c r="E1348" s="44">
        <v>0</v>
      </c>
      <c r="F1348" s="44">
        <v>0</v>
      </c>
      <c r="G1348" s="44">
        <v>1</v>
      </c>
      <c r="H1348" s="44">
        <v>0</v>
      </c>
      <c r="I1348" s="44">
        <v>1</v>
      </c>
      <c r="J1348" s="44">
        <v>1</v>
      </c>
    </row>
    <row r="1349" spans="1:10" x14ac:dyDescent="0.25">
      <c r="A1349" s="40">
        <v>5482321</v>
      </c>
      <c r="B1349" s="41" t="s">
        <v>12648</v>
      </c>
      <c r="C1349" s="41">
        <v>0</v>
      </c>
      <c r="D1349" s="41">
        <v>0</v>
      </c>
      <c r="E1349" s="41">
        <v>0</v>
      </c>
      <c r="F1349" s="41">
        <v>0</v>
      </c>
      <c r="G1349" s="41">
        <v>0</v>
      </c>
      <c r="H1349" s="41">
        <v>0</v>
      </c>
      <c r="I1349" s="41">
        <v>1</v>
      </c>
      <c r="J1349" s="41">
        <v>1</v>
      </c>
    </row>
    <row r="1350" spans="1:10" x14ac:dyDescent="0.25">
      <c r="A1350" s="43">
        <v>5068517</v>
      </c>
      <c r="B1350" s="44" t="s">
        <v>8605</v>
      </c>
      <c r="C1350" s="44">
        <v>0</v>
      </c>
      <c r="D1350" s="44">
        <v>0</v>
      </c>
      <c r="E1350" s="44">
        <v>0</v>
      </c>
      <c r="F1350" s="44">
        <v>0</v>
      </c>
      <c r="G1350" s="44">
        <v>0</v>
      </c>
      <c r="H1350" s="44">
        <v>1</v>
      </c>
      <c r="I1350" s="44">
        <v>1</v>
      </c>
      <c r="J1350" s="44">
        <v>1</v>
      </c>
    </row>
    <row r="1351" spans="1:10" x14ac:dyDescent="0.25">
      <c r="A1351" s="40">
        <v>2787687</v>
      </c>
      <c r="B1351" s="41" t="s">
        <v>12649</v>
      </c>
      <c r="C1351" s="41">
        <v>0</v>
      </c>
      <c r="D1351" s="41">
        <v>0</v>
      </c>
      <c r="E1351" s="41">
        <v>0</v>
      </c>
      <c r="F1351" s="41">
        <v>0</v>
      </c>
      <c r="G1351" s="41">
        <v>0</v>
      </c>
      <c r="H1351" s="41">
        <v>0</v>
      </c>
      <c r="I1351" s="41">
        <v>1</v>
      </c>
      <c r="J1351" s="41">
        <v>0</v>
      </c>
    </row>
    <row r="1352" spans="1:10" x14ac:dyDescent="0.25">
      <c r="A1352" s="43">
        <v>5029066</v>
      </c>
      <c r="B1352" s="44" t="s">
        <v>12650</v>
      </c>
      <c r="C1352" s="44">
        <v>0</v>
      </c>
      <c r="D1352" s="44">
        <v>0</v>
      </c>
      <c r="E1352" s="44">
        <v>0</v>
      </c>
      <c r="F1352" s="44">
        <v>0</v>
      </c>
      <c r="G1352" s="44">
        <v>0</v>
      </c>
      <c r="H1352" s="44">
        <v>0</v>
      </c>
      <c r="I1352" s="44">
        <v>1</v>
      </c>
      <c r="J1352" s="44">
        <v>0</v>
      </c>
    </row>
    <row r="1353" spans="1:10" x14ac:dyDescent="0.25">
      <c r="A1353" s="40">
        <v>2861976</v>
      </c>
      <c r="B1353" s="41" t="s">
        <v>12651</v>
      </c>
      <c r="C1353" s="41">
        <v>0</v>
      </c>
      <c r="D1353" s="41">
        <v>0</v>
      </c>
      <c r="E1353" s="41">
        <v>0</v>
      </c>
      <c r="F1353" s="41">
        <v>0</v>
      </c>
      <c r="G1353" s="41">
        <v>0</v>
      </c>
      <c r="H1353" s="41">
        <v>0</v>
      </c>
      <c r="I1353" s="41">
        <v>1</v>
      </c>
      <c r="J1353" s="41">
        <v>1</v>
      </c>
    </row>
    <row r="1354" spans="1:10" x14ac:dyDescent="0.25">
      <c r="A1354" s="43">
        <v>5352959</v>
      </c>
      <c r="B1354" s="44" t="s">
        <v>12652</v>
      </c>
      <c r="C1354" s="44">
        <v>0</v>
      </c>
      <c r="D1354" s="44">
        <v>0</v>
      </c>
      <c r="E1354" s="44">
        <v>0</v>
      </c>
      <c r="F1354" s="44">
        <v>0</v>
      </c>
      <c r="G1354" s="44">
        <v>0</v>
      </c>
      <c r="H1354" s="44">
        <v>0</v>
      </c>
      <c r="I1354" s="44">
        <v>1</v>
      </c>
      <c r="J1354" s="44">
        <v>1</v>
      </c>
    </row>
    <row r="1355" spans="1:10" x14ac:dyDescent="0.25">
      <c r="A1355" s="40">
        <v>5297052</v>
      </c>
      <c r="B1355" s="41" t="s">
        <v>5291</v>
      </c>
      <c r="C1355" s="41">
        <v>0</v>
      </c>
      <c r="D1355" s="41">
        <v>0</v>
      </c>
      <c r="E1355" s="41">
        <v>0</v>
      </c>
      <c r="F1355" s="41">
        <v>1</v>
      </c>
      <c r="G1355" s="41">
        <v>0</v>
      </c>
      <c r="H1355" s="41">
        <v>0</v>
      </c>
      <c r="I1355" s="41">
        <v>1</v>
      </c>
      <c r="J1355" s="41">
        <v>1</v>
      </c>
    </row>
    <row r="1356" spans="1:10" x14ac:dyDescent="0.25">
      <c r="A1356" s="43">
        <v>2577453</v>
      </c>
      <c r="B1356" s="44" t="s">
        <v>6837</v>
      </c>
      <c r="C1356" s="44">
        <v>0</v>
      </c>
      <c r="D1356" s="44">
        <v>0</v>
      </c>
      <c r="E1356" s="44">
        <v>0</v>
      </c>
      <c r="F1356" s="44">
        <v>0</v>
      </c>
      <c r="G1356" s="44">
        <v>0</v>
      </c>
      <c r="H1356" s="44">
        <v>0</v>
      </c>
      <c r="I1356" s="44">
        <v>1</v>
      </c>
      <c r="J1356" s="44">
        <v>1</v>
      </c>
    </row>
    <row r="1357" spans="1:10" x14ac:dyDescent="0.25">
      <c r="A1357" s="40">
        <v>5017386</v>
      </c>
      <c r="B1357" s="41" t="s">
        <v>2496</v>
      </c>
      <c r="C1357" s="41">
        <v>0</v>
      </c>
      <c r="D1357" s="41">
        <v>1</v>
      </c>
      <c r="E1357" s="41">
        <v>1</v>
      </c>
      <c r="F1357" s="41">
        <v>0</v>
      </c>
      <c r="G1357" s="41">
        <v>1</v>
      </c>
      <c r="H1357" s="41">
        <v>0</v>
      </c>
      <c r="I1357" s="41">
        <v>0</v>
      </c>
      <c r="J1357" s="41">
        <v>0</v>
      </c>
    </row>
    <row r="1358" spans="1:10" x14ac:dyDescent="0.25">
      <c r="A1358" s="43">
        <v>5157145</v>
      </c>
      <c r="B1358" s="44" t="s">
        <v>12653</v>
      </c>
      <c r="C1358" s="44">
        <v>0</v>
      </c>
      <c r="D1358" s="44">
        <v>0</v>
      </c>
      <c r="E1358" s="44">
        <v>0</v>
      </c>
      <c r="F1358" s="44">
        <v>0</v>
      </c>
      <c r="G1358" s="44">
        <v>0</v>
      </c>
      <c r="H1358" s="44">
        <v>0</v>
      </c>
      <c r="I1358" s="44">
        <v>1</v>
      </c>
      <c r="J1358" s="44">
        <v>1</v>
      </c>
    </row>
    <row r="1359" spans="1:10" x14ac:dyDescent="0.25">
      <c r="A1359" s="40">
        <v>2100231</v>
      </c>
      <c r="B1359" s="41" t="s">
        <v>11345</v>
      </c>
      <c r="C1359" s="41">
        <v>1</v>
      </c>
      <c r="D1359" s="41">
        <v>0</v>
      </c>
      <c r="E1359" s="41">
        <v>1</v>
      </c>
      <c r="F1359" s="41">
        <v>0</v>
      </c>
      <c r="G1359" s="41">
        <v>0</v>
      </c>
      <c r="H1359" s="41">
        <v>1</v>
      </c>
      <c r="I1359" s="41">
        <v>1</v>
      </c>
      <c r="J1359" s="41">
        <v>1</v>
      </c>
    </row>
    <row r="1360" spans="1:10" x14ac:dyDescent="0.25">
      <c r="A1360" s="43">
        <v>5294126</v>
      </c>
      <c r="B1360" s="44" t="s">
        <v>12654</v>
      </c>
      <c r="C1360" s="44">
        <v>0</v>
      </c>
      <c r="D1360" s="44">
        <v>0</v>
      </c>
      <c r="E1360" s="44">
        <v>0</v>
      </c>
      <c r="F1360" s="44">
        <v>0</v>
      </c>
      <c r="G1360" s="44">
        <v>0</v>
      </c>
      <c r="H1360" s="44">
        <v>0</v>
      </c>
      <c r="I1360" s="44">
        <v>1</v>
      </c>
      <c r="J1360" s="44">
        <v>1</v>
      </c>
    </row>
    <row r="1361" spans="1:10" x14ac:dyDescent="0.25">
      <c r="A1361" s="40">
        <v>5276233</v>
      </c>
      <c r="B1361" s="41" t="s">
        <v>4889</v>
      </c>
      <c r="C1361" s="41">
        <v>0</v>
      </c>
      <c r="D1361" s="41">
        <v>0</v>
      </c>
      <c r="E1361" s="41">
        <v>0</v>
      </c>
      <c r="F1361" s="41">
        <v>0</v>
      </c>
      <c r="G1361" s="41">
        <v>0</v>
      </c>
      <c r="H1361" s="41">
        <v>0</v>
      </c>
      <c r="I1361" s="41">
        <v>1</v>
      </c>
      <c r="J1361" s="41">
        <v>1</v>
      </c>
    </row>
    <row r="1362" spans="1:10" x14ac:dyDescent="0.25">
      <c r="A1362" s="43">
        <v>2661128</v>
      </c>
      <c r="B1362" s="44" t="s">
        <v>895</v>
      </c>
      <c r="C1362" s="44">
        <v>0</v>
      </c>
      <c r="D1362" s="44">
        <v>0</v>
      </c>
      <c r="E1362" s="44">
        <v>0</v>
      </c>
      <c r="F1362" s="44">
        <v>0</v>
      </c>
      <c r="G1362" s="44">
        <v>1</v>
      </c>
      <c r="H1362" s="44">
        <v>1</v>
      </c>
      <c r="I1362" s="44">
        <v>1</v>
      </c>
      <c r="J1362" s="44">
        <v>1</v>
      </c>
    </row>
    <row r="1363" spans="1:10" x14ac:dyDescent="0.25">
      <c r="A1363" s="40">
        <v>5433207</v>
      </c>
      <c r="B1363" s="41" t="s">
        <v>9177</v>
      </c>
      <c r="C1363" s="41">
        <v>0</v>
      </c>
      <c r="D1363" s="41">
        <v>0</v>
      </c>
      <c r="E1363" s="41">
        <v>0</v>
      </c>
      <c r="F1363" s="41">
        <v>0</v>
      </c>
      <c r="G1363" s="41">
        <v>1</v>
      </c>
      <c r="H1363" s="41">
        <v>0</v>
      </c>
      <c r="I1363" s="41">
        <v>1</v>
      </c>
      <c r="J1363" s="41">
        <v>1</v>
      </c>
    </row>
    <row r="1364" spans="1:10" x14ac:dyDescent="0.25">
      <c r="A1364" s="43">
        <v>2662647</v>
      </c>
      <c r="B1364" s="44" t="s">
        <v>11347</v>
      </c>
      <c r="C1364" s="44">
        <v>0</v>
      </c>
      <c r="D1364" s="44">
        <v>0</v>
      </c>
      <c r="E1364" s="44">
        <v>0</v>
      </c>
      <c r="F1364" s="44">
        <v>0</v>
      </c>
      <c r="G1364" s="44">
        <v>0</v>
      </c>
      <c r="H1364" s="44">
        <v>1</v>
      </c>
      <c r="I1364" s="44">
        <v>1</v>
      </c>
      <c r="J1364" s="44">
        <v>1</v>
      </c>
    </row>
    <row r="1365" spans="1:10" x14ac:dyDescent="0.25">
      <c r="A1365" s="40">
        <v>2829541</v>
      </c>
      <c r="B1365" s="41" t="s">
        <v>11348</v>
      </c>
      <c r="C1365" s="41">
        <v>0</v>
      </c>
      <c r="D1365" s="41">
        <v>0</v>
      </c>
      <c r="E1365" s="41">
        <v>0</v>
      </c>
      <c r="F1365" s="41">
        <v>0</v>
      </c>
      <c r="G1365" s="41">
        <v>0</v>
      </c>
      <c r="H1365" s="41">
        <v>0</v>
      </c>
      <c r="I1365" s="41">
        <v>0</v>
      </c>
      <c r="J1365" s="41">
        <v>1</v>
      </c>
    </row>
    <row r="1366" spans="1:10" x14ac:dyDescent="0.25">
      <c r="A1366" s="43">
        <v>2763788</v>
      </c>
      <c r="B1366" s="44" t="s">
        <v>2169</v>
      </c>
      <c r="C1366" s="44">
        <v>0</v>
      </c>
      <c r="D1366" s="44">
        <v>0</v>
      </c>
      <c r="E1366" s="44">
        <v>1</v>
      </c>
      <c r="F1366" s="44">
        <v>1</v>
      </c>
      <c r="G1366" s="44">
        <v>1</v>
      </c>
      <c r="H1366" s="44">
        <v>1</v>
      </c>
      <c r="I1366" s="44">
        <v>1</v>
      </c>
      <c r="J1366" s="44">
        <v>1</v>
      </c>
    </row>
    <row r="1367" spans="1:10" x14ac:dyDescent="0.25">
      <c r="A1367" s="40">
        <v>2034719</v>
      </c>
      <c r="B1367" s="41" t="s">
        <v>3488</v>
      </c>
      <c r="C1367" s="41">
        <v>0</v>
      </c>
      <c r="D1367" s="41">
        <v>0</v>
      </c>
      <c r="E1367" s="41">
        <v>0</v>
      </c>
      <c r="F1367" s="41">
        <v>0</v>
      </c>
      <c r="G1367" s="41">
        <v>0</v>
      </c>
      <c r="H1367" s="41">
        <v>0</v>
      </c>
      <c r="I1367" s="41">
        <v>1</v>
      </c>
      <c r="J1367" s="41">
        <v>1</v>
      </c>
    </row>
    <row r="1368" spans="1:10" x14ac:dyDescent="0.25">
      <c r="A1368" s="43">
        <v>5105625</v>
      </c>
      <c r="B1368" s="44" t="s">
        <v>12655</v>
      </c>
      <c r="C1368" s="44">
        <v>0</v>
      </c>
      <c r="D1368" s="44">
        <v>0</v>
      </c>
      <c r="E1368" s="44">
        <v>0</v>
      </c>
      <c r="F1368" s="44">
        <v>0</v>
      </c>
      <c r="G1368" s="44">
        <v>0</v>
      </c>
      <c r="H1368" s="44">
        <v>0</v>
      </c>
      <c r="I1368" s="44">
        <v>1</v>
      </c>
      <c r="J1368" s="44">
        <v>1</v>
      </c>
    </row>
    <row r="1369" spans="1:10" x14ac:dyDescent="0.25">
      <c r="A1369" s="40">
        <v>2682869</v>
      </c>
      <c r="B1369" s="41" t="s">
        <v>4475</v>
      </c>
      <c r="C1369" s="41">
        <v>0</v>
      </c>
      <c r="D1369" s="41">
        <v>0</v>
      </c>
      <c r="E1369" s="41">
        <v>0</v>
      </c>
      <c r="F1369" s="41">
        <v>0</v>
      </c>
      <c r="G1369" s="41">
        <v>1</v>
      </c>
      <c r="H1369" s="41">
        <v>0</v>
      </c>
      <c r="I1369" s="41">
        <v>1</v>
      </c>
      <c r="J1369" s="41">
        <v>0</v>
      </c>
    </row>
    <row r="1370" spans="1:10" x14ac:dyDescent="0.25">
      <c r="A1370" s="43">
        <v>5196639</v>
      </c>
      <c r="B1370" s="44" t="s">
        <v>12656</v>
      </c>
      <c r="C1370" s="44">
        <v>0</v>
      </c>
      <c r="D1370" s="44">
        <v>0</v>
      </c>
      <c r="E1370" s="44">
        <v>0</v>
      </c>
      <c r="F1370" s="44">
        <v>0</v>
      </c>
      <c r="G1370" s="44">
        <v>1</v>
      </c>
      <c r="H1370" s="44">
        <v>0</v>
      </c>
      <c r="I1370" s="44">
        <v>0</v>
      </c>
      <c r="J1370" s="44">
        <v>0</v>
      </c>
    </row>
    <row r="1371" spans="1:10" x14ac:dyDescent="0.25">
      <c r="A1371" s="40">
        <v>2549832</v>
      </c>
      <c r="B1371" s="41" t="s">
        <v>12657</v>
      </c>
      <c r="C1371" s="41">
        <v>0</v>
      </c>
      <c r="D1371" s="41">
        <v>0</v>
      </c>
      <c r="E1371" s="41">
        <v>0</v>
      </c>
      <c r="F1371" s="41">
        <v>0</v>
      </c>
      <c r="G1371" s="41">
        <v>1</v>
      </c>
      <c r="H1371" s="41">
        <v>0</v>
      </c>
      <c r="I1371" s="41">
        <v>0</v>
      </c>
      <c r="J1371" s="41">
        <v>1</v>
      </c>
    </row>
    <row r="1372" spans="1:10" x14ac:dyDescent="0.25">
      <c r="A1372" s="43">
        <v>5488087</v>
      </c>
      <c r="B1372" s="44" t="s">
        <v>12658</v>
      </c>
      <c r="C1372" s="44">
        <v>0</v>
      </c>
      <c r="D1372" s="44">
        <v>0</v>
      </c>
      <c r="E1372" s="44">
        <v>0</v>
      </c>
      <c r="F1372" s="44">
        <v>0</v>
      </c>
      <c r="G1372" s="44">
        <v>0</v>
      </c>
      <c r="H1372" s="44">
        <v>0</v>
      </c>
      <c r="I1372" s="44">
        <v>1</v>
      </c>
      <c r="J1372" s="44">
        <v>1</v>
      </c>
    </row>
    <row r="1373" spans="1:10" x14ac:dyDescent="0.25">
      <c r="A1373" s="40">
        <v>5072743</v>
      </c>
      <c r="B1373" s="41" t="s">
        <v>12659</v>
      </c>
      <c r="C1373" s="41">
        <v>0</v>
      </c>
      <c r="D1373" s="41">
        <v>0</v>
      </c>
      <c r="E1373" s="41">
        <v>0</v>
      </c>
      <c r="F1373" s="41">
        <v>0</v>
      </c>
      <c r="G1373" s="41">
        <v>0</v>
      </c>
      <c r="H1373" s="41">
        <v>0</v>
      </c>
      <c r="I1373" s="41">
        <v>1</v>
      </c>
      <c r="J1373" s="41">
        <v>1</v>
      </c>
    </row>
    <row r="1374" spans="1:10" x14ac:dyDescent="0.25">
      <c r="A1374" s="43">
        <v>2711605</v>
      </c>
      <c r="B1374" s="44" t="s">
        <v>12660</v>
      </c>
      <c r="C1374" s="44">
        <v>0</v>
      </c>
      <c r="D1374" s="44">
        <v>0</v>
      </c>
      <c r="E1374" s="44">
        <v>0</v>
      </c>
      <c r="F1374" s="44">
        <v>0</v>
      </c>
      <c r="G1374" s="44">
        <v>0</v>
      </c>
      <c r="H1374" s="44">
        <v>0</v>
      </c>
      <c r="I1374" s="44">
        <v>1</v>
      </c>
      <c r="J1374" s="44">
        <v>0</v>
      </c>
    </row>
    <row r="1375" spans="1:10" x14ac:dyDescent="0.25">
      <c r="A1375" s="40">
        <v>2107511</v>
      </c>
      <c r="B1375" s="41" t="s">
        <v>12661</v>
      </c>
      <c r="C1375" s="41">
        <v>0</v>
      </c>
      <c r="D1375" s="41">
        <v>0</v>
      </c>
      <c r="E1375" s="41">
        <v>0</v>
      </c>
      <c r="F1375" s="41">
        <v>0</v>
      </c>
      <c r="G1375" s="41">
        <v>0</v>
      </c>
      <c r="H1375" s="41">
        <v>0</v>
      </c>
      <c r="I1375" s="41">
        <v>1</v>
      </c>
      <c r="J1375" s="41">
        <v>0</v>
      </c>
    </row>
    <row r="1376" spans="1:10" x14ac:dyDescent="0.25">
      <c r="A1376" s="43">
        <v>2114232</v>
      </c>
      <c r="B1376" s="44" t="s">
        <v>5259</v>
      </c>
      <c r="C1376" s="44">
        <v>0</v>
      </c>
      <c r="D1376" s="44">
        <v>0</v>
      </c>
      <c r="E1376" s="44">
        <v>0</v>
      </c>
      <c r="F1376" s="44">
        <v>0</v>
      </c>
      <c r="G1376" s="44">
        <v>0</v>
      </c>
      <c r="H1376" s="44">
        <v>1</v>
      </c>
      <c r="I1376" s="44">
        <v>1</v>
      </c>
      <c r="J1376" s="44">
        <v>1</v>
      </c>
    </row>
    <row r="1377" spans="1:10" x14ac:dyDescent="0.25">
      <c r="A1377" s="40">
        <v>2843234</v>
      </c>
      <c r="B1377" s="41" t="s">
        <v>7101</v>
      </c>
      <c r="C1377" s="41">
        <v>0</v>
      </c>
      <c r="D1377" s="41">
        <v>0</v>
      </c>
      <c r="E1377" s="41">
        <v>0</v>
      </c>
      <c r="F1377" s="41">
        <v>0</v>
      </c>
      <c r="G1377" s="41">
        <v>0</v>
      </c>
      <c r="H1377" s="41">
        <v>0</v>
      </c>
      <c r="I1377" s="41">
        <v>1</v>
      </c>
      <c r="J1377" s="41">
        <v>1</v>
      </c>
    </row>
    <row r="1378" spans="1:10" x14ac:dyDescent="0.25">
      <c r="A1378" s="43">
        <v>2565803</v>
      </c>
      <c r="B1378" s="44" t="s">
        <v>12662</v>
      </c>
      <c r="C1378" s="44">
        <v>0</v>
      </c>
      <c r="D1378" s="44">
        <v>0</v>
      </c>
      <c r="E1378" s="44">
        <v>0</v>
      </c>
      <c r="F1378" s="44">
        <v>0</v>
      </c>
      <c r="G1378" s="44">
        <v>0</v>
      </c>
      <c r="H1378" s="44">
        <v>0</v>
      </c>
      <c r="I1378" s="44">
        <v>1</v>
      </c>
      <c r="J1378" s="44">
        <v>1</v>
      </c>
    </row>
    <row r="1379" spans="1:10" x14ac:dyDescent="0.25">
      <c r="A1379" s="40">
        <v>5157277</v>
      </c>
      <c r="B1379" s="41" t="s">
        <v>12663</v>
      </c>
      <c r="C1379" s="41">
        <v>0</v>
      </c>
      <c r="D1379" s="41">
        <v>0</v>
      </c>
      <c r="E1379" s="41">
        <v>0</v>
      </c>
      <c r="F1379" s="41">
        <v>0</v>
      </c>
      <c r="G1379" s="41">
        <v>0</v>
      </c>
      <c r="H1379" s="41">
        <v>0</v>
      </c>
      <c r="I1379" s="41">
        <v>1</v>
      </c>
      <c r="J1379" s="41">
        <v>0</v>
      </c>
    </row>
    <row r="1380" spans="1:10" x14ac:dyDescent="0.25">
      <c r="A1380" s="43">
        <v>5157153</v>
      </c>
      <c r="B1380" s="44" t="s">
        <v>3823</v>
      </c>
      <c r="C1380" s="44">
        <v>0</v>
      </c>
      <c r="D1380" s="44">
        <v>0</v>
      </c>
      <c r="E1380" s="44">
        <v>1</v>
      </c>
      <c r="F1380" s="44">
        <v>0</v>
      </c>
      <c r="G1380" s="44">
        <v>0</v>
      </c>
      <c r="H1380" s="44">
        <v>0</v>
      </c>
      <c r="I1380" s="44">
        <v>1</v>
      </c>
      <c r="J1380" s="44">
        <v>1</v>
      </c>
    </row>
    <row r="1381" spans="1:10" x14ac:dyDescent="0.25">
      <c r="A1381" s="40">
        <v>5282128</v>
      </c>
      <c r="B1381" s="41" t="s">
        <v>12664</v>
      </c>
      <c r="C1381" s="41">
        <v>0</v>
      </c>
      <c r="D1381" s="41">
        <v>0</v>
      </c>
      <c r="E1381" s="41">
        <v>0</v>
      </c>
      <c r="F1381" s="41">
        <v>0</v>
      </c>
      <c r="G1381" s="41">
        <v>0</v>
      </c>
      <c r="H1381" s="41">
        <v>0</v>
      </c>
      <c r="I1381" s="41">
        <v>1</v>
      </c>
      <c r="J1381" s="41">
        <v>1</v>
      </c>
    </row>
    <row r="1382" spans="1:10" x14ac:dyDescent="0.25">
      <c r="A1382" s="43">
        <v>5153409</v>
      </c>
      <c r="B1382" s="44" t="s">
        <v>12665</v>
      </c>
      <c r="C1382" s="44">
        <v>0</v>
      </c>
      <c r="D1382" s="44">
        <v>0</v>
      </c>
      <c r="E1382" s="44">
        <v>0</v>
      </c>
      <c r="F1382" s="44">
        <v>0</v>
      </c>
      <c r="G1382" s="44">
        <v>0</v>
      </c>
      <c r="H1382" s="44">
        <v>1</v>
      </c>
      <c r="I1382" s="44">
        <v>1</v>
      </c>
      <c r="J1382" s="44">
        <v>1</v>
      </c>
    </row>
    <row r="1383" spans="1:10" x14ac:dyDescent="0.25">
      <c r="A1383" s="40">
        <v>5586887</v>
      </c>
      <c r="B1383" s="41" t="s">
        <v>12666</v>
      </c>
      <c r="C1383" s="41">
        <v>0</v>
      </c>
      <c r="D1383" s="41">
        <v>0</v>
      </c>
      <c r="E1383" s="41">
        <v>0</v>
      </c>
      <c r="F1383" s="41">
        <v>0</v>
      </c>
      <c r="G1383" s="41">
        <v>0</v>
      </c>
      <c r="H1383" s="41">
        <v>0</v>
      </c>
      <c r="I1383" s="41">
        <v>1</v>
      </c>
      <c r="J1383" s="41">
        <v>1</v>
      </c>
    </row>
    <row r="1384" spans="1:10" x14ac:dyDescent="0.25">
      <c r="A1384" s="43">
        <v>5232538</v>
      </c>
      <c r="B1384" s="44" t="s">
        <v>12667</v>
      </c>
      <c r="C1384" s="44">
        <v>0</v>
      </c>
      <c r="D1384" s="44">
        <v>0</v>
      </c>
      <c r="E1384" s="44">
        <v>0</v>
      </c>
      <c r="F1384" s="44">
        <v>0</v>
      </c>
      <c r="G1384" s="44">
        <v>0</v>
      </c>
      <c r="H1384" s="44">
        <v>1</v>
      </c>
      <c r="I1384" s="44">
        <v>1</v>
      </c>
      <c r="J1384" s="44">
        <v>1</v>
      </c>
    </row>
    <row r="1385" spans="1:10" x14ac:dyDescent="0.25">
      <c r="A1385" s="40">
        <v>2718375</v>
      </c>
      <c r="B1385" s="41" t="s">
        <v>8338</v>
      </c>
      <c r="C1385" s="41">
        <v>1</v>
      </c>
      <c r="D1385" s="41">
        <v>0</v>
      </c>
      <c r="E1385" s="41">
        <v>1</v>
      </c>
      <c r="F1385" s="41">
        <v>0</v>
      </c>
      <c r="G1385" s="41">
        <v>1</v>
      </c>
      <c r="H1385" s="41">
        <v>1</v>
      </c>
      <c r="I1385" s="41">
        <v>1</v>
      </c>
      <c r="J1385" s="41">
        <v>1</v>
      </c>
    </row>
    <row r="1386" spans="1:10" x14ac:dyDescent="0.25">
      <c r="A1386" s="43">
        <v>5242916</v>
      </c>
      <c r="B1386" s="44" t="s">
        <v>12668</v>
      </c>
      <c r="C1386" s="44">
        <v>0</v>
      </c>
      <c r="D1386" s="44">
        <v>0</v>
      </c>
      <c r="E1386" s="44">
        <v>0</v>
      </c>
      <c r="F1386" s="44">
        <v>0</v>
      </c>
      <c r="G1386" s="44">
        <v>0</v>
      </c>
      <c r="H1386" s="44">
        <v>0</v>
      </c>
      <c r="I1386" s="44">
        <v>1</v>
      </c>
      <c r="J1386" s="44">
        <v>1</v>
      </c>
    </row>
    <row r="1387" spans="1:10" x14ac:dyDescent="0.25">
      <c r="A1387" s="40">
        <v>5180244</v>
      </c>
      <c r="B1387" s="41" t="s">
        <v>12669</v>
      </c>
      <c r="C1387" s="41">
        <v>0</v>
      </c>
      <c r="D1387" s="41">
        <v>0</v>
      </c>
      <c r="E1387" s="41">
        <v>0</v>
      </c>
      <c r="F1387" s="41">
        <v>0</v>
      </c>
      <c r="G1387" s="41">
        <v>0</v>
      </c>
      <c r="H1387" s="41">
        <v>0</v>
      </c>
      <c r="I1387" s="41">
        <v>1</v>
      </c>
      <c r="J1387" s="41">
        <v>1</v>
      </c>
    </row>
    <row r="1388" spans="1:10" x14ac:dyDescent="0.25">
      <c r="A1388" s="43">
        <v>5361982</v>
      </c>
      <c r="B1388" s="44" t="s">
        <v>5323</v>
      </c>
      <c r="C1388" s="44">
        <v>0</v>
      </c>
      <c r="D1388" s="44">
        <v>0</v>
      </c>
      <c r="E1388" s="44">
        <v>0</v>
      </c>
      <c r="F1388" s="44">
        <v>0</v>
      </c>
      <c r="G1388" s="44">
        <v>0</v>
      </c>
      <c r="H1388" s="44">
        <v>0</v>
      </c>
      <c r="I1388" s="44">
        <v>1</v>
      </c>
      <c r="J1388" s="44">
        <v>0</v>
      </c>
    </row>
    <row r="1389" spans="1:10" x14ac:dyDescent="0.25">
      <c r="A1389" s="40">
        <v>5351308</v>
      </c>
      <c r="B1389" s="41" t="s">
        <v>12670</v>
      </c>
      <c r="C1389" s="41">
        <v>0</v>
      </c>
      <c r="D1389" s="41">
        <v>0</v>
      </c>
      <c r="E1389" s="41">
        <v>0</v>
      </c>
      <c r="F1389" s="41">
        <v>0</v>
      </c>
      <c r="G1389" s="41">
        <v>0</v>
      </c>
      <c r="H1389" s="41">
        <v>0</v>
      </c>
      <c r="I1389" s="41">
        <v>1</v>
      </c>
      <c r="J1389" s="41">
        <v>1</v>
      </c>
    </row>
    <row r="1390" spans="1:10" x14ac:dyDescent="0.25">
      <c r="A1390" s="43">
        <v>5215129</v>
      </c>
      <c r="B1390" s="44" t="s">
        <v>12671</v>
      </c>
      <c r="C1390" s="44">
        <v>0</v>
      </c>
      <c r="D1390" s="44">
        <v>0</v>
      </c>
      <c r="E1390" s="44">
        <v>0</v>
      </c>
      <c r="F1390" s="44">
        <v>0</v>
      </c>
      <c r="G1390" s="44">
        <v>0</v>
      </c>
      <c r="H1390" s="44">
        <v>0</v>
      </c>
      <c r="I1390" s="44">
        <v>1</v>
      </c>
      <c r="J1390" s="44">
        <v>1</v>
      </c>
    </row>
    <row r="1391" spans="1:10" x14ac:dyDescent="0.25">
      <c r="A1391" s="40">
        <v>5101174</v>
      </c>
      <c r="B1391" s="41" t="s">
        <v>12672</v>
      </c>
      <c r="C1391" s="41">
        <v>0</v>
      </c>
      <c r="D1391" s="41">
        <v>0</v>
      </c>
      <c r="E1391" s="41">
        <v>0</v>
      </c>
      <c r="F1391" s="41">
        <v>0</v>
      </c>
      <c r="G1391" s="41">
        <v>0</v>
      </c>
      <c r="H1391" s="41">
        <v>0</v>
      </c>
      <c r="I1391" s="41">
        <v>1</v>
      </c>
      <c r="J1391" s="41">
        <v>0</v>
      </c>
    </row>
    <row r="1392" spans="1:10" x14ac:dyDescent="0.25">
      <c r="A1392" s="43">
        <v>5415853</v>
      </c>
      <c r="B1392" s="44" t="s">
        <v>4609</v>
      </c>
      <c r="C1392" s="44">
        <v>0</v>
      </c>
      <c r="D1392" s="44">
        <v>0</v>
      </c>
      <c r="E1392" s="44">
        <v>0</v>
      </c>
      <c r="F1392" s="44">
        <v>0</v>
      </c>
      <c r="G1392" s="44">
        <v>0</v>
      </c>
      <c r="H1392" s="44">
        <v>0</v>
      </c>
      <c r="I1392" s="44">
        <v>1</v>
      </c>
      <c r="J1392" s="44">
        <v>1</v>
      </c>
    </row>
    <row r="1393" spans="1:10" x14ac:dyDescent="0.25">
      <c r="A1393" s="40">
        <v>5488605</v>
      </c>
      <c r="B1393" s="41" t="s">
        <v>12673</v>
      </c>
      <c r="C1393" s="41">
        <v>0</v>
      </c>
      <c r="D1393" s="41">
        <v>0</v>
      </c>
      <c r="E1393" s="41">
        <v>0</v>
      </c>
      <c r="F1393" s="41">
        <v>0</v>
      </c>
      <c r="G1393" s="41">
        <v>0</v>
      </c>
      <c r="H1393" s="41">
        <v>0</v>
      </c>
      <c r="I1393" s="41">
        <v>1</v>
      </c>
      <c r="J1393" s="41">
        <v>1</v>
      </c>
    </row>
    <row r="1394" spans="1:10" x14ac:dyDescent="0.25">
      <c r="A1394" s="43">
        <v>5009138</v>
      </c>
      <c r="B1394" s="44" t="s">
        <v>2471</v>
      </c>
      <c r="C1394" s="44">
        <v>0</v>
      </c>
      <c r="D1394" s="44">
        <v>0</v>
      </c>
      <c r="E1394" s="44">
        <v>0</v>
      </c>
      <c r="F1394" s="44">
        <v>0</v>
      </c>
      <c r="G1394" s="44">
        <v>0</v>
      </c>
      <c r="H1394" s="44">
        <v>0</v>
      </c>
      <c r="I1394" s="44">
        <v>1</v>
      </c>
      <c r="J1394" s="44">
        <v>1</v>
      </c>
    </row>
    <row r="1395" spans="1:10" x14ac:dyDescent="0.25">
      <c r="A1395" s="40">
        <v>5353246</v>
      </c>
      <c r="B1395" s="41" t="s">
        <v>9674</v>
      </c>
      <c r="C1395" s="41">
        <v>0</v>
      </c>
      <c r="D1395" s="41">
        <v>0</v>
      </c>
      <c r="E1395" s="41">
        <v>0</v>
      </c>
      <c r="F1395" s="41">
        <v>0</v>
      </c>
      <c r="G1395" s="41">
        <v>0</v>
      </c>
      <c r="H1395" s="41">
        <v>1</v>
      </c>
      <c r="I1395" s="41">
        <v>1</v>
      </c>
      <c r="J1395" s="41">
        <v>1</v>
      </c>
    </row>
    <row r="1396" spans="1:10" x14ac:dyDescent="0.25">
      <c r="A1396" s="43">
        <v>2549204</v>
      </c>
      <c r="B1396" s="44" t="s">
        <v>10520</v>
      </c>
      <c r="C1396" s="44">
        <v>0</v>
      </c>
      <c r="D1396" s="44">
        <v>0</v>
      </c>
      <c r="E1396" s="44">
        <v>0</v>
      </c>
      <c r="F1396" s="44">
        <v>0</v>
      </c>
      <c r="G1396" s="44">
        <v>0</v>
      </c>
      <c r="H1396" s="44">
        <v>0</v>
      </c>
      <c r="I1396" s="44">
        <v>0</v>
      </c>
      <c r="J1396" s="44">
        <v>1</v>
      </c>
    </row>
    <row r="1397" spans="1:10" x14ac:dyDescent="0.25">
      <c r="A1397" s="40">
        <v>2881934</v>
      </c>
      <c r="B1397" s="41" t="s">
        <v>12674</v>
      </c>
      <c r="C1397" s="41">
        <v>1</v>
      </c>
      <c r="D1397" s="41">
        <v>1</v>
      </c>
      <c r="E1397" s="41">
        <v>1</v>
      </c>
      <c r="F1397" s="41">
        <v>1</v>
      </c>
      <c r="G1397" s="41">
        <v>1</v>
      </c>
      <c r="H1397" s="41">
        <v>1</v>
      </c>
      <c r="I1397" s="41">
        <v>0</v>
      </c>
      <c r="J1397" s="41">
        <v>0</v>
      </c>
    </row>
    <row r="1398" spans="1:10" x14ac:dyDescent="0.25">
      <c r="A1398" s="43">
        <v>2166631</v>
      </c>
      <c r="B1398" s="44" t="s">
        <v>11361</v>
      </c>
      <c r="C1398" s="44">
        <v>0</v>
      </c>
      <c r="D1398" s="44">
        <v>0</v>
      </c>
      <c r="E1398" s="44">
        <v>0</v>
      </c>
      <c r="F1398" s="44">
        <v>0</v>
      </c>
      <c r="G1398" s="44">
        <v>0</v>
      </c>
      <c r="H1398" s="44">
        <v>0</v>
      </c>
      <c r="I1398" s="44">
        <v>1</v>
      </c>
      <c r="J1398" s="44">
        <v>1</v>
      </c>
    </row>
    <row r="1399" spans="1:10" x14ac:dyDescent="0.25">
      <c r="A1399" s="40">
        <v>2598256</v>
      </c>
      <c r="B1399" s="41" t="s">
        <v>9812</v>
      </c>
      <c r="C1399" s="41">
        <v>0</v>
      </c>
      <c r="D1399" s="41">
        <v>0</v>
      </c>
      <c r="E1399" s="41">
        <v>0</v>
      </c>
      <c r="F1399" s="41">
        <v>1</v>
      </c>
      <c r="G1399" s="41">
        <v>1</v>
      </c>
      <c r="H1399" s="41">
        <v>1</v>
      </c>
      <c r="I1399" s="41">
        <v>1</v>
      </c>
      <c r="J1399" s="41">
        <v>1</v>
      </c>
    </row>
    <row r="1400" spans="1:10" x14ac:dyDescent="0.25">
      <c r="A1400" s="43">
        <v>2019086</v>
      </c>
      <c r="B1400" s="44" t="s">
        <v>896</v>
      </c>
      <c r="C1400" s="44">
        <v>0</v>
      </c>
      <c r="D1400" s="44">
        <v>1</v>
      </c>
      <c r="E1400" s="44">
        <v>1</v>
      </c>
      <c r="F1400" s="44">
        <v>1</v>
      </c>
      <c r="G1400" s="44">
        <v>1</v>
      </c>
      <c r="H1400" s="44">
        <v>0</v>
      </c>
      <c r="I1400" s="44">
        <v>1</v>
      </c>
      <c r="J1400" s="44">
        <v>1</v>
      </c>
    </row>
    <row r="1401" spans="1:10" x14ac:dyDescent="0.25">
      <c r="A1401" s="40" t="s">
        <v>896</v>
      </c>
      <c r="B1401" s="41" t="s">
        <v>896</v>
      </c>
      <c r="C1401" s="41">
        <v>0</v>
      </c>
      <c r="D1401" s="49">
        <v>0</v>
      </c>
      <c r="E1401" s="49">
        <v>0</v>
      </c>
      <c r="F1401" s="49">
        <v>0</v>
      </c>
      <c r="G1401" s="49">
        <v>0</v>
      </c>
      <c r="H1401" s="49">
        <v>1</v>
      </c>
      <c r="I1401" s="49">
        <v>0</v>
      </c>
      <c r="J1401" s="49">
        <v>0</v>
      </c>
    </row>
    <row r="1402" spans="1:10" x14ac:dyDescent="0.25">
      <c r="A1402" s="43">
        <v>5104424</v>
      </c>
      <c r="B1402" s="44" t="s">
        <v>12675</v>
      </c>
      <c r="C1402" s="44">
        <v>0</v>
      </c>
      <c r="D1402" s="44">
        <v>0</v>
      </c>
      <c r="E1402" s="44">
        <v>0</v>
      </c>
      <c r="F1402" s="44">
        <v>0</v>
      </c>
      <c r="G1402" s="44">
        <v>0</v>
      </c>
      <c r="H1402" s="44">
        <v>0</v>
      </c>
      <c r="I1402" s="44">
        <v>1</v>
      </c>
      <c r="J1402" s="44">
        <v>1</v>
      </c>
    </row>
    <row r="1403" spans="1:10" x14ac:dyDescent="0.25">
      <c r="A1403" s="40">
        <v>2577895</v>
      </c>
      <c r="B1403" s="41" t="s">
        <v>11364</v>
      </c>
      <c r="C1403" s="41">
        <v>0</v>
      </c>
      <c r="D1403" s="41">
        <v>0</v>
      </c>
      <c r="E1403" s="41">
        <v>0</v>
      </c>
      <c r="F1403" s="41">
        <v>0</v>
      </c>
      <c r="G1403" s="41">
        <v>0</v>
      </c>
      <c r="H1403" s="41">
        <v>0</v>
      </c>
      <c r="I1403" s="41">
        <v>1</v>
      </c>
      <c r="J1403" s="41">
        <v>1</v>
      </c>
    </row>
    <row r="1404" spans="1:10" x14ac:dyDescent="0.25">
      <c r="A1404" s="43">
        <v>2668505</v>
      </c>
      <c r="B1404" s="44" t="s">
        <v>12676</v>
      </c>
      <c r="C1404" s="44">
        <v>0</v>
      </c>
      <c r="D1404" s="44">
        <v>0</v>
      </c>
      <c r="E1404" s="44">
        <v>0</v>
      </c>
      <c r="F1404" s="44">
        <v>0</v>
      </c>
      <c r="G1404" s="44">
        <v>0</v>
      </c>
      <c r="H1404" s="44">
        <v>0</v>
      </c>
      <c r="I1404" s="44">
        <v>1</v>
      </c>
      <c r="J1404" s="44">
        <v>0</v>
      </c>
    </row>
    <row r="1405" spans="1:10" x14ac:dyDescent="0.25">
      <c r="A1405" s="40">
        <v>2643227</v>
      </c>
      <c r="B1405" s="41" t="s">
        <v>4776</v>
      </c>
      <c r="C1405" s="41">
        <v>0</v>
      </c>
      <c r="D1405" s="41">
        <v>0</v>
      </c>
      <c r="E1405" s="41">
        <v>0</v>
      </c>
      <c r="F1405" s="41">
        <v>0</v>
      </c>
      <c r="G1405" s="41">
        <v>0</v>
      </c>
      <c r="H1405" s="41">
        <v>1</v>
      </c>
      <c r="I1405" s="41">
        <v>0</v>
      </c>
      <c r="J1405" s="41">
        <v>1</v>
      </c>
    </row>
    <row r="1406" spans="1:10" x14ac:dyDescent="0.25">
      <c r="A1406" s="43">
        <v>5221056</v>
      </c>
      <c r="B1406" s="44" t="s">
        <v>12677</v>
      </c>
      <c r="C1406" s="44">
        <v>0</v>
      </c>
      <c r="D1406" s="44">
        <v>0</v>
      </c>
      <c r="E1406" s="44">
        <v>0</v>
      </c>
      <c r="F1406" s="44">
        <v>0</v>
      </c>
      <c r="G1406" s="44">
        <v>0</v>
      </c>
      <c r="H1406" s="44">
        <v>0</v>
      </c>
      <c r="I1406" s="44">
        <v>1</v>
      </c>
      <c r="J1406" s="44">
        <v>1</v>
      </c>
    </row>
    <row r="1407" spans="1:10" x14ac:dyDescent="0.25">
      <c r="A1407" s="40">
        <v>5320151</v>
      </c>
      <c r="B1407" s="41" t="s">
        <v>12678</v>
      </c>
      <c r="C1407" s="41">
        <v>0</v>
      </c>
      <c r="D1407" s="41">
        <v>0</v>
      </c>
      <c r="E1407" s="41">
        <v>0</v>
      </c>
      <c r="F1407" s="41">
        <v>0</v>
      </c>
      <c r="G1407" s="41">
        <v>0</v>
      </c>
      <c r="H1407" s="41">
        <v>0</v>
      </c>
      <c r="I1407" s="41">
        <v>1</v>
      </c>
      <c r="J1407" s="41">
        <v>0</v>
      </c>
    </row>
    <row r="1408" spans="1:10" x14ac:dyDescent="0.25">
      <c r="A1408" s="43">
        <v>2041391</v>
      </c>
      <c r="B1408" s="44" t="s">
        <v>11366</v>
      </c>
      <c r="C1408" s="44">
        <v>1</v>
      </c>
      <c r="D1408" s="44">
        <v>0</v>
      </c>
      <c r="E1408" s="44">
        <v>0</v>
      </c>
      <c r="F1408" s="44">
        <v>0</v>
      </c>
      <c r="G1408" s="44">
        <v>0</v>
      </c>
      <c r="H1408" s="44">
        <v>0</v>
      </c>
      <c r="I1408" s="44">
        <v>1</v>
      </c>
      <c r="J1408" s="44">
        <v>1</v>
      </c>
    </row>
    <row r="1409" spans="1:10" x14ac:dyDescent="0.25">
      <c r="A1409" s="40">
        <v>5113075</v>
      </c>
      <c r="B1409" s="41" t="s">
        <v>11366</v>
      </c>
      <c r="C1409" s="41">
        <v>0</v>
      </c>
      <c r="D1409" s="41">
        <v>0</v>
      </c>
      <c r="E1409" s="41">
        <v>0</v>
      </c>
      <c r="F1409" s="41">
        <v>0</v>
      </c>
      <c r="G1409" s="41">
        <v>1</v>
      </c>
      <c r="H1409" s="41">
        <v>1</v>
      </c>
      <c r="I1409" s="41">
        <v>1</v>
      </c>
      <c r="J1409" s="41">
        <v>1</v>
      </c>
    </row>
    <row r="1410" spans="1:10" x14ac:dyDescent="0.25">
      <c r="A1410" s="43">
        <v>5294495</v>
      </c>
      <c r="B1410" s="44" t="s">
        <v>10170</v>
      </c>
      <c r="C1410" s="44">
        <v>0</v>
      </c>
      <c r="D1410" s="44">
        <v>0</v>
      </c>
      <c r="E1410" s="44">
        <v>0</v>
      </c>
      <c r="F1410" s="44">
        <v>0</v>
      </c>
      <c r="G1410" s="44">
        <v>0</v>
      </c>
      <c r="H1410" s="44">
        <v>1</v>
      </c>
      <c r="I1410" s="44">
        <v>1</v>
      </c>
      <c r="J1410" s="44">
        <v>1</v>
      </c>
    </row>
    <row r="1411" spans="1:10" x14ac:dyDescent="0.25">
      <c r="A1411" s="40">
        <v>5340624</v>
      </c>
      <c r="B1411" s="41" t="s">
        <v>12679</v>
      </c>
      <c r="C1411" s="41">
        <v>0</v>
      </c>
      <c r="D1411" s="41">
        <v>0</v>
      </c>
      <c r="E1411" s="41">
        <v>0</v>
      </c>
      <c r="F1411" s="41">
        <v>0</v>
      </c>
      <c r="G1411" s="41">
        <v>1</v>
      </c>
      <c r="H1411" s="41">
        <v>1</v>
      </c>
      <c r="I1411" s="41">
        <v>1</v>
      </c>
      <c r="J1411" s="41">
        <v>1</v>
      </c>
    </row>
    <row r="1412" spans="1:10" x14ac:dyDescent="0.25">
      <c r="A1412" s="43">
        <v>5378834</v>
      </c>
      <c r="B1412" s="44" t="s">
        <v>12680</v>
      </c>
      <c r="C1412" s="44">
        <v>0</v>
      </c>
      <c r="D1412" s="44">
        <v>0</v>
      </c>
      <c r="E1412" s="44">
        <v>0</v>
      </c>
      <c r="F1412" s="44">
        <v>0</v>
      </c>
      <c r="G1412" s="44">
        <v>0</v>
      </c>
      <c r="H1412" s="44">
        <v>1</v>
      </c>
      <c r="I1412" s="44">
        <v>1</v>
      </c>
      <c r="J1412" s="44">
        <v>0</v>
      </c>
    </row>
    <row r="1413" spans="1:10" x14ac:dyDescent="0.25">
      <c r="A1413" s="40">
        <v>2573245</v>
      </c>
      <c r="B1413" s="41" t="s">
        <v>8003</v>
      </c>
      <c r="C1413" s="41">
        <v>0</v>
      </c>
      <c r="D1413" s="41">
        <v>0</v>
      </c>
      <c r="E1413" s="41">
        <v>0</v>
      </c>
      <c r="F1413" s="41">
        <v>0</v>
      </c>
      <c r="G1413" s="41">
        <v>0</v>
      </c>
      <c r="H1413" s="41">
        <v>0</v>
      </c>
      <c r="I1413" s="41">
        <v>1</v>
      </c>
      <c r="J1413" s="41">
        <v>1</v>
      </c>
    </row>
    <row r="1414" spans="1:10" x14ac:dyDescent="0.25">
      <c r="A1414" s="43">
        <v>2879646</v>
      </c>
      <c r="B1414" s="44" t="s">
        <v>12681</v>
      </c>
      <c r="C1414" s="44">
        <v>0</v>
      </c>
      <c r="D1414" s="44">
        <v>0</v>
      </c>
      <c r="E1414" s="44">
        <v>0</v>
      </c>
      <c r="F1414" s="44">
        <v>0</v>
      </c>
      <c r="G1414" s="44">
        <v>1</v>
      </c>
      <c r="H1414" s="44">
        <v>0</v>
      </c>
      <c r="I1414" s="44">
        <v>1</v>
      </c>
      <c r="J1414" s="44">
        <v>1</v>
      </c>
    </row>
    <row r="1415" spans="1:10" x14ac:dyDescent="0.25">
      <c r="A1415" s="40">
        <v>2668041</v>
      </c>
      <c r="B1415" s="41" t="s">
        <v>12682</v>
      </c>
      <c r="C1415" s="41">
        <v>0</v>
      </c>
      <c r="D1415" s="41">
        <v>0</v>
      </c>
      <c r="E1415" s="41">
        <v>0</v>
      </c>
      <c r="F1415" s="41">
        <v>0</v>
      </c>
      <c r="G1415" s="41">
        <v>0</v>
      </c>
      <c r="H1415" s="41">
        <v>0</v>
      </c>
      <c r="I1415" s="41">
        <v>1</v>
      </c>
      <c r="J1415" s="41">
        <v>1</v>
      </c>
    </row>
    <row r="1416" spans="1:10" x14ac:dyDescent="0.25">
      <c r="A1416" s="43">
        <v>2697734</v>
      </c>
      <c r="B1416" s="44" t="s">
        <v>1481</v>
      </c>
      <c r="C1416" s="44">
        <v>0</v>
      </c>
      <c r="D1416" s="44">
        <v>0</v>
      </c>
      <c r="E1416" s="44">
        <v>0</v>
      </c>
      <c r="F1416" s="44">
        <v>0</v>
      </c>
      <c r="G1416" s="44">
        <v>0</v>
      </c>
      <c r="H1416" s="44">
        <v>1</v>
      </c>
      <c r="I1416" s="44">
        <v>1</v>
      </c>
      <c r="J1416" s="44">
        <v>1</v>
      </c>
    </row>
    <row r="1417" spans="1:10" x14ac:dyDescent="0.25">
      <c r="A1417" s="40">
        <v>2872722</v>
      </c>
      <c r="B1417" s="41" t="s">
        <v>898</v>
      </c>
      <c r="C1417" s="41">
        <v>0</v>
      </c>
      <c r="D1417" s="41">
        <v>0</v>
      </c>
      <c r="E1417" s="41">
        <v>0</v>
      </c>
      <c r="F1417" s="41">
        <v>0</v>
      </c>
      <c r="G1417" s="41">
        <v>0</v>
      </c>
      <c r="H1417" s="41">
        <v>1</v>
      </c>
      <c r="I1417" s="41">
        <v>1</v>
      </c>
      <c r="J1417" s="41">
        <v>1</v>
      </c>
    </row>
    <row r="1418" spans="1:10" x14ac:dyDescent="0.25">
      <c r="A1418" s="43">
        <v>5279291</v>
      </c>
      <c r="B1418" s="44" t="s">
        <v>11370</v>
      </c>
      <c r="C1418" s="44">
        <v>0</v>
      </c>
      <c r="D1418" s="44">
        <v>0</v>
      </c>
      <c r="E1418" s="44">
        <v>0</v>
      </c>
      <c r="F1418" s="44">
        <v>0</v>
      </c>
      <c r="G1418" s="44">
        <v>0</v>
      </c>
      <c r="H1418" s="44">
        <v>0</v>
      </c>
      <c r="I1418" s="44">
        <v>0</v>
      </c>
      <c r="J1418" s="44">
        <v>1</v>
      </c>
    </row>
    <row r="1419" spans="1:10" x14ac:dyDescent="0.25">
      <c r="A1419" s="40">
        <v>5609046</v>
      </c>
      <c r="B1419" s="41" t="s">
        <v>12683</v>
      </c>
      <c r="C1419" s="41">
        <v>0</v>
      </c>
      <c r="D1419" s="41">
        <v>0</v>
      </c>
      <c r="E1419" s="41">
        <v>0</v>
      </c>
      <c r="F1419" s="41">
        <v>0</v>
      </c>
      <c r="G1419" s="41">
        <v>0</v>
      </c>
      <c r="H1419" s="41">
        <v>0</v>
      </c>
      <c r="I1419" s="41">
        <v>1</v>
      </c>
      <c r="J1419" s="41">
        <v>0</v>
      </c>
    </row>
    <row r="1420" spans="1:10" x14ac:dyDescent="0.25">
      <c r="A1420" s="43">
        <v>4489659</v>
      </c>
      <c r="B1420" s="44" t="s">
        <v>12684</v>
      </c>
      <c r="C1420" s="44">
        <v>0</v>
      </c>
      <c r="D1420" s="44">
        <v>0</v>
      </c>
      <c r="E1420" s="44">
        <v>0</v>
      </c>
      <c r="F1420" s="44">
        <v>0</v>
      </c>
      <c r="G1420" s="44">
        <v>0</v>
      </c>
      <c r="H1420" s="44">
        <v>0</v>
      </c>
      <c r="I1420" s="44">
        <v>1</v>
      </c>
      <c r="J1420" s="44">
        <v>0</v>
      </c>
    </row>
    <row r="1421" spans="1:10" x14ac:dyDescent="0.25">
      <c r="A1421" s="40">
        <v>5387787</v>
      </c>
      <c r="B1421" s="41" t="s">
        <v>12685</v>
      </c>
      <c r="C1421" s="41">
        <v>0</v>
      </c>
      <c r="D1421" s="41">
        <v>0</v>
      </c>
      <c r="E1421" s="41">
        <v>0</v>
      </c>
      <c r="F1421" s="41">
        <v>0</v>
      </c>
      <c r="G1421" s="41">
        <v>0</v>
      </c>
      <c r="H1421" s="41">
        <v>0</v>
      </c>
      <c r="I1421" s="41">
        <v>1</v>
      </c>
      <c r="J1421" s="41">
        <v>1</v>
      </c>
    </row>
    <row r="1422" spans="1:10" x14ac:dyDescent="0.25">
      <c r="A1422" s="43">
        <v>5090823</v>
      </c>
      <c r="B1422" s="44" t="s">
        <v>12686</v>
      </c>
      <c r="C1422" s="44">
        <v>0</v>
      </c>
      <c r="D1422" s="44">
        <v>0</v>
      </c>
      <c r="E1422" s="44">
        <v>0</v>
      </c>
      <c r="F1422" s="44">
        <v>0</v>
      </c>
      <c r="G1422" s="44">
        <v>0</v>
      </c>
      <c r="H1422" s="44">
        <v>0</v>
      </c>
      <c r="I1422" s="44">
        <v>1</v>
      </c>
      <c r="J1422" s="44">
        <v>0</v>
      </c>
    </row>
    <row r="1423" spans="1:10" x14ac:dyDescent="0.25">
      <c r="A1423" s="40">
        <v>5090822</v>
      </c>
      <c r="B1423" s="41" t="s">
        <v>6928</v>
      </c>
      <c r="C1423" s="41">
        <v>0</v>
      </c>
      <c r="D1423" s="41">
        <v>0</v>
      </c>
      <c r="E1423" s="41">
        <v>0</v>
      </c>
      <c r="F1423" s="41">
        <v>0</v>
      </c>
      <c r="G1423" s="41">
        <v>0</v>
      </c>
      <c r="H1423" s="41">
        <v>0</v>
      </c>
      <c r="I1423" s="41">
        <v>0</v>
      </c>
      <c r="J1423" s="41">
        <v>1</v>
      </c>
    </row>
    <row r="1424" spans="1:10" x14ac:dyDescent="0.25">
      <c r="A1424" s="43">
        <v>5041449</v>
      </c>
      <c r="B1424" s="44" t="s">
        <v>12687</v>
      </c>
      <c r="C1424" s="44">
        <v>0</v>
      </c>
      <c r="D1424" s="44">
        <v>0</v>
      </c>
      <c r="E1424" s="44">
        <v>0</v>
      </c>
      <c r="F1424" s="44">
        <v>0</v>
      </c>
      <c r="G1424" s="44">
        <v>0</v>
      </c>
      <c r="H1424" s="44">
        <v>0</v>
      </c>
      <c r="I1424" s="44">
        <v>1</v>
      </c>
      <c r="J1424" s="44">
        <v>0</v>
      </c>
    </row>
    <row r="1425" spans="1:10" x14ac:dyDescent="0.25">
      <c r="A1425" s="40">
        <v>9073523</v>
      </c>
      <c r="B1425" s="41" t="s">
        <v>11372</v>
      </c>
      <c r="C1425" s="41">
        <v>0</v>
      </c>
      <c r="D1425" s="41">
        <v>0</v>
      </c>
      <c r="E1425" s="41">
        <v>0</v>
      </c>
      <c r="F1425" s="41">
        <v>0</v>
      </c>
      <c r="G1425" s="41">
        <v>0</v>
      </c>
      <c r="H1425" s="41">
        <v>0</v>
      </c>
      <c r="I1425" s="41">
        <v>0</v>
      </c>
      <c r="J1425" s="41">
        <v>1</v>
      </c>
    </row>
    <row r="1426" spans="1:10" x14ac:dyDescent="0.25">
      <c r="A1426" s="43">
        <v>5476453</v>
      </c>
      <c r="B1426" s="44" t="s">
        <v>12688</v>
      </c>
      <c r="C1426" s="44">
        <v>0</v>
      </c>
      <c r="D1426" s="44">
        <v>0</v>
      </c>
      <c r="E1426" s="44">
        <v>0</v>
      </c>
      <c r="F1426" s="44">
        <v>0</v>
      </c>
      <c r="G1426" s="44">
        <v>0</v>
      </c>
      <c r="H1426" s="44">
        <v>0</v>
      </c>
      <c r="I1426" s="44">
        <v>1</v>
      </c>
      <c r="J1426" s="44">
        <v>1</v>
      </c>
    </row>
    <row r="1427" spans="1:10" x14ac:dyDescent="0.25">
      <c r="A1427" s="40">
        <v>2009765</v>
      </c>
      <c r="B1427" s="41" t="s">
        <v>12689</v>
      </c>
      <c r="C1427" s="41">
        <v>0</v>
      </c>
      <c r="D1427" s="41">
        <v>0</v>
      </c>
      <c r="E1427" s="41">
        <v>0</v>
      </c>
      <c r="F1427" s="41">
        <v>0</v>
      </c>
      <c r="G1427" s="41">
        <v>0</v>
      </c>
      <c r="H1427" s="41">
        <v>0</v>
      </c>
      <c r="I1427" s="41">
        <v>1</v>
      </c>
      <c r="J1427" s="41">
        <v>1</v>
      </c>
    </row>
    <row r="1428" spans="1:10" x14ac:dyDescent="0.25">
      <c r="A1428" s="43">
        <v>2871114</v>
      </c>
      <c r="B1428" s="44" t="s">
        <v>12690</v>
      </c>
      <c r="C1428" s="44">
        <v>0</v>
      </c>
      <c r="D1428" s="44">
        <v>0</v>
      </c>
      <c r="E1428" s="44">
        <v>0</v>
      </c>
      <c r="F1428" s="44">
        <v>0</v>
      </c>
      <c r="G1428" s="44">
        <v>0</v>
      </c>
      <c r="H1428" s="44">
        <v>1</v>
      </c>
      <c r="I1428" s="44">
        <v>1</v>
      </c>
      <c r="J1428" s="44">
        <v>0</v>
      </c>
    </row>
    <row r="1429" spans="1:10" x14ac:dyDescent="0.25">
      <c r="A1429" s="40">
        <v>2609533</v>
      </c>
      <c r="B1429" s="41" t="s">
        <v>12691</v>
      </c>
      <c r="C1429" s="41">
        <v>0</v>
      </c>
      <c r="D1429" s="41">
        <v>0</v>
      </c>
      <c r="E1429" s="41">
        <v>0</v>
      </c>
      <c r="F1429" s="41">
        <v>0</v>
      </c>
      <c r="G1429" s="41">
        <v>0</v>
      </c>
      <c r="H1429" s="41">
        <v>0</v>
      </c>
      <c r="I1429" s="41">
        <v>1</v>
      </c>
      <c r="J1429" s="41">
        <v>0</v>
      </c>
    </row>
    <row r="1430" spans="1:10" x14ac:dyDescent="0.25">
      <c r="A1430" s="43">
        <v>5220599</v>
      </c>
      <c r="B1430" s="44" t="s">
        <v>8652</v>
      </c>
      <c r="C1430" s="44">
        <v>0</v>
      </c>
      <c r="D1430" s="44">
        <v>0</v>
      </c>
      <c r="E1430" s="44">
        <v>0</v>
      </c>
      <c r="F1430" s="44">
        <v>0</v>
      </c>
      <c r="G1430" s="44">
        <v>0</v>
      </c>
      <c r="H1430" s="44">
        <v>0</v>
      </c>
      <c r="I1430" s="44">
        <v>0</v>
      </c>
      <c r="J1430" s="44">
        <v>1</v>
      </c>
    </row>
    <row r="1431" spans="1:10" x14ac:dyDescent="0.25">
      <c r="A1431" s="40">
        <v>2769697</v>
      </c>
      <c r="B1431" s="41" t="s">
        <v>12692</v>
      </c>
      <c r="C1431" s="41">
        <v>0</v>
      </c>
      <c r="D1431" s="41">
        <v>0</v>
      </c>
      <c r="E1431" s="41">
        <v>0</v>
      </c>
      <c r="F1431" s="41">
        <v>0</v>
      </c>
      <c r="G1431" s="41">
        <v>0</v>
      </c>
      <c r="H1431" s="41">
        <v>1</v>
      </c>
      <c r="I1431" s="41">
        <v>1</v>
      </c>
      <c r="J1431" s="41">
        <v>0</v>
      </c>
    </row>
    <row r="1432" spans="1:10" x14ac:dyDescent="0.25">
      <c r="A1432" s="43">
        <v>5038464</v>
      </c>
      <c r="B1432" s="44" t="s">
        <v>11375</v>
      </c>
      <c r="C1432" s="44">
        <v>0</v>
      </c>
      <c r="D1432" s="44">
        <v>0</v>
      </c>
      <c r="E1432" s="44">
        <v>0</v>
      </c>
      <c r="F1432" s="44">
        <v>0</v>
      </c>
      <c r="G1432" s="44">
        <v>0</v>
      </c>
      <c r="H1432" s="44">
        <v>1</v>
      </c>
      <c r="I1432" s="44">
        <v>1</v>
      </c>
      <c r="J1432" s="44">
        <v>1</v>
      </c>
    </row>
    <row r="1433" spans="1:10" x14ac:dyDescent="0.25">
      <c r="A1433" s="40">
        <v>5352827</v>
      </c>
      <c r="B1433" s="41" t="s">
        <v>12693</v>
      </c>
      <c r="C1433" s="41">
        <v>0</v>
      </c>
      <c r="D1433" s="41">
        <v>0</v>
      </c>
      <c r="E1433" s="41">
        <v>0</v>
      </c>
      <c r="F1433" s="41">
        <v>0</v>
      </c>
      <c r="G1433" s="41">
        <v>0</v>
      </c>
      <c r="H1433" s="41">
        <v>0</v>
      </c>
      <c r="I1433" s="41">
        <v>1</v>
      </c>
      <c r="J1433" s="41">
        <v>1</v>
      </c>
    </row>
    <row r="1434" spans="1:10" x14ac:dyDescent="0.25">
      <c r="A1434" s="43">
        <v>2605031</v>
      </c>
      <c r="B1434" s="44" t="s">
        <v>12694</v>
      </c>
      <c r="C1434" s="44">
        <v>0</v>
      </c>
      <c r="D1434" s="44">
        <v>0</v>
      </c>
      <c r="E1434" s="44">
        <v>0</v>
      </c>
      <c r="F1434" s="44">
        <v>0</v>
      </c>
      <c r="G1434" s="44">
        <v>0</v>
      </c>
      <c r="H1434" s="44">
        <v>0</v>
      </c>
      <c r="I1434" s="44">
        <v>1</v>
      </c>
      <c r="J1434" s="44">
        <v>1</v>
      </c>
    </row>
    <row r="1435" spans="1:10" x14ac:dyDescent="0.25">
      <c r="A1435" s="40">
        <v>5413702</v>
      </c>
      <c r="B1435" s="41" t="s">
        <v>11378</v>
      </c>
      <c r="C1435" s="41">
        <v>0</v>
      </c>
      <c r="D1435" s="41">
        <v>0</v>
      </c>
      <c r="E1435" s="41">
        <v>0</v>
      </c>
      <c r="F1435" s="41">
        <v>0</v>
      </c>
      <c r="G1435" s="41">
        <v>0</v>
      </c>
      <c r="H1435" s="41">
        <v>0</v>
      </c>
      <c r="I1435" s="41">
        <v>1</v>
      </c>
      <c r="J1435" s="41">
        <v>1</v>
      </c>
    </row>
    <row r="1436" spans="1:10" x14ac:dyDescent="0.25">
      <c r="A1436" s="43">
        <v>5053722</v>
      </c>
      <c r="B1436" s="44" t="s">
        <v>2330</v>
      </c>
      <c r="C1436" s="44">
        <v>0</v>
      </c>
      <c r="D1436" s="44">
        <v>0</v>
      </c>
      <c r="E1436" s="44">
        <v>0</v>
      </c>
      <c r="F1436" s="44">
        <v>0</v>
      </c>
      <c r="G1436" s="44">
        <v>0</v>
      </c>
      <c r="H1436" s="44">
        <v>0</v>
      </c>
      <c r="I1436" s="44">
        <v>0</v>
      </c>
      <c r="J1436" s="44">
        <v>1</v>
      </c>
    </row>
    <row r="1437" spans="1:10" x14ac:dyDescent="0.25">
      <c r="A1437" s="40">
        <v>2548747</v>
      </c>
      <c r="B1437" s="41" t="s">
        <v>900</v>
      </c>
      <c r="C1437" s="41">
        <v>1</v>
      </c>
      <c r="D1437" s="41">
        <v>1</v>
      </c>
      <c r="E1437" s="41">
        <v>1</v>
      </c>
      <c r="F1437" s="41">
        <v>1</v>
      </c>
      <c r="G1437" s="41">
        <v>1</v>
      </c>
      <c r="H1437" s="41">
        <v>1</v>
      </c>
      <c r="I1437" s="41">
        <v>1</v>
      </c>
      <c r="J1437" s="41">
        <v>1</v>
      </c>
    </row>
    <row r="1438" spans="1:10" x14ac:dyDescent="0.25">
      <c r="A1438" s="43">
        <v>5179394</v>
      </c>
      <c r="B1438" s="44" t="s">
        <v>12695</v>
      </c>
      <c r="C1438" s="44">
        <v>0</v>
      </c>
      <c r="D1438" s="44">
        <v>0</v>
      </c>
      <c r="E1438" s="44">
        <v>0</v>
      </c>
      <c r="F1438" s="44">
        <v>0</v>
      </c>
      <c r="G1438" s="44">
        <v>0</v>
      </c>
      <c r="H1438" s="44">
        <v>0</v>
      </c>
      <c r="I1438" s="44">
        <v>1</v>
      </c>
      <c r="J1438" s="44">
        <v>1</v>
      </c>
    </row>
    <row r="1439" spans="1:10" x14ac:dyDescent="0.25">
      <c r="A1439" s="40">
        <v>2291142</v>
      </c>
      <c r="B1439" s="41" t="s">
        <v>2112</v>
      </c>
      <c r="C1439" s="41">
        <v>0</v>
      </c>
      <c r="D1439" s="41">
        <v>0</v>
      </c>
      <c r="E1439" s="41">
        <v>0</v>
      </c>
      <c r="F1439" s="41">
        <v>0</v>
      </c>
      <c r="G1439" s="41">
        <v>1</v>
      </c>
      <c r="H1439" s="41">
        <v>1</v>
      </c>
      <c r="I1439" s="41">
        <v>1</v>
      </c>
      <c r="J1439" s="41">
        <v>1</v>
      </c>
    </row>
    <row r="1440" spans="1:10" x14ac:dyDescent="0.25">
      <c r="A1440" s="43">
        <v>2316013</v>
      </c>
      <c r="B1440" s="44" t="s">
        <v>12696</v>
      </c>
      <c r="C1440" s="44">
        <v>0</v>
      </c>
      <c r="D1440" s="44">
        <v>0</v>
      </c>
      <c r="E1440" s="44">
        <v>0</v>
      </c>
      <c r="F1440" s="44">
        <v>0</v>
      </c>
      <c r="G1440" s="44">
        <v>0</v>
      </c>
      <c r="H1440" s="44">
        <v>0</v>
      </c>
      <c r="I1440" s="44">
        <v>1</v>
      </c>
      <c r="J1440" s="44">
        <v>0</v>
      </c>
    </row>
    <row r="1441" spans="1:10" x14ac:dyDescent="0.25">
      <c r="A1441" s="40">
        <v>5432219</v>
      </c>
      <c r="B1441" s="41" t="s">
        <v>11379</v>
      </c>
      <c r="C1441" s="41">
        <v>0</v>
      </c>
      <c r="D1441" s="41">
        <v>0</v>
      </c>
      <c r="E1441" s="41">
        <v>0</v>
      </c>
      <c r="F1441" s="41">
        <v>0</v>
      </c>
      <c r="G1441" s="41">
        <v>0</v>
      </c>
      <c r="H1441" s="41">
        <v>0</v>
      </c>
      <c r="I1441" s="41">
        <v>1</v>
      </c>
      <c r="J1441" s="41">
        <v>1</v>
      </c>
    </row>
    <row r="1442" spans="1:10" x14ac:dyDescent="0.25">
      <c r="A1442" s="43">
        <v>5068053</v>
      </c>
      <c r="B1442" s="44" t="s">
        <v>11380</v>
      </c>
      <c r="C1442" s="44">
        <v>0</v>
      </c>
      <c r="D1442" s="44">
        <v>0</v>
      </c>
      <c r="E1442" s="44">
        <v>0</v>
      </c>
      <c r="F1442" s="44">
        <v>0</v>
      </c>
      <c r="G1442" s="44">
        <v>0</v>
      </c>
      <c r="H1442" s="44">
        <v>0</v>
      </c>
      <c r="I1442" s="44">
        <v>0</v>
      </c>
      <c r="J1442" s="44">
        <v>1</v>
      </c>
    </row>
    <row r="1443" spans="1:10" x14ac:dyDescent="0.25">
      <c r="A1443" s="40">
        <v>2786184</v>
      </c>
      <c r="B1443" s="41" t="s">
        <v>9823</v>
      </c>
      <c r="C1443" s="41">
        <v>0</v>
      </c>
      <c r="D1443" s="41">
        <v>0</v>
      </c>
      <c r="E1443" s="41">
        <v>0</v>
      </c>
      <c r="F1443" s="41">
        <v>0</v>
      </c>
      <c r="G1443" s="41">
        <v>1</v>
      </c>
      <c r="H1443" s="41">
        <v>1</v>
      </c>
      <c r="I1443" s="41">
        <v>1</v>
      </c>
      <c r="J1443" s="41">
        <v>0</v>
      </c>
    </row>
    <row r="1444" spans="1:10" x14ac:dyDescent="0.25">
      <c r="A1444" s="43">
        <v>2641984</v>
      </c>
      <c r="B1444" s="44" t="s">
        <v>1566</v>
      </c>
      <c r="C1444" s="44">
        <v>0</v>
      </c>
      <c r="D1444" s="44">
        <v>0</v>
      </c>
      <c r="E1444" s="44">
        <v>0</v>
      </c>
      <c r="F1444" s="44">
        <v>0</v>
      </c>
      <c r="G1444" s="44">
        <v>1</v>
      </c>
      <c r="H1444" s="44">
        <v>1</v>
      </c>
      <c r="I1444" s="44">
        <v>1</v>
      </c>
      <c r="J1444" s="44">
        <v>1</v>
      </c>
    </row>
    <row r="1445" spans="1:10" x14ac:dyDescent="0.25">
      <c r="A1445" s="40">
        <v>2737221</v>
      </c>
      <c r="B1445" s="41" t="s">
        <v>8774</v>
      </c>
      <c r="C1445" s="41">
        <v>0</v>
      </c>
      <c r="D1445" s="41">
        <v>0</v>
      </c>
      <c r="E1445" s="41">
        <v>0</v>
      </c>
      <c r="F1445" s="41">
        <v>0</v>
      </c>
      <c r="G1445" s="41">
        <v>0</v>
      </c>
      <c r="H1445" s="41">
        <v>1</v>
      </c>
      <c r="I1445" s="41">
        <v>1</v>
      </c>
      <c r="J1445" s="41">
        <v>1</v>
      </c>
    </row>
    <row r="1446" spans="1:10" x14ac:dyDescent="0.25">
      <c r="A1446" s="43">
        <v>5005094</v>
      </c>
      <c r="B1446" s="44" t="s">
        <v>11382</v>
      </c>
      <c r="C1446" s="44">
        <v>0</v>
      </c>
      <c r="D1446" s="44">
        <v>0</v>
      </c>
      <c r="E1446" s="44">
        <v>0</v>
      </c>
      <c r="F1446" s="44">
        <v>0</v>
      </c>
      <c r="G1446" s="44">
        <v>0</v>
      </c>
      <c r="H1446" s="44">
        <v>0</v>
      </c>
      <c r="I1446" s="44">
        <v>1</v>
      </c>
      <c r="J1446" s="44">
        <v>1</v>
      </c>
    </row>
    <row r="1447" spans="1:10" x14ac:dyDescent="0.25">
      <c r="A1447" s="40">
        <v>5241774</v>
      </c>
      <c r="B1447" s="41" t="s">
        <v>11383</v>
      </c>
      <c r="C1447" s="41">
        <v>0</v>
      </c>
      <c r="D1447" s="41">
        <v>0</v>
      </c>
      <c r="E1447" s="41">
        <v>0</v>
      </c>
      <c r="F1447" s="41">
        <v>0</v>
      </c>
      <c r="G1447" s="41">
        <v>0</v>
      </c>
      <c r="H1447" s="41">
        <v>1</v>
      </c>
      <c r="I1447" s="41">
        <v>1</v>
      </c>
      <c r="J1447" s="41">
        <v>1</v>
      </c>
    </row>
    <row r="1448" spans="1:10" x14ac:dyDescent="0.25">
      <c r="A1448" s="43">
        <v>2600161</v>
      </c>
      <c r="B1448" s="44" t="s">
        <v>11384</v>
      </c>
      <c r="C1448" s="44">
        <v>0</v>
      </c>
      <c r="D1448" s="44">
        <v>0</v>
      </c>
      <c r="E1448" s="44">
        <v>0</v>
      </c>
      <c r="F1448" s="44">
        <v>0</v>
      </c>
      <c r="G1448" s="44">
        <v>0</v>
      </c>
      <c r="H1448" s="44">
        <v>0</v>
      </c>
      <c r="I1448" s="44">
        <v>1</v>
      </c>
      <c r="J1448" s="44">
        <v>1</v>
      </c>
    </row>
    <row r="1449" spans="1:10" x14ac:dyDescent="0.25">
      <c r="A1449" s="40">
        <v>2681471</v>
      </c>
      <c r="B1449" s="41" t="s">
        <v>12697</v>
      </c>
      <c r="C1449" s="41">
        <v>0</v>
      </c>
      <c r="D1449" s="41">
        <v>0</v>
      </c>
      <c r="E1449" s="41">
        <v>0</v>
      </c>
      <c r="F1449" s="41">
        <v>0</v>
      </c>
      <c r="G1449" s="41">
        <v>0</v>
      </c>
      <c r="H1449" s="41">
        <v>0</v>
      </c>
      <c r="I1449" s="41">
        <v>1</v>
      </c>
      <c r="J1449" s="41">
        <v>0</v>
      </c>
    </row>
    <row r="1450" spans="1:10" x14ac:dyDescent="0.25">
      <c r="A1450" s="43">
        <v>2097109</v>
      </c>
      <c r="B1450" s="44" t="s">
        <v>1633</v>
      </c>
      <c r="C1450" s="44">
        <v>0</v>
      </c>
      <c r="D1450" s="44">
        <v>0</v>
      </c>
      <c r="E1450" s="44">
        <v>0</v>
      </c>
      <c r="F1450" s="44">
        <v>1</v>
      </c>
      <c r="G1450" s="44">
        <v>1</v>
      </c>
      <c r="H1450" s="44">
        <v>1</v>
      </c>
      <c r="I1450" s="44">
        <v>1</v>
      </c>
      <c r="J1450" s="44">
        <v>1</v>
      </c>
    </row>
    <row r="1451" spans="1:10" x14ac:dyDescent="0.25">
      <c r="A1451" s="40">
        <v>3735605</v>
      </c>
      <c r="B1451" s="41" t="s">
        <v>4172</v>
      </c>
      <c r="C1451" s="41">
        <v>0</v>
      </c>
      <c r="D1451" s="41">
        <v>0</v>
      </c>
      <c r="E1451" s="41">
        <v>0</v>
      </c>
      <c r="F1451" s="41">
        <v>0</v>
      </c>
      <c r="G1451" s="41">
        <v>0</v>
      </c>
      <c r="H1451" s="41">
        <v>0</v>
      </c>
      <c r="I1451" s="41">
        <v>0</v>
      </c>
      <c r="J1451" s="41">
        <v>1</v>
      </c>
    </row>
    <row r="1452" spans="1:10" x14ac:dyDescent="0.25">
      <c r="A1452" s="43">
        <v>2102715</v>
      </c>
      <c r="B1452" s="44" t="s">
        <v>2801</v>
      </c>
      <c r="C1452" s="44">
        <v>0</v>
      </c>
      <c r="D1452" s="44">
        <v>0</v>
      </c>
      <c r="E1452" s="44">
        <v>0</v>
      </c>
      <c r="F1452" s="44">
        <v>0</v>
      </c>
      <c r="G1452" s="44">
        <v>1</v>
      </c>
      <c r="H1452" s="44">
        <v>0</v>
      </c>
      <c r="I1452" s="44">
        <v>0</v>
      </c>
      <c r="J1452" s="44">
        <v>0</v>
      </c>
    </row>
    <row r="1453" spans="1:10" x14ac:dyDescent="0.25">
      <c r="A1453" s="40">
        <v>5102715</v>
      </c>
      <c r="B1453" s="41" t="s">
        <v>12698</v>
      </c>
      <c r="C1453" s="41">
        <v>0</v>
      </c>
      <c r="D1453" s="41">
        <v>0</v>
      </c>
      <c r="E1453" s="41">
        <v>0</v>
      </c>
      <c r="F1453" s="41">
        <v>0</v>
      </c>
      <c r="G1453" s="41">
        <v>0</v>
      </c>
      <c r="H1453" s="41">
        <v>0</v>
      </c>
      <c r="I1453" s="41">
        <v>1</v>
      </c>
      <c r="J1453" s="41">
        <v>1</v>
      </c>
    </row>
    <row r="1454" spans="1:10" x14ac:dyDescent="0.25">
      <c r="A1454" s="43">
        <v>5073855</v>
      </c>
      <c r="B1454" s="44" t="s">
        <v>12699</v>
      </c>
      <c r="C1454" s="44">
        <v>0</v>
      </c>
      <c r="D1454" s="44">
        <v>0</v>
      </c>
      <c r="E1454" s="44">
        <v>0</v>
      </c>
      <c r="F1454" s="44">
        <v>0</v>
      </c>
      <c r="G1454" s="44">
        <v>1</v>
      </c>
      <c r="H1454" s="44">
        <v>0</v>
      </c>
      <c r="I1454" s="44">
        <v>0</v>
      </c>
      <c r="J1454" s="44">
        <v>0</v>
      </c>
    </row>
    <row r="1455" spans="1:10" x14ac:dyDescent="0.25">
      <c r="A1455" s="40">
        <v>2587025</v>
      </c>
      <c r="B1455" s="41" t="s">
        <v>901</v>
      </c>
      <c r="C1455" s="41">
        <v>0</v>
      </c>
      <c r="D1455" s="41">
        <v>1</v>
      </c>
      <c r="E1455" s="41">
        <v>1</v>
      </c>
      <c r="F1455" s="41">
        <v>1</v>
      </c>
      <c r="G1455" s="41">
        <v>1</v>
      </c>
      <c r="H1455" s="41">
        <v>1</v>
      </c>
      <c r="I1455" s="41">
        <v>1</v>
      </c>
      <c r="J1455" s="41">
        <v>1</v>
      </c>
    </row>
    <row r="1456" spans="1:10" x14ac:dyDescent="0.25">
      <c r="A1456" s="43">
        <v>5420237</v>
      </c>
      <c r="B1456" s="44" t="s">
        <v>12700</v>
      </c>
      <c r="C1456" s="44">
        <v>0</v>
      </c>
      <c r="D1456" s="44">
        <v>0</v>
      </c>
      <c r="E1456" s="44">
        <v>0</v>
      </c>
      <c r="F1456" s="44">
        <v>0</v>
      </c>
      <c r="G1456" s="44">
        <v>0</v>
      </c>
      <c r="H1456" s="44">
        <v>0</v>
      </c>
      <c r="I1456" s="44">
        <v>1</v>
      </c>
      <c r="J1456" s="44">
        <v>0</v>
      </c>
    </row>
    <row r="1457" spans="1:10" x14ac:dyDescent="0.25">
      <c r="A1457" s="40">
        <v>2831686</v>
      </c>
      <c r="B1457" s="41" t="s">
        <v>12701</v>
      </c>
      <c r="C1457" s="41">
        <v>0</v>
      </c>
      <c r="D1457" s="41">
        <v>0</v>
      </c>
      <c r="E1457" s="41">
        <v>0</v>
      </c>
      <c r="F1457" s="41">
        <v>0</v>
      </c>
      <c r="G1457" s="41">
        <v>0</v>
      </c>
      <c r="H1457" s="41">
        <v>0</v>
      </c>
      <c r="I1457" s="41">
        <v>1</v>
      </c>
      <c r="J1457" s="41">
        <v>0</v>
      </c>
    </row>
    <row r="1458" spans="1:10" x14ac:dyDescent="0.25">
      <c r="A1458" s="43">
        <v>5238366</v>
      </c>
      <c r="B1458" s="44" t="s">
        <v>12702</v>
      </c>
      <c r="C1458" s="44">
        <v>0</v>
      </c>
      <c r="D1458" s="44">
        <v>0</v>
      </c>
      <c r="E1458" s="44">
        <v>0</v>
      </c>
      <c r="F1458" s="44">
        <v>0</v>
      </c>
      <c r="G1458" s="44">
        <v>0</v>
      </c>
      <c r="H1458" s="44">
        <v>0</v>
      </c>
      <c r="I1458" s="44">
        <v>1</v>
      </c>
      <c r="J1458" s="44">
        <v>0</v>
      </c>
    </row>
    <row r="1459" spans="1:10" x14ac:dyDescent="0.25">
      <c r="A1459" s="40">
        <v>5062888</v>
      </c>
      <c r="B1459" s="41" t="s">
        <v>12703</v>
      </c>
      <c r="C1459" s="41">
        <v>0</v>
      </c>
      <c r="D1459" s="41">
        <v>0</v>
      </c>
      <c r="E1459" s="41">
        <v>0</v>
      </c>
      <c r="F1459" s="41">
        <v>0</v>
      </c>
      <c r="G1459" s="41">
        <v>0</v>
      </c>
      <c r="H1459" s="41">
        <v>1</v>
      </c>
      <c r="I1459" s="41">
        <v>1</v>
      </c>
      <c r="J1459" s="41">
        <v>0</v>
      </c>
    </row>
    <row r="1460" spans="1:10" x14ac:dyDescent="0.25">
      <c r="A1460" s="43">
        <v>5086353</v>
      </c>
      <c r="B1460" s="44" t="s">
        <v>12704</v>
      </c>
      <c r="C1460" s="44">
        <v>0</v>
      </c>
      <c r="D1460" s="44">
        <v>0</v>
      </c>
      <c r="E1460" s="44">
        <v>0</v>
      </c>
      <c r="F1460" s="44">
        <v>0</v>
      </c>
      <c r="G1460" s="44">
        <v>0</v>
      </c>
      <c r="H1460" s="44">
        <v>0</v>
      </c>
      <c r="I1460" s="44">
        <v>1</v>
      </c>
      <c r="J1460" s="44">
        <v>1</v>
      </c>
    </row>
    <row r="1461" spans="1:10" x14ac:dyDescent="0.25">
      <c r="A1461" s="40">
        <v>5320798</v>
      </c>
      <c r="B1461" s="41" t="s">
        <v>12705</v>
      </c>
      <c r="C1461" s="41">
        <v>0</v>
      </c>
      <c r="D1461" s="41">
        <v>0</v>
      </c>
      <c r="E1461" s="41">
        <v>0</v>
      </c>
      <c r="F1461" s="41">
        <v>0</v>
      </c>
      <c r="G1461" s="41">
        <v>1</v>
      </c>
      <c r="H1461" s="41">
        <v>0</v>
      </c>
      <c r="I1461" s="41">
        <v>1</v>
      </c>
      <c r="J1461" s="41">
        <v>1</v>
      </c>
    </row>
    <row r="1462" spans="1:10" x14ac:dyDescent="0.25">
      <c r="A1462" s="43">
        <v>5108314</v>
      </c>
      <c r="B1462" s="44" t="s">
        <v>12706</v>
      </c>
      <c r="C1462" s="44">
        <v>0</v>
      </c>
      <c r="D1462" s="44">
        <v>0</v>
      </c>
      <c r="E1462" s="44">
        <v>0</v>
      </c>
      <c r="F1462" s="44">
        <v>0</v>
      </c>
      <c r="G1462" s="44">
        <v>0</v>
      </c>
      <c r="H1462" s="44">
        <v>0</v>
      </c>
      <c r="I1462" s="44">
        <v>1</v>
      </c>
      <c r="J1462" s="44">
        <v>0</v>
      </c>
    </row>
    <row r="1463" spans="1:10" x14ac:dyDescent="0.25">
      <c r="A1463" s="40">
        <v>5101573</v>
      </c>
      <c r="B1463" s="41" t="s">
        <v>12707</v>
      </c>
      <c r="C1463" s="41">
        <v>0</v>
      </c>
      <c r="D1463" s="41">
        <v>0</v>
      </c>
      <c r="E1463" s="41">
        <v>0</v>
      </c>
      <c r="F1463" s="41">
        <v>0</v>
      </c>
      <c r="G1463" s="41">
        <v>0</v>
      </c>
      <c r="H1463" s="41">
        <v>0</v>
      </c>
      <c r="I1463" s="41">
        <v>1</v>
      </c>
      <c r="J1463" s="41">
        <v>1</v>
      </c>
    </row>
    <row r="1464" spans="1:10" x14ac:dyDescent="0.25">
      <c r="A1464" s="43">
        <v>5166667</v>
      </c>
      <c r="B1464" s="44" t="s">
        <v>12708</v>
      </c>
      <c r="C1464" s="44">
        <v>0</v>
      </c>
      <c r="D1464" s="44">
        <v>0</v>
      </c>
      <c r="E1464" s="44">
        <v>0</v>
      </c>
      <c r="F1464" s="44">
        <v>0</v>
      </c>
      <c r="G1464" s="44">
        <v>0</v>
      </c>
      <c r="H1464" s="44">
        <v>0</v>
      </c>
      <c r="I1464" s="44">
        <v>1</v>
      </c>
      <c r="J1464" s="44">
        <v>1</v>
      </c>
    </row>
    <row r="1465" spans="1:10" x14ac:dyDescent="0.25">
      <c r="A1465" s="40">
        <v>5110742</v>
      </c>
      <c r="B1465" s="41" t="s">
        <v>3072</v>
      </c>
      <c r="C1465" s="41">
        <v>0</v>
      </c>
      <c r="D1465" s="41">
        <v>0</v>
      </c>
      <c r="E1465" s="41">
        <v>0</v>
      </c>
      <c r="F1465" s="41">
        <v>0</v>
      </c>
      <c r="G1465" s="41">
        <v>0</v>
      </c>
      <c r="H1465" s="41">
        <v>0</v>
      </c>
      <c r="I1465" s="41">
        <v>1</v>
      </c>
      <c r="J1465" s="41">
        <v>0</v>
      </c>
    </row>
    <row r="1466" spans="1:10" x14ac:dyDescent="0.25">
      <c r="A1466" s="43">
        <v>5482046</v>
      </c>
      <c r="B1466" s="44" t="s">
        <v>12709</v>
      </c>
      <c r="C1466" s="44">
        <v>0</v>
      </c>
      <c r="D1466" s="44">
        <v>0</v>
      </c>
      <c r="E1466" s="44">
        <v>0</v>
      </c>
      <c r="F1466" s="44">
        <v>0</v>
      </c>
      <c r="G1466" s="44">
        <v>0</v>
      </c>
      <c r="H1466" s="44">
        <v>0</v>
      </c>
      <c r="I1466" s="44">
        <v>1</v>
      </c>
      <c r="J1466" s="44">
        <v>0</v>
      </c>
    </row>
    <row r="1467" spans="1:10" x14ac:dyDescent="0.25">
      <c r="A1467" s="40">
        <v>2804816</v>
      </c>
      <c r="B1467" s="41" t="s">
        <v>12710</v>
      </c>
      <c r="C1467" s="41">
        <v>0</v>
      </c>
      <c r="D1467" s="41">
        <v>0</v>
      </c>
      <c r="E1467" s="41">
        <v>0</v>
      </c>
      <c r="F1467" s="41">
        <v>0</v>
      </c>
      <c r="G1467" s="41">
        <v>0</v>
      </c>
      <c r="H1467" s="41">
        <v>0</v>
      </c>
      <c r="I1467" s="41">
        <v>1</v>
      </c>
      <c r="J1467" s="41">
        <v>1</v>
      </c>
    </row>
    <row r="1468" spans="1:10" x14ac:dyDescent="0.25">
      <c r="A1468" s="43">
        <v>2837196</v>
      </c>
      <c r="B1468" s="44" t="s">
        <v>12711</v>
      </c>
      <c r="C1468" s="44">
        <v>0</v>
      </c>
      <c r="D1468" s="44">
        <v>1</v>
      </c>
      <c r="E1468" s="44">
        <v>0</v>
      </c>
      <c r="F1468" s="44">
        <v>0</v>
      </c>
      <c r="G1468" s="44">
        <v>0</v>
      </c>
      <c r="H1468" s="44">
        <v>0</v>
      </c>
      <c r="I1468" s="44">
        <v>1</v>
      </c>
      <c r="J1468" s="44">
        <v>0</v>
      </c>
    </row>
    <row r="1469" spans="1:10" x14ac:dyDescent="0.25">
      <c r="A1469" s="40">
        <v>5024021</v>
      </c>
      <c r="B1469" s="41" t="s">
        <v>11385</v>
      </c>
      <c r="C1469" s="41">
        <v>0</v>
      </c>
      <c r="D1469" s="41">
        <v>0</v>
      </c>
      <c r="E1469" s="41">
        <v>0</v>
      </c>
      <c r="F1469" s="41">
        <v>0</v>
      </c>
      <c r="G1469" s="41">
        <v>0</v>
      </c>
      <c r="H1469" s="41">
        <v>0</v>
      </c>
      <c r="I1469" s="41">
        <v>0</v>
      </c>
      <c r="J1469" s="41">
        <v>1</v>
      </c>
    </row>
    <row r="1470" spans="1:10" x14ac:dyDescent="0.25">
      <c r="A1470" s="43">
        <v>5183308</v>
      </c>
      <c r="B1470" s="44" t="s">
        <v>12712</v>
      </c>
      <c r="C1470" s="44">
        <v>0</v>
      </c>
      <c r="D1470" s="44">
        <v>0</v>
      </c>
      <c r="E1470" s="44">
        <v>0</v>
      </c>
      <c r="F1470" s="44">
        <v>0</v>
      </c>
      <c r="G1470" s="44">
        <v>0</v>
      </c>
      <c r="H1470" s="44">
        <v>0</v>
      </c>
      <c r="I1470" s="44">
        <v>1</v>
      </c>
      <c r="J1470" s="44">
        <v>1</v>
      </c>
    </row>
    <row r="1471" spans="1:10" x14ac:dyDescent="0.25">
      <c r="A1471" s="40">
        <v>2011328</v>
      </c>
      <c r="B1471" s="41" t="s">
        <v>5710</v>
      </c>
      <c r="C1471" s="41">
        <v>0</v>
      </c>
      <c r="D1471" s="41">
        <v>0</v>
      </c>
      <c r="E1471" s="41">
        <v>0</v>
      </c>
      <c r="F1471" s="41">
        <v>0</v>
      </c>
      <c r="G1471" s="41">
        <v>0</v>
      </c>
      <c r="H1471" s="41">
        <v>0</v>
      </c>
      <c r="I1471" s="41">
        <v>1</v>
      </c>
      <c r="J1471" s="41">
        <v>0</v>
      </c>
    </row>
    <row r="1472" spans="1:10" x14ac:dyDescent="0.25">
      <c r="A1472" s="43">
        <v>5222575</v>
      </c>
      <c r="B1472" s="44" t="s">
        <v>12713</v>
      </c>
      <c r="C1472" s="44">
        <v>0</v>
      </c>
      <c r="D1472" s="44">
        <v>0</v>
      </c>
      <c r="E1472" s="44">
        <v>0</v>
      </c>
      <c r="F1472" s="44">
        <v>0</v>
      </c>
      <c r="G1472" s="44">
        <v>0</v>
      </c>
      <c r="H1472" s="44">
        <v>0</v>
      </c>
      <c r="I1472" s="44">
        <v>1</v>
      </c>
      <c r="J1472" s="44">
        <v>0</v>
      </c>
    </row>
    <row r="1473" spans="1:10" x14ac:dyDescent="0.25">
      <c r="A1473" s="40">
        <v>5347831</v>
      </c>
      <c r="B1473" s="41" t="s">
        <v>12714</v>
      </c>
      <c r="C1473" s="41">
        <v>0</v>
      </c>
      <c r="D1473" s="41">
        <v>0</v>
      </c>
      <c r="E1473" s="41">
        <v>0</v>
      </c>
      <c r="F1473" s="41">
        <v>0</v>
      </c>
      <c r="G1473" s="41">
        <v>0</v>
      </c>
      <c r="H1473" s="41">
        <v>1</v>
      </c>
      <c r="I1473" s="41">
        <v>1</v>
      </c>
      <c r="J1473" s="41">
        <v>1</v>
      </c>
    </row>
    <row r="1474" spans="1:10" x14ac:dyDescent="0.25">
      <c r="A1474" s="43">
        <v>5034868</v>
      </c>
      <c r="B1474" s="44" t="s">
        <v>3194</v>
      </c>
      <c r="C1474" s="44">
        <v>0</v>
      </c>
      <c r="D1474" s="44">
        <v>0</v>
      </c>
      <c r="E1474" s="44">
        <v>0</v>
      </c>
      <c r="F1474" s="44">
        <v>0</v>
      </c>
      <c r="G1474" s="44">
        <v>0</v>
      </c>
      <c r="H1474" s="44">
        <v>0</v>
      </c>
      <c r="I1474" s="44">
        <v>0</v>
      </c>
      <c r="J1474" s="44">
        <v>1</v>
      </c>
    </row>
    <row r="1475" spans="1:10" x14ac:dyDescent="0.25">
      <c r="A1475" s="40">
        <v>5421691</v>
      </c>
      <c r="B1475" s="41" t="s">
        <v>12715</v>
      </c>
      <c r="C1475" s="41">
        <v>0</v>
      </c>
      <c r="D1475" s="41">
        <v>0</v>
      </c>
      <c r="E1475" s="41">
        <v>0</v>
      </c>
      <c r="F1475" s="41">
        <v>0</v>
      </c>
      <c r="G1475" s="41">
        <v>0</v>
      </c>
      <c r="H1475" s="41">
        <v>0</v>
      </c>
      <c r="I1475" s="41">
        <v>1</v>
      </c>
      <c r="J1475" s="41">
        <v>1</v>
      </c>
    </row>
    <row r="1476" spans="1:10" x14ac:dyDescent="0.25">
      <c r="A1476" s="43">
        <v>2067501</v>
      </c>
      <c r="B1476" s="44" t="s">
        <v>12716</v>
      </c>
      <c r="C1476" s="44">
        <v>0</v>
      </c>
      <c r="D1476" s="44">
        <v>0</v>
      </c>
      <c r="E1476" s="44">
        <v>0</v>
      </c>
      <c r="F1476" s="44">
        <v>0</v>
      </c>
      <c r="G1476" s="44">
        <v>0</v>
      </c>
      <c r="H1476" s="44">
        <v>0</v>
      </c>
      <c r="I1476" s="44">
        <v>1</v>
      </c>
      <c r="J1476" s="44">
        <v>1</v>
      </c>
    </row>
    <row r="1477" spans="1:10" x14ac:dyDescent="0.25">
      <c r="A1477" s="40">
        <v>2816687</v>
      </c>
      <c r="B1477" s="41" t="s">
        <v>12717</v>
      </c>
      <c r="C1477" s="41">
        <v>0</v>
      </c>
      <c r="D1477" s="41">
        <v>0</v>
      </c>
      <c r="E1477" s="41">
        <v>0</v>
      </c>
      <c r="F1477" s="41">
        <v>0</v>
      </c>
      <c r="G1477" s="41">
        <v>0</v>
      </c>
      <c r="H1477" s="41">
        <v>0</v>
      </c>
      <c r="I1477" s="41">
        <v>1</v>
      </c>
      <c r="J1477" s="41">
        <v>1</v>
      </c>
    </row>
    <row r="1478" spans="1:10" x14ac:dyDescent="0.25">
      <c r="A1478" s="43">
        <v>2819945</v>
      </c>
      <c r="B1478" s="44" t="s">
        <v>12718</v>
      </c>
      <c r="C1478" s="44">
        <v>0</v>
      </c>
      <c r="D1478" s="44">
        <v>0</v>
      </c>
      <c r="E1478" s="44">
        <v>0</v>
      </c>
      <c r="F1478" s="44">
        <v>0</v>
      </c>
      <c r="G1478" s="44">
        <v>0</v>
      </c>
      <c r="H1478" s="44">
        <v>0</v>
      </c>
      <c r="I1478" s="44">
        <v>1</v>
      </c>
      <c r="J1478" s="44">
        <v>0</v>
      </c>
    </row>
    <row r="1479" spans="1:10" x14ac:dyDescent="0.25">
      <c r="A1479" s="40">
        <v>5133726</v>
      </c>
      <c r="B1479" s="41" t="s">
        <v>12719</v>
      </c>
      <c r="C1479" s="41">
        <v>0</v>
      </c>
      <c r="D1479" s="41">
        <v>0</v>
      </c>
      <c r="E1479" s="41">
        <v>0</v>
      </c>
      <c r="F1479" s="41">
        <v>0</v>
      </c>
      <c r="G1479" s="41">
        <v>0</v>
      </c>
      <c r="H1479" s="41">
        <v>0</v>
      </c>
      <c r="I1479" s="41">
        <v>1</v>
      </c>
      <c r="J1479" s="41">
        <v>0</v>
      </c>
    </row>
    <row r="1480" spans="1:10" x14ac:dyDescent="0.25">
      <c r="A1480" s="43">
        <v>5460581</v>
      </c>
      <c r="B1480" s="44" t="s">
        <v>11389</v>
      </c>
      <c r="C1480" s="44">
        <v>0</v>
      </c>
      <c r="D1480" s="44">
        <v>0</v>
      </c>
      <c r="E1480" s="44">
        <v>0</v>
      </c>
      <c r="F1480" s="44">
        <v>0</v>
      </c>
      <c r="G1480" s="44">
        <v>0</v>
      </c>
      <c r="H1480" s="44">
        <v>0</v>
      </c>
      <c r="I1480" s="44">
        <v>0</v>
      </c>
      <c r="J1480" s="44">
        <v>1</v>
      </c>
    </row>
    <row r="1481" spans="1:10" x14ac:dyDescent="0.25">
      <c r="A1481" s="40">
        <v>2782065</v>
      </c>
      <c r="B1481" s="41" t="s">
        <v>12720</v>
      </c>
      <c r="C1481" s="41">
        <v>0</v>
      </c>
      <c r="D1481" s="41">
        <v>0</v>
      </c>
      <c r="E1481" s="41">
        <v>0</v>
      </c>
      <c r="F1481" s="41">
        <v>0</v>
      </c>
      <c r="G1481" s="41">
        <v>0</v>
      </c>
      <c r="H1481" s="41">
        <v>0</v>
      </c>
      <c r="I1481" s="41">
        <v>1</v>
      </c>
      <c r="J1481" s="41">
        <v>0</v>
      </c>
    </row>
    <row r="1482" spans="1:10" x14ac:dyDescent="0.25">
      <c r="A1482" s="43">
        <v>5031869</v>
      </c>
      <c r="B1482" s="44" t="s">
        <v>8322</v>
      </c>
      <c r="C1482" s="44">
        <v>0</v>
      </c>
      <c r="D1482" s="44">
        <v>0</v>
      </c>
      <c r="E1482" s="44">
        <v>0</v>
      </c>
      <c r="F1482" s="44">
        <v>0</v>
      </c>
      <c r="G1482" s="44">
        <v>1</v>
      </c>
      <c r="H1482" s="44">
        <v>1</v>
      </c>
      <c r="I1482" s="44">
        <v>1</v>
      </c>
      <c r="J1482" s="44">
        <v>1</v>
      </c>
    </row>
    <row r="1483" spans="1:10" x14ac:dyDescent="0.25">
      <c r="A1483" s="40">
        <v>5020115</v>
      </c>
      <c r="B1483" s="41" t="s">
        <v>2647</v>
      </c>
      <c r="C1483" s="41">
        <v>0</v>
      </c>
      <c r="D1483" s="41">
        <v>0</v>
      </c>
      <c r="E1483" s="41">
        <v>0</v>
      </c>
      <c r="F1483" s="41">
        <v>0</v>
      </c>
      <c r="G1483" s="41">
        <v>0</v>
      </c>
      <c r="H1483" s="41">
        <v>0</v>
      </c>
      <c r="I1483" s="41">
        <v>1</v>
      </c>
      <c r="J1483" s="41">
        <v>1</v>
      </c>
    </row>
    <row r="1484" spans="1:10" x14ac:dyDescent="0.25">
      <c r="A1484" s="43">
        <v>2030624</v>
      </c>
      <c r="B1484" s="44" t="s">
        <v>9778</v>
      </c>
      <c r="C1484" s="44">
        <v>0</v>
      </c>
      <c r="D1484" s="44">
        <v>1</v>
      </c>
      <c r="E1484" s="44">
        <v>0</v>
      </c>
      <c r="F1484" s="44">
        <v>0</v>
      </c>
      <c r="G1484" s="44">
        <v>1</v>
      </c>
      <c r="H1484" s="44">
        <v>1</v>
      </c>
      <c r="I1484" s="44">
        <v>1</v>
      </c>
      <c r="J1484" s="44">
        <v>0</v>
      </c>
    </row>
    <row r="1485" spans="1:10" x14ac:dyDescent="0.25">
      <c r="A1485" s="40">
        <v>5374367</v>
      </c>
      <c r="B1485" s="41" t="s">
        <v>221</v>
      </c>
      <c r="C1485" s="41">
        <v>0</v>
      </c>
      <c r="D1485" s="41">
        <v>0</v>
      </c>
      <c r="E1485" s="41">
        <v>0</v>
      </c>
      <c r="F1485" s="41">
        <v>0</v>
      </c>
      <c r="G1485" s="41">
        <v>0</v>
      </c>
      <c r="H1485" s="41">
        <v>0</v>
      </c>
      <c r="I1485" s="41">
        <v>1</v>
      </c>
      <c r="J1485" s="41">
        <v>1</v>
      </c>
    </row>
    <row r="1486" spans="1:10" x14ac:dyDescent="0.25">
      <c r="A1486" s="43">
        <v>2697947</v>
      </c>
      <c r="B1486" s="44" t="s">
        <v>11390</v>
      </c>
      <c r="C1486" s="44">
        <v>1</v>
      </c>
      <c r="D1486" s="44">
        <v>1</v>
      </c>
      <c r="E1486" s="44">
        <v>1</v>
      </c>
      <c r="F1486" s="44">
        <v>1</v>
      </c>
      <c r="G1486" s="44">
        <v>1</v>
      </c>
      <c r="H1486" s="44">
        <v>1</v>
      </c>
      <c r="I1486" s="44">
        <v>1</v>
      </c>
      <c r="J1486" s="44">
        <v>1</v>
      </c>
    </row>
    <row r="1487" spans="1:10" x14ac:dyDescent="0.25">
      <c r="A1487" s="40">
        <v>5248248</v>
      </c>
      <c r="B1487" s="41" t="s">
        <v>12721</v>
      </c>
      <c r="C1487" s="41">
        <v>0</v>
      </c>
      <c r="D1487" s="41">
        <v>0</v>
      </c>
      <c r="E1487" s="41">
        <v>0</v>
      </c>
      <c r="F1487" s="41">
        <v>0</v>
      </c>
      <c r="G1487" s="41">
        <v>0</v>
      </c>
      <c r="H1487" s="41">
        <v>0</v>
      </c>
      <c r="I1487" s="41">
        <v>1</v>
      </c>
      <c r="J1487" s="41">
        <v>0</v>
      </c>
    </row>
    <row r="1488" spans="1:10" x14ac:dyDescent="0.25">
      <c r="A1488" s="43">
        <v>2057174</v>
      </c>
      <c r="B1488" s="44" t="s">
        <v>12722</v>
      </c>
      <c r="C1488" s="44">
        <v>0</v>
      </c>
      <c r="D1488" s="44">
        <v>0</v>
      </c>
      <c r="E1488" s="44">
        <v>0</v>
      </c>
      <c r="F1488" s="44">
        <v>0</v>
      </c>
      <c r="G1488" s="44">
        <v>0</v>
      </c>
      <c r="H1488" s="44">
        <v>0</v>
      </c>
      <c r="I1488" s="44">
        <v>1</v>
      </c>
      <c r="J1488" s="44">
        <v>1</v>
      </c>
    </row>
    <row r="1489" spans="1:10" x14ac:dyDescent="0.25">
      <c r="A1489" s="40">
        <v>5469821</v>
      </c>
      <c r="B1489" s="41" t="s">
        <v>7313</v>
      </c>
      <c r="C1489" s="41">
        <v>0</v>
      </c>
      <c r="D1489" s="41">
        <v>0</v>
      </c>
      <c r="E1489" s="41">
        <v>0</v>
      </c>
      <c r="F1489" s="41">
        <v>0</v>
      </c>
      <c r="G1489" s="41">
        <v>0</v>
      </c>
      <c r="H1489" s="41">
        <v>0</v>
      </c>
      <c r="I1489" s="41">
        <v>1</v>
      </c>
      <c r="J1489" s="41">
        <v>1</v>
      </c>
    </row>
    <row r="1490" spans="1:10" x14ac:dyDescent="0.25">
      <c r="A1490" s="43">
        <v>2693593</v>
      </c>
      <c r="B1490" s="44" t="s">
        <v>11393</v>
      </c>
      <c r="C1490" s="44">
        <v>0</v>
      </c>
      <c r="D1490" s="44">
        <v>0</v>
      </c>
      <c r="E1490" s="44">
        <v>0</v>
      </c>
      <c r="F1490" s="44">
        <v>0</v>
      </c>
      <c r="G1490" s="44">
        <v>0</v>
      </c>
      <c r="H1490" s="44">
        <v>0</v>
      </c>
      <c r="I1490" s="44">
        <v>1</v>
      </c>
      <c r="J1490" s="44">
        <v>1</v>
      </c>
    </row>
    <row r="1491" spans="1:10" x14ac:dyDescent="0.25">
      <c r="A1491" s="40">
        <v>2800497</v>
      </c>
      <c r="B1491" s="41" t="s">
        <v>11394</v>
      </c>
      <c r="C1491" s="41">
        <v>1</v>
      </c>
      <c r="D1491" s="41">
        <v>1</v>
      </c>
      <c r="E1491" s="41">
        <v>1</v>
      </c>
      <c r="F1491" s="41">
        <v>1</v>
      </c>
      <c r="G1491" s="41">
        <v>1</v>
      </c>
      <c r="H1491" s="41">
        <v>0</v>
      </c>
      <c r="I1491" s="41">
        <v>1</v>
      </c>
      <c r="J1491" s="41">
        <v>1</v>
      </c>
    </row>
    <row r="1492" spans="1:10" x14ac:dyDescent="0.25">
      <c r="A1492" s="43">
        <v>5076978</v>
      </c>
      <c r="B1492" s="44" t="s">
        <v>12723</v>
      </c>
      <c r="C1492" s="44">
        <v>0</v>
      </c>
      <c r="D1492" s="44">
        <v>0</v>
      </c>
      <c r="E1492" s="44">
        <v>0</v>
      </c>
      <c r="F1492" s="44">
        <v>0</v>
      </c>
      <c r="G1492" s="44">
        <v>0</v>
      </c>
      <c r="H1492" s="44">
        <v>0</v>
      </c>
      <c r="I1492" s="44">
        <v>1</v>
      </c>
      <c r="J1492" s="44">
        <v>1</v>
      </c>
    </row>
    <row r="1493" spans="1:10" x14ac:dyDescent="0.25">
      <c r="A1493" s="40">
        <v>2809621</v>
      </c>
      <c r="B1493" s="41" t="s">
        <v>12724</v>
      </c>
      <c r="C1493" s="41">
        <v>0</v>
      </c>
      <c r="D1493" s="41">
        <v>0</v>
      </c>
      <c r="E1493" s="41">
        <v>0</v>
      </c>
      <c r="F1493" s="41">
        <v>0</v>
      </c>
      <c r="G1493" s="41">
        <v>0</v>
      </c>
      <c r="H1493" s="41">
        <v>0</v>
      </c>
      <c r="I1493" s="41">
        <v>1</v>
      </c>
      <c r="J1493" s="41">
        <v>1</v>
      </c>
    </row>
    <row r="1494" spans="1:10" x14ac:dyDescent="0.25">
      <c r="A1494" s="43">
        <v>2837919</v>
      </c>
      <c r="B1494" s="44" t="s">
        <v>5176</v>
      </c>
      <c r="C1494" s="44">
        <v>0</v>
      </c>
      <c r="D1494" s="44">
        <v>0</v>
      </c>
      <c r="E1494" s="44">
        <v>0</v>
      </c>
      <c r="F1494" s="44">
        <v>0</v>
      </c>
      <c r="G1494" s="44">
        <v>0</v>
      </c>
      <c r="H1494" s="44">
        <v>0</v>
      </c>
      <c r="I1494" s="44">
        <v>1</v>
      </c>
      <c r="J1494" s="44">
        <v>1</v>
      </c>
    </row>
    <row r="1495" spans="1:10" x14ac:dyDescent="0.25">
      <c r="A1495" s="40">
        <v>2607115</v>
      </c>
      <c r="B1495" s="41" t="s">
        <v>12725</v>
      </c>
      <c r="C1495" s="41">
        <v>1</v>
      </c>
      <c r="D1495" s="41">
        <v>0</v>
      </c>
      <c r="E1495" s="41">
        <v>0</v>
      </c>
      <c r="F1495" s="41">
        <v>0</v>
      </c>
      <c r="G1495" s="41">
        <v>0</v>
      </c>
      <c r="H1495" s="41">
        <v>0</v>
      </c>
      <c r="I1495" s="41">
        <v>0</v>
      </c>
      <c r="J1495" s="41">
        <v>0</v>
      </c>
    </row>
    <row r="1496" spans="1:10" x14ac:dyDescent="0.25">
      <c r="A1496" s="43">
        <v>5197325</v>
      </c>
      <c r="B1496" s="44" t="s">
        <v>12726</v>
      </c>
      <c r="C1496" s="44">
        <v>0</v>
      </c>
      <c r="D1496" s="44">
        <v>0</v>
      </c>
      <c r="E1496" s="44">
        <v>0</v>
      </c>
      <c r="F1496" s="44">
        <v>0</v>
      </c>
      <c r="G1496" s="44">
        <v>0</v>
      </c>
      <c r="H1496" s="44">
        <v>0</v>
      </c>
      <c r="I1496" s="44">
        <v>1</v>
      </c>
      <c r="J1496" s="44">
        <v>1</v>
      </c>
    </row>
    <row r="1497" spans="1:10" x14ac:dyDescent="0.25">
      <c r="A1497" s="40">
        <v>2784904</v>
      </c>
      <c r="B1497" s="41" t="s">
        <v>903</v>
      </c>
      <c r="C1497" s="41">
        <v>0</v>
      </c>
      <c r="D1497" s="41">
        <v>1</v>
      </c>
      <c r="E1497" s="41">
        <v>1</v>
      </c>
      <c r="F1497" s="41">
        <v>1</v>
      </c>
      <c r="G1497" s="41">
        <v>1</v>
      </c>
      <c r="H1497" s="41">
        <v>1</v>
      </c>
      <c r="I1497" s="41">
        <v>1</v>
      </c>
      <c r="J1497" s="41">
        <v>1</v>
      </c>
    </row>
    <row r="1498" spans="1:10" x14ac:dyDescent="0.25">
      <c r="A1498" s="43">
        <v>5148278</v>
      </c>
      <c r="B1498" s="44" t="s">
        <v>3576</v>
      </c>
      <c r="C1498" s="44">
        <v>0</v>
      </c>
      <c r="D1498" s="44">
        <v>0</v>
      </c>
      <c r="E1498" s="44">
        <v>0</v>
      </c>
      <c r="F1498" s="44">
        <v>0</v>
      </c>
      <c r="G1498" s="44">
        <v>0</v>
      </c>
      <c r="H1498" s="44">
        <v>0</v>
      </c>
      <c r="I1498" s="44">
        <v>1</v>
      </c>
      <c r="J1498" s="44">
        <v>0</v>
      </c>
    </row>
    <row r="1499" spans="1:10" x14ac:dyDescent="0.25">
      <c r="A1499" s="40">
        <v>5072115</v>
      </c>
      <c r="B1499" s="41" t="s">
        <v>12727</v>
      </c>
      <c r="C1499" s="41">
        <v>0</v>
      </c>
      <c r="D1499" s="41">
        <v>0</v>
      </c>
      <c r="E1499" s="41">
        <v>0</v>
      </c>
      <c r="F1499" s="41">
        <v>0</v>
      </c>
      <c r="G1499" s="41">
        <v>0</v>
      </c>
      <c r="H1499" s="41">
        <v>0</v>
      </c>
      <c r="I1499" s="41">
        <v>1</v>
      </c>
      <c r="J1499" s="41">
        <v>1</v>
      </c>
    </row>
    <row r="1500" spans="1:10" x14ac:dyDescent="0.25">
      <c r="A1500" s="43">
        <v>2618621</v>
      </c>
      <c r="B1500" s="44" t="s">
        <v>11398</v>
      </c>
      <c r="C1500" s="44">
        <v>1</v>
      </c>
      <c r="D1500" s="44">
        <v>1</v>
      </c>
      <c r="E1500" s="44">
        <v>0</v>
      </c>
      <c r="F1500" s="44">
        <v>0</v>
      </c>
      <c r="G1500" s="44">
        <v>0</v>
      </c>
      <c r="H1500" s="44">
        <v>1</v>
      </c>
      <c r="I1500" s="44">
        <v>1</v>
      </c>
      <c r="J1500" s="44">
        <v>1</v>
      </c>
    </row>
    <row r="1501" spans="1:10" x14ac:dyDescent="0.25">
      <c r="A1501" s="40">
        <v>5090385</v>
      </c>
      <c r="B1501" s="41" t="s">
        <v>12728</v>
      </c>
      <c r="C1501" s="41">
        <v>0</v>
      </c>
      <c r="D1501" s="41">
        <v>0</v>
      </c>
      <c r="E1501" s="41">
        <v>0</v>
      </c>
      <c r="F1501" s="41">
        <v>0</v>
      </c>
      <c r="G1501" s="41">
        <v>1</v>
      </c>
      <c r="H1501" s="41">
        <v>0</v>
      </c>
      <c r="I1501" s="41">
        <v>1</v>
      </c>
      <c r="J1501" s="41">
        <v>0</v>
      </c>
    </row>
    <row r="1502" spans="1:10" x14ac:dyDescent="0.25">
      <c r="A1502" s="43">
        <v>5582342</v>
      </c>
      <c r="B1502" s="44" t="s">
        <v>11399</v>
      </c>
      <c r="C1502" s="44">
        <v>0</v>
      </c>
      <c r="D1502" s="44">
        <v>0</v>
      </c>
      <c r="E1502" s="44">
        <v>0</v>
      </c>
      <c r="F1502" s="44">
        <v>0</v>
      </c>
      <c r="G1502" s="44">
        <v>0</v>
      </c>
      <c r="H1502" s="44">
        <v>0</v>
      </c>
      <c r="I1502" s="44">
        <v>1</v>
      </c>
      <c r="J1502" s="44">
        <v>1</v>
      </c>
    </row>
    <row r="1503" spans="1:10" x14ac:dyDescent="0.25">
      <c r="A1503" s="40">
        <v>5214629</v>
      </c>
      <c r="B1503" s="41" t="s">
        <v>12729</v>
      </c>
      <c r="C1503" s="41">
        <v>0</v>
      </c>
      <c r="D1503" s="41">
        <v>0</v>
      </c>
      <c r="E1503" s="41">
        <v>0</v>
      </c>
      <c r="F1503" s="41">
        <v>0</v>
      </c>
      <c r="G1503" s="41">
        <v>0</v>
      </c>
      <c r="H1503" s="41">
        <v>0</v>
      </c>
      <c r="I1503" s="41">
        <v>1</v>
      </c>
      <c r="J1503" s="41">
        <v>0</v>
      </c>
    </row>
    <row r="1504" spans="1:10" x14ac:dyDescent="0.25">
      <c r="A1504" s="43">
        <v>2050374</v>
      </c>
      <c r="B1504" s="44" t="s">
        <v>113</v>
      </c>
      <c r="C1504" s="44">
        <v>1</v>
      </c>
      <c r="D1504" s="44">
        <v>1</v>
      </c>
      <c r="E1504" s="44">
        <v>1</v>
      </c>
      <c r="F1504" s="44">
        <v>0</v>
      </c>
      <c r="G1504" s="44">
        <v>1</v>
      </c>
      <c r="H1504" s="44">
        <v>1</v>
      </c>
      <c r="I1504" s="44">
        <v>1</v>
      </c>
      <c r="J1504" s="44">
        <v>1</v>
      </c>
    </row>
    <row r="1505" spans="1:10" x14ac:dyDescent="0.25">
      <c r="A1505" s="40">
        <v>5106753</v>
      </c>
      <c r="B1505" s="41" t="s">
        <v>12730</v>
      </c>
      <c r="C1505" s="41">
        <v>0</v>
      </c>
      <c r="D1505" s="41">
        <v>0</v>
      </c>
      <c r="E1505" s="41">
        <v>0</v>
      </c>
      <c r="F1505" s="41">
        <v>0</v>
      </c>
      <c r="G1505" s="41">
        <v>0</v>
      </c>
      <c r="H1505" s="41">
        <v>0</v>
      </c>
      <c r="I1505" s="41">
        <v>1</v>
      </c>
      <c r="J1505" s="41">
        <v>1</v>
      </c>
    </row>
    <row r="1506" spans="1:10" x14ac:dyDescent="0.25">
      <c r="A1506" s="43">
        <v>2036231</v>
      </c>
      <c r="B1506" s="44" t="s">
        <v>11401</v>
      </c>
      <c r="C1506" s="44">
        <v>0</v>
      </c>
      <c r="D1506" s="44">
        <v>0</v>
      </c>
      <c r="E1506" s="44">
        <v>0</v>
      </c>
      <c r="F1506" s="44">
        <v>0</v>
      </c>
      <c r="G1506" s="44">
        <v>0</v>
      </c>
      <c r="H1506" s="44">
        <v>0</v>
      </c>
      <c r="I1506" s="44">
        <v>1</v>
      </c>
      <c r="J1506" s="44">
        <v>1</v>
      </c>
    </row>
    <row r="1507" spans="1:10" x14ac:dyDescent="0.25">
      <c r="A1507" s="40">
        <v>5380618</v>
      </c>
      <c r="B1507" s="41" t="s">
        <v>11402</v>
      </c>
      <c r="C1507" s="41">
        <v>0</v>
      </c>
      <c r="D1507" s="41">
        <v>0</v>
      </c>
      <c r="E1507" s="41">
        <v>0</v>
      </c>
      <c r="F1507" s="41">
        <v>0</v>
      </c>
      <c r="G1507" s="41">
        <v>0</v>
      </c>
      <c r="H1507" s="41">
        <v>0</v>
      </c>
      <c r="I1507" s="41">
        <v>1</v>
      </c>
      <c r="J1507" s="41">
        <v>1</v>
      </c>
    </row>
    <row r="1508" spans="1:10" x14ac:dyDescent="0.25">
      <c r="A1508" s="43">
        <v>5402638</v>
      </c>
      <c r="B1508" s="44" t="s">
        <v>12731</v>
      </c>
      <c r="C1508" s="44">
        <v>0</v>
      </c>
      <c r="D1508" s="44">
        <v>0</v>
      </c>
      <c r="E1508" s="44">
        <v>0</v>
      </c>
      <c r="F1508" s="44">
        <v>0</v>
      </c>
      <c r="G1508" s="44">
        <v>0</v>
      </c>
      <c r="H1508" s="44">
        <v>0</v>
      </c>
      <c r="I1508" s="44">
        <v>1</v>
      </c>
      <c r="J1508" s="44">
        <v>0</v>
      </c>
    </row>
    <row r="1509" spans="1:10" x14ac:dyDescent="0.25">
      <c r="A1509" s="40">
        <v>5165407</v>
      </c>
      <c r="B1509" s="41" t="s">
        <v>3755</v>
      </c>
      <c r="C1509" s="41">
        <v>0</v>
      </c>
      <c r="D1509" s="41">
        <v>0</v>
      </c>
      <c r="E1509" s="41">
        <v>0</v>
      </c>
      <c r="F1509" s="41">
        <v>0</v>
      </c>
      <c r="G1509" s="41">
        <v>0</v>
      </c>
      <c r="H1509" s="41">
        <v>0</v>
      </c>
      <c r="I1509" s="41">
        <v>1</v>
      </c>
      <c r="J1509" s="41">
        <v>0</v>
      </c>
    </row>
    <row r="1510" spans="1:10" x14ac:dyDescent="0.25">
      <c r="A1510" s="43">
        <v>2812886</v>
      </c>
      <c r="B1510" s="44" t="s">
        <v>11403</v>
      </c>
      <c r="C1510" s="44">
        <v>0</v>
      </c>
      <c r="D1510" s="44">
        <v>0</v>
      </c>
      <c r="E1510" s="44">
        <v>0</v>
      </c>
      <c r="F1510" s="44">
        <v>0</v>
      </c>
      <c r="G1510" s="44">
        <v>0</v>
      </c>
      <c r="H1510" s="44">
        <v>0</v>
      </c>
      <c r="I1510" s="44">
        <v>0</v>
      </c>
      <c r="J1510" s="44">
        <v>1</v>
      </c>
    </row>
    <row r="1511" spans="1:10" x14ac:dyDescent="0.25">
      <c r="A1511" s="40">
        <v>2004879</v>
      </c>
      <c r="B1511" s="41" t="s">
        <v>11404</v>
      </c>
      <c r="C1511" s="41">
        <v>1</v>
      </c>
      <c r="D1511" s="41">
        <v>1</v>
      </c>
      <c r="E1511" s="41">
        <v>1</v>
      </c>
      <c r="F1511" s="41">
        <v>1</v>
      </c>
      <c r="G1511" s="41">
        <v>1</v>
      </c>
      <c r="H1511" s="41">
        <v>1</v>
      </c>
      <c r="I1511" s="41">
        <v>1</v>
      </c>
      <c r="J1511" s="41">
        <v>1</v>
      </c>
    </row>
    <row r="1512" spans="1:10" x14ac:dyDescent="0.25">
      <c r="A1512" s="43">
        <v>2884259</v>
      </c>
      <c r="B1512" s="44" t="s">
        <v>9736</v>
      </c>
      <c r="C1512" s="44">
        <v>0</v>
      </c>
      <c r="D1512" s="44">
        <v>1</v>
      </c>
      <c r="E1512" s="44">
        <v>0</v>
      </c>
      <c r="F1512" s="44">
        <v>0</v>
      </c>
      <c r="G1512" s="44">
        <v>0</v>
      </c>
      <c r="H1512" s="44">
        <v>0</v>
      </c>
      <c r="I1512" s="44">
        <v>1</v>
      </c>
      <c r="J1512" s="44">
        <v>0</v>
      </c>
    </row>
    <row r="1513" spans="1:10" x14ac:dyDescent="0.25">
      <c r="A1513" s="40">
        <v>2072947</v>
      </c>
      <c r="B1513" s="41" t="s">
        <v>12732</v>
      </c>
      <c r="C1513" s="41">
        <v>1</v>
      </c>
      <c r="D1513" s="41">
        <v>1</v>
      </c>
      <c r="E1513" s="41">
        <v>1</v>
      </c>
      <c r="F1513" s="41">
        <v>1</v>
      </c>
      <c r="G1513" s="41">
        <v>0</v>
      </c>
      <c r="H1513" s="41">
        <v>1</v>
      </c>
      <c r="I1513" s="41">
        <v>1</v>
      </c>
      <c r="J1513" s="41">
        <v>0</v>
      </c>
    </row>
    <row r="1514" spans="1:10" x14ac:dyDescent="0.25">
      <c r="A1514" s="43">
        <v>5319331</v>
      </c>
      <c r="B1514" s="44" t="s">
        <v>12733</v>
      </c>
      <c r="C1514" s="44">
        <v>0</v>
      </c>
      <c r="D1514" s="44">
        <v>0</v>
      </c>
      <c r="E1514" s="44">
        <v>0</v>
      </c>
      <c r="F1514" s="44">
        <v>0</v>
      </c>
      <c r="G1514" s="44">
        <v>1</v>
      </c>
      <c r="H1514" s="44">
        <v>0</v>
      </c>
      <c r="I1514" s="44">
        <v>0</v>
      </c>
      <c r="J1514" s="44">
        <v>1</v>
      </c>
    </row>
    <row r="1515" spans="1:10" x14ac:dyDescent="0.25">
      <c r="A1515" s="40">
        <v>5282586</v>
      </c>
      <c r="B1515" s="41" t="s">
        <v>12734</v>
      </c>
      <c r="C1515" s="41">
        <v>0</v>
      </c>
      <c r="D1515" s="41">
        <v>0</v>
      </c>
      <c r="E1515" s="41">
        <v>0</v>
      </c>
      <c r="F1515" s="41">
        <v>0</v>
      </c>
      <c r="G1515" s="41">
        <v>0</v>
      </c>
      <c r="H1515" s="41">
        <v>0</v>
      </c>
      <c r="I1515" s="41">
        <v>1</v>
      </c>
      <c r="J1515" s="41">
        <v>0</v>
      </c>
    </row>
    <row r="1516" spans="1:10" x14ac:dyDescent="0.25">
      <c r="A1516" s="43">
        <v>2770601</v>
      </c>
      <c r="B1516" s="44" t="s">
        <v>906</v>
      </c>
      <c r="C1516" s="44">
        <v>0</v>
      </c>
      <c r="D1516" s="44">
        <v>0</v>
      </c>
      <c r="E1516" s="44">
        <v>1</v>
      </c>
      <c r="F1516" s="44">
        <v>1</v>
      </c>
      <c r="G1516" s="44">
        <v>1</v>
      </c>
      <c r="H1516" s="44">
        <v>0</v>
      </c>
      <c r="I1516" s="44">
        <v>1</v>
      </c>
      <c r="J1516" s="44">
        <v>1</v>
      </c>
    </row>
    <row r="1517" spans="1:10" x14ac:dyDescent="0.25">
      <c r="A1517" s="40">
        <v>5078229</v>
      </c>
      <c r="B1517" s="41" t="s">
        <v>9081</v>
      </c>
      <c r="C1517" s="41">
        <v>0</v>
      </c>
      <c r="D1517" s="41">
        <v>0</v>
      </c>
      <c r="E1517" s="41">
        <v>0</v>
      </c>
      <c r="F1517" s="41">
        <v>0</v>
      </c>
      <c r="G1517" s="41">
        <v>0</v>
      </c>
      <c r="H1517" s="41">
        <v>0</v>
      </c>
      <c r="I1517" s="41">
        <v>1</v>
      </c>
      <c r="J1517" s="41">
        <v>0</v>
      </c>
    </row>
    <row r="1518" spans="1:10" x14ac:dyDescent="0.25">
      <c r="A1518" s="43">
        <v>5257352</v>
      </c>
      <c r="B1518" s="44" t="s">
        <v>907</v>
      </c>
      <c r="C1518" s="44">
        <v>0</v>
      </c>
      <c r="D1518" s="44">
        <v>0</v>
      </c>
      <c r="E1518" s="44">
        <v>0</v>
      </c>
      <c r="F1518" s="44">
        <v>1</v>
      </c>
      <c r="G1518" s="44">
        <v>1</v>
      </c>
      <c r="H1518" s="44">
        <v>0</v>
      </c>
      <c r="I1518" s="44">
        <v>1</v>
      </c>
      <c r="J1518" s="44">
        <v>1</v>
      </c>
    </row>
    <row r="1519" spans="1:10" x14ac:dyDescent="0.25">
      <c r="A1519" s="40">
        <v>5195446</v>
      </c>
      <c r="B1519" s="41" t="s">
        <v>12735</v>
      </c>
      <c r="C1519" s="41">
        <v>0</v>
      </c>
      <c r="D1519" s="41">
        <v>0</v>
      </c>
      <c r="E1519" s="41">
        <v>0</v>
      </c>
      <c r="F1519" s="41">
        <v>0</v>
      </c>
      <c r="G1519" s="41">
        <v>0</v>
      </c>
      <c r="H1519" s="41">
        <v>0</v>
      </c>
      <c r="I1519" s="41">
        <v>1</v>
      </c>
      <c r="J1519" s="41">
        <v>0</v>
      </c>
    </row>
    <row r="1520" spans="1:10" x14ac:dyDescent="0.25">
      <c r="A1520" s="43">
        <v>5195578</v>
      </c>
      <c r="B1520" s="44" t="s">
        <v>12736</v>
      </c>
      <c r="C1520" s="44">
        <v>0</v>
      </c>
      <c r="D1520" s="44">
        <v>0</v>
      </c>
      <c r="E1520" s="44">
        <v>0</v>
      </c>
      <c r="F1520" s="44">
        <v>0</v>
      </c>
      <c r="G1520" s="44">
        <v>0</v>
      </c>
      <c r="H1520" s="44">
        <v>0</v>
      </c>
      <c r="I1520" s="44">
        <v>1</v>
      </c>
      <c r="J1520" s="44">
        <v>0</v>
      </c>
    </row>
    <row r="1521" spans="1:10" x14ac:dyDescent="0.25">
      <c r="A1521" s="40">
        <v>5180252</v>
      </c>
      <c r="B1521" s="41" t="s">
        <v>12737</v>
      </c>
      <c r="C1521" s="41">
        <v>1</v>
      </c>
      <c r="D1521" s="41">
        <v>1</v>
      </c>
      <c r="E1521" s="41">
        <v>1</v>
      </c>
      <c r="F1521" s="41">
        <v>0</v>
      </c>
      <c r="G1521" s="41">
        <v>0</v>
      </c>
      <c r="H1521" s="41">
        <v>1</v>
      </c>
      <c r="I1521" s="41">
        <v>1</v>
      </c>
      <c r="J1521" s="41">
        <v>0</v>
      </c>
    </row>
    <row r="1522" spans="1:10" x14ac:dyDescent="0.25">
      <c r="A1522" s="43">
        <v>5195608</v>
      </c>
      <c r="B1522" s="44" t="s">
        <v>12738</v>
      </c>
      <c r="C1522" s="44">
        <v>0</v>
      </c>
      <c r="D1522" s="44">
        <v>0</v>
      </c>
      <c r="E1522" s="44">
        <v>0</v>
      </c>
      <c r="F1522" s="44">
        <v>0</v>
      </c>
      <c r="G1522" s="44">
        <v>0</v>
      </c>
      <c r="H1522" s="44">
        <v>0</v>
      </c>
      <c r="I1522" s="44">
        <v>1</v>
      </c>
      <c r="J1522" s="44">
        <v>1</v>
      </c>
    </row>
    <row r="1523" spans="1:10" x14ac:dyDescent="0.25">
      <c r="A1523" s="40">
        <v>5088585</v>
      </c>
      <c r="B1523" s="41" t="s">
        <v>12739</v>
      </c>
      <c r="C1523" s="41">
        <v>0</v>
      </c>
      <c r="D1523" s="41">
        <v>0</v>
      </c>
      <c r="E1523" s="41">
        <v>0</v>
      </c>
      <c r="F1523" s="41">
        <v>0</v>
      </c>
      <c r="G1523" s="41">
        <v>0</v>
      </c>
      <c r="H1523" s="41">
        <v>0</v>
      </c>
      <c r="I1523" s="41">
        <v>1</v>
      </c>
      <c r="J1523" s="41">
        <v>0</v>
      </c>
    </row>
    <row r="1524" spans="1:10" x14ac:dyDescent="0.25">
      <c r="A1524" s="43">
        <v>5144663</v>
      </c>
      <c r="B1524" s="44" t="s">
        <v>3843</v>
      </c>
      <c r="C1524" s="44">
        <v>0</v>
      </c>
      <c r="D1524" s="44">
        <v>0</v>
      </c>
      <c r="E1524" s="44">
        <v>0</v>
      </c>
      <c r="F1524" s="44">
        <v>0</v>
      </c>
      <c r="G1524" s="44">
        <v>0</v>
      </c>
      <c r="H1524" s="44">
        <v>0</v>
      </c>
      <c r="I1524" s="44">
        <v>1</v>
      </c>
      <c r="J1524" s="44">
        <v>1</v>
      </c>
    </row>
    <row r="1525" spans="1:10" x14ac:dyDescent="0.25">
      <c r="A1525" s="40">
        <v>5309174</v>
      </c>
      <c r="B1525" s="41" t="s">
        <v>12740</v>
      </c>
      <c r="C1525" s="41">
        <v>0</v>
      </c>
      <c r="D1525" s="41">
        <v>0</v>
      </c>
      <c r="E1525" s="41">
        <v>0</v>
      </c>
      <c r="F1525" s="41">
        <v>0</v>
      </c>
      <c r="G1525" s="41">
        <v>1</v>
      </c>
      <c r="H1525" s="41">
        <v>0</v>
      </c>
      <c r="I1525" s="41">
        <v>1</v>
      </c>
      <c r="J1525" s="41">
        <v>0</v>
      </c>
    </row>
    <row r="1526" spans="1:10" x14ac:dyDescent="0.25">
      <c r="A1526" s="43">
        <v>5302889</v>
      </c>
      <c r="B1526" s="44" t="s">
        <v>11411</v>
      </c>
      <c r="C1526" s="44">
        <v>0</v>
      </c>
      <c r="D1526" s="44">
        <v>0</v>
      </c>
      <c r="E1526" s="44">
        <v>0</v>
      </c>
      <c r="F1526" s="44">
        <v>0</v>
      </c>
      <c r="G1526" s="44">
        <v>0</v>
      </c>
      <c r="H1526" s="44">
        <v>0</v>
      </c>
      <c r="I1526" s="44">
        <v>1</v>
      </c>
      <c r="J1526" s="44">
        <v>1</v>
      </c>
    </row>
    <row r="1527" spans="1:10" x14ac:dyDescent="0.25">
      <c r="A1527" s="40">
        <v>2830213</v>
      </c>
      <c r="B1527" s="41" t="s">
        <v>11412</v>
      </c>
      <c r="C1527" s="41">
        <v>1</v>
      </c>
      <c r="D1527" s="41">
        <v>1</v>
      </c>
      <c r="E1527" s="41">
        <v>1</v>
      </c>
      <c r="F1527" s="41">
        <v>1</v>
      </c>
      <c r="G1527" s="41">
        <v>1</v>
      </c>
      <c r="H1527" s="41">
        <v>1</v>
      </c>
      <c r="I1527" s="41">
        <v>1</v>
      </c>
      <c r="J1527" s="41">
        <v>1</v>
      </c>
    </row>
    <row r="1528" spans="1:10" x14ac:dyDescent="0.25">
      <c r="A1528" s="43">
        <v>5305675</v>
      </c>
      <c r="B1528" s="44" t="s">
        <v>12741</v>
      </c>
      <c r="C1528" s="44">
        <v>0</v>
      </c>
      <c r="D1528" s="44">
        <v>0</v>
      </c>
      <c r="E1528" s="44">
        <v>0</v>
      </c>
      <c r="F1528" s="44">
        <v>0</v>
      </c>
      <c r="G1528" s="44">
        <v>0</v>
      </c>
      <c r="H1528" s="44">
        <v>0</v>
      </c>
      <c r="I1528" s="44">
        <v>1</v>
      </c>
      <c r="J1528" s="44">
        <v>0</v>
      </c>
    </row>
    <row r="1529" spans="1:10" x14ac:dyDescent="0.25">
      <c r="A1529" s="40">
        <v>5281733</v>
      </c>
      <c r="B1529" s="41" t="s">
        <v>12742</v>
      </c>
      <c r="C1529" s="41">
        <v>0</v>
      </c>
      <c r="D1529" s="41">
        <v>0</v>
      </c>
      <c r="E1529" s="41">
        <v>0</v>
      </c>
      <c r="F1529" s="41">
        <v>0</v>
      </c>
      <c r="G1529" s="41">
        <v>0</v>
      </c>
      <c r="H1529" s="41">
        <v>0</v>
      </c>
      <c r="I1529" s="41">
        <v>1</v>
      </c>
      <c r="J1529" s="41">
        <v>1</v>
      </c>
    </row>
    <row r="1530" spans="1:10" x14ac:dyDescent="0.25">
      <c r="A1530" s="43">
        <v>5201954</v>
      </c>
      <c r="B1530" s="44" t="s">
        <v>12743</v>
      </c>
      <c r="C1530" s="44">
        <v>0</v>
      </c>
      <c r="D1530" s="44">
        <v>0</v>
      </c>
      <c r="E1530" s="44">
        <v>0</v>
      </c>
      <c r="F1530" s="44">
        <v>0</v>
      </c>
      <c r="G1530" s="44">
        <v>0</v>
      </c>
      <c r="H1530" s="44">
        <v>0</v>
      </c>
      <c r="I1530" s="44">
        <v>1</v>
      </c>
      <c r="J1530" s="44">
        <v>0</v>
      </c>
    </row>
    <row r="1531" spans="1:10" x14ac:dyDescent="0.25">
      <c r="A1531" s="40">
        <v>5250862</v>
      </c>
      <c r="B1531" s="41" t="s">
        <v>11414</v>
      </c>
      <c r="C1531" s="41">
        <v>0</v>
      </c>
      <c r="D1531" s="41">
        <v>0</v>
      </c>
      <c r="E1531" s="41">
        <v>0</v>
      </c>
      <c r="F1531" s="41">
        <v>0</v>
      </c>
      <c r="G1531" s="41">
        <v>0</v>
      </c>
      <c r="H1531" s="41">
        <v>0</v>
      </c>
      <c r="I1531" s="41">
        <v>1</v>
      </c>
      <c r="J1531" s="41">
        <v>1</v>
      </c>
    </row>
    <row r="1532" spans="1:10" x14ac:dyDescent="0.25">
      <c r="A1532" s="43">
        <v>5164621</v>
      </c>
      <c r="B1532" s="44" t="s">
        <v>12744</v>
      </c>
      <c r="C1532" s="44">
        <v>0</v>
      </c>
      <c r="D1532" s="44">
        <v>0</v>
      </c>
      <c r="E1532" s="44">
        <v>0</v>
      </c>
      <c r="F1532" s="44">
        <v>0</v>
      </c>
      <c r="G1532" s="44">
        <v>0</v>
      </c>
      <c r="H1532" s="44">
        <v>0</v>
      </c>
      <c r="I1532" s="44">
        <v>1</v>
      </c>
      <c r="J1532" s="44">
        <v>1</v>
      </c>
    </row>
    <row r="1533" spans="1:10" x14ac:dyDescent="0.25">
      <c r="A1533" s="40">
        <v>5173442</v>
      </c>
      <c r="B1533" s="41" t="s">
        <v>11415</v>
      </c>
      <c r="C1533" s="41">
        <v>0</v>
      </c>
      <c r="D1533" s="41">
        <v>0</v>
      </c>
      <c r="E1533" s="41">
        <v>0</v>
      </c>
      <c r="F1533" s="41">
        <v>0</v>
      </c>
      <c r="G1533" s="41">
        <v>0</v>
      </c>
      <c r="H1533" s="41">
        <v>0</v>
      </c>
      <c r="I1533" s="41">
        <v>1</v>
      </c>
      <c r="J1533" s="41">
        <v>1</v>
      </c>
    </row>
    <row r="1534" spans="1:10" x14ac:dyDescent="0.25">
      <c r="A1534" s="43">
        <v>5032415</v>
      </c>
      <c r="B1534" s="44" t="s">
        <v>12745</v>
      </c>
      <c r="C1534" s="44">
        <v>0</v>
      </c>
      <c r="D1534" s="44">
        <v>0</v>
      </c>
      <c r="E1534" s="44">
        <v>0</v>
      </c>
      <c r="F1534" s="44">
        <v>0</v>
      </c>
      <c r="G1534" s="44">
        <v>0</v>
      </c>
      <c r="H1534" s="44">
        <v>0</v>
      </c>
      <c r="I1534" s="44">
        <v>1</v>
      </c>
      <c r="J1534" s="44">
        <v>0</v>
      </c>
    </row>
    <row r="1535" spans="1:10" x14ac:dyDescent="0.25">
      <c r="A1535" s="40">
        <v>2579057</v>
      </c>
      <c r="B1535" s="41" t="s">
        <v>11416</v>
      </c>
      <c r="C1535" s="41">
        <v>0</v>
      </c>
      <c r="D1535" s="41">
        <v>0</v>
      </c>
      <c r="E1535" s="41">
        <v>0</v>
      </c>
      <c r="F1535" s="41">
        <v>0</v>
      </c>
      <c r="G1535" s="41">
        <v>1</v>
      </c>
      <c r="H1535" s="41">
        <v>1</v>
      </c>
      <c r="I1535" s="41">
        <v>1</v>
      </c>
      <c r="J1535" s="41">
        <v>1</v>
      </c>
    </row>
    <row r="1536" spans="1:10" x14ac:dyDescent="0.25">
      <c r="A1536" s="43">
        <v>5565057</v>
      </c>
      <c r="B1536" s="44" t="s">
        <v>11417</v>
      </c>
      <c r="C1536" s="44">
        <v>0</v>
      </c>
      <c r="D1536" s="44">
        <v>0</v>
      </c>
      <c r="E1536" s="44">
        <v>0</v>
      </c>
      <c r="F1536" s="44">
        <v>0</v>
      </c>
      <c r="G1536" s="44">
        <v>0</v>
      </c>
      <c r="H1536" s="44">
        <v>0</v>
      </c>
      <c r="I1536" s="44">
        <v>1</v>
      </c>
      <c r="J1536" s="44">
        <v>1</v>
      </c>
    </row>
    <row r="1537" spans="1:10" x14ac:dyDescent="0.25">
      <c r="A1537" s="40">
        <v>2858096</v>
      </c>
      <c r="B1537" s="41" t="s">
        <v>783</v>
      </c>
      <c r="C1537" s="41">
        <v>0</v>
      </c>
      <c r="D1537" s="41">
        <v>0</v>
      </c>
      <c r="E1537" s="41">
        <v>0</v>
      </c>
      <c r="F1537" s="41">
        <v>0</v>
      </c>
      <c r="G1537" s="41">
        <v>0</v>
      </c>
      <c r="H1537" s="41">
        <v>1</v>
      </c>
      <c r="I1537" s="41">
        <v>1</v>
      </c>
      <c r="J1537" s="41">
        <v>0</v>
      </c>
    </row>
    <row r="1538" spans="1:10" x14ac:dyDescent="0.25">
      <c r="A1538" s="43">
        <v>2875926</v>
      </c>
      <c r="B1538" s="44" t="s">
        <v>12746</v>
      </c>
      <c r="C1538" s="44">
        <v>0</v>
      </c>
      <c r="D1538" s="44">
        <v>0</v>
      </c>
      <c r="E1538" s="44">
        <v>0</v>
      </c>
      <c r="F1538" s="44">
        <v>0</v>
      </c>
      <c r="G1538" s="44">
        <v>0</v>
      </c>
      <c r="H1538" s="44">
        <v>0</v>
      </c>
      <c r="I1538" s="44">
        <v>1</v>
      </c>
      <c r="J1538" s="44">
        <v>1</v>
      </c>
    </row>
    <row r="1539" spans="1:10" x14ac:dyDescent="0.25">
      <c r="A1539" s="40">
        <v>5010896</v>
      </c>
      <c r="B1539" s="41" t="s">
        <v>9519</v>
      </c>
      <c r="C1539" s="41">
        <v>0</v>
      </c>
      <c r="D1539" s="41">
        <v>0</v>
      </c>
      <c r="E1539" s="41">
        <v>0</v>
      </c>
      <c r="F1539" s="41">
        <v>0</v>
      </c>
      <c r="G1539" s="41">
        <v>0</v>
      </c>
      <c r="H1539" s="41">
        <v>0</v>
      </c>
      <c r="I1539" s="41">
        <v>1</v>
      </c>
      <c r="J1539" s="41">
        <v>0</v>
      </c>
    </row>
    <row r="1540" spans="1:10" x14ac:dyDescent="0.25">
      <c r="A1540" s="43">
        <v>2870312</v>
      </c>
      <c r="B1540" s="44" t="s">
        <v>7315</v>
      </c>
      <c r="C1540" s="44">
        <v>0</v>
      </c>
      <c r="D1540" s="44">
        <v>0</v>
      </c>
      <c r="E1540" s="44">
        <v>1</v>
      </c>
      <c r="F1540" s="44">
        <v>1</v>
      </c>
      <c r="G1540" s="44">
        <v>1</v>
      </c>
      <c r="H1540" s="44">
        <v>0</v>
      </c>
      <c r="I1540" s="44">
        <v>1</v>
      </c>
      <c r="J1540" s="44">
        <v>1</v>
      </c>
    </row>
    <row r="1541" spans="1:10" x14ac:dyDescent="0.25">
      <c r="A1541" s="40">
        <v>2110903</v>
      </c>
      <c r="B1541" s="41" t="s">
        <v>1625</v>
      </c>
      <c r="C1541" s="41">
        <v>0</v>
      </c>
      <c r="D1541" s="41">
        <v>0</v>
      </c>
      <c r="E1541" s="41">
        <v>0</v>
      </c>
      <c r="F1541" s="41">
        <v>0</v>
      </c>
      <c r="G1541" s="41">
        <v>0</v>
      </c>
      <c r="H1541" s="41">
        <v>0</v>
      </c>
      <c r="I1541" s="41">
        <v>1</v>
      </c>
      <c r="J1541" s="41">
        <v>1</v>
      </c>
    </row>
    <row r="1542" spans="1:10" x14ac:dyDescent="0.25">
      <c r="A1542" s="43">
        <v>2025833</v>
      </c>
      <c r="B1542" s="44" t="s">
        <v>8045</v>
      </c>
      <c r="C1542" s="44">
        <v>0</v>
      </c>
      <c r="D1542" s="44">
        <v>1</v>
      </c>
      <c r="E1542" s="44">
        <v>0</v>
      </c>
      <c r="F1542" s="44">
        <v>0</v>
      </c>
      <c r="G1542" s="44">
        <v>1</v>
      </c>
      <c r="H1542" s="44">
        <v>1</v>
      </c>
      <c r="I1542" s="44">
        <v>1</v>
      </c>
      <c r="J1542" s="44">
        <v>1</v>
      </c>
    </row>
    <row r="1543" spans="1:10" x14ac:dyDescent="0.25">
      <c r="A1543" s="40">
        <v>2767694</v>
      </c>
      <c r="B1543" s="41" t="s">
        <v>8205</v>
      </c>
      <c r="C1543" s="41">
        <v>0</v>
      </c>
      <c r="D1543" s="41">
        <v>0</v>
      </c>
      <c r="E1543" s="41">
        <v>0</v>
      </c>
      <c r="F1543" s="41">
        <v>0</v>
      </c>
      <c r="G1543" s="41">
        <v>0</v>
      </c>
      <c r="H1543" s="41">
        <v>0</v>
      </c>
      <c r="I1543" s="41">
        <v>1</v>
      </c>
      <c r="J1543" s="41">
        <v>1</v>
      </c>
    </row>
    <row r="1544" spans="1:10" x14ac:dyDescent="0.25">
      <c r="A1544" s="43">
        <v>5752728</v>
      </c>
      <c r="B1544" s="44" t="s">
        <v>11419</v>
      </c>
      <c r="C1544" s="44">
        <v>0</v>
      </c>
      <c r="D1544" s="44">
        <v>0</v>
      </c>
      <c r="E1544" s="44">
        <v>0</v>
      </c>
      <c r="F1544" s="44">
        <v>0</v>
      </c>
      <c r="G1544" s="44">
        <v>0</v>
      </c>
      <c r="H1544" s="44">
        <v>0</v>
      </c>
      <c r="I1544" s="44">
        <v>0</v>
      </c>
      <c r="J1544" s="44">
        <v>1</v>
      </c>
    </row>
    <row r="1545" spans="1:10" x14ac:dyDescent="0.25">
      <c r="A1545" s="40">
        <v>2053152</v>
      </c>
      <c r="B1545" s="41" t="s">
        <v>12747</v>
      </c>
      <c r="C1545" s="41">
        <v>0</v>
      </c>
      <c r="D1545" s="41">
        <v>0</v>
      </c>
      <c r="E1545" s="41">
        <v>0</v>
      </c>
      <c r="F1545" s="41">
        <v>0</v>
      </c>
      <c r="G1545" s="41">
        <v>0</v>
      </c>
      <c r="H1545" s="41">
        <v>0</v>
      </c>
      <c r="I1545" s="41">
        <v>1</v>
      </c>
      <c r="J1545" s="41">
        <v>1</v>
      </c>
    </row>
    <row r="1546" spans="1:10" x14ac:dyDescent="0.25">
      <c r="A1546" s="43">
        <v>3491544</v>
      </c>
      <c r="B1546" s="44" t="s">
        <v>11420</v>
      </c>
      <c r="C1546" s="44">
        <v>0</v>
      </c>
      <c r="D1546" s="44">
        <v>0</v>
      </c>
      <c r="E1546" s="44">
        <v>0</v>
      </c>
      <c r="F1546" s="44">
        <v>0</v>
      </c>
      <c r="G1546" s="44">
        <v>1</v>
      </c>
      <c r="H1546" s="44">
        <v>0</v>
      </c>
      <c r="I1546" s="44">
        <v>1</v>
      </c>
      <c r="J1546" s="44">
        <v>1</v>
      </c>
    </row>
    <row r="1547" spans="1:10" x14ac:dyDescent="0.25">
      <c r="A1547" s="40">
        <v>5320607</v>
      </c>
      <c r="B1547" s="41" t="s">
        <v>12748</v>
      </c>
      <c r="C1547" s="41">
        <v>0</v>
      </c>
      <c r="D1547" s="41">
        <v>0</v>
      </c>
      <c r="E1547" s="41">
        <v>0</v>
      </c>
      <c r="F1547" s="41">
        <v>0</v>
      </c>
      <c r="G1547" s="41">
        <v>0</v>
      </c>
      <c r="H1547" s="41">
        <v>0</v>
      </c>
      <c r="I1547" s="41">
        <v>1</v>
      </c>
      <c r="J1547" s="41">
        <v>1</v>
      </c>
    </row>
    <row r="1548" spans="1:10" x14ac:dyDescent="0.25">
      <c r="A1548" s="43">
        <v>9011706</v>
      </c>
      <c r="B1548" s="44" t="s">
        <v>12749</v>
      </c>
      <c r="C1548" s="44">
        <v>0</v>
      </c>
      <c r="D1548" s="44">
        <v>0</v>
      </c>
      <c r="E1548" s="44">
        <v>0</v>
      </c>
      <c r="F1548" s="44">
        <v>0</v>
      </c>
      <c r="G1548" s="44">
        <v>0</v>
      </c>
      <c r="H1548" s="44">
        <v>0</v>
      </c>
      <c r="I1548" s="44">
        <v>1</v>
      </c>
      <c r="J1548" s="44">
        <v>1</v>
      </c>
    </row>
    <row r="1549" spans="1:10" x14ac:dyDescent="0.25">
      <c r="A1549" s="40">
        <v>3062627</v>
      </c>
      <c r="B1549" s="41" t="s">
        <v>3764</v>
      </c>
      <c r="C1549" s="41">
        <v>0</v>
      </c>
      <c r="D1549" s="41">
        <v>0</v>
      </c>
      <c r="E1549" s="41">
        <v>0</v>
      </c>
      <c r="F1549" s="41">
        <v>0</v>
      </c>
      <c r="G1549" s="41">
        <v>0</v>
      </c>
      <c r="H1549" s="41">
        <v>0</v>
      </c>
      <c r="I1549" s="41">
        <v>1</v>
      </c>
      <c r="J1549" s="41">
        <v>0</v>
      </c>
    </row>
    <row r="1550" spans="1:10" x14ac:dyDescent="0.25">
      <c r="A1550" s="43">
        <v>5155436</v>
      </c>
      <c r="B1550" s="44" t="s">
        <v>12750</v>
      </c>
      <c r="C1550" s="44">
        <v>0</v>
      </c>
      <c r="D1550" s="44">
        <v>0</v>
      </c>
      <c r="E1550" s="44">
        <v>0</v>
      </c>
      <c r="F1550" s="44">
        <v>0</v>
      </c>
      <c r="G1550" s="44">
        <v>1</v>
      </c>
      <c r="H1550" s="44">
        <v>1</v>
      </c>
      <c r="I1550" s="44">
        <v>0</v>
      </c>
      <c r="J1550" s="44">
        <v>1</v>
      </c>
    </row>
    <row r="1551" spans="1:10" x14ac:dyDescent="0.25">
      <c r="A1551" s="40">
        <v>2546485</v>
      </c>
      <c r="B1551" s="41" t="s">
        <v>12751</v>
      </c>
      <c r="C1551" s="41">
        <v>0</v>
      </c>
      <c r="D1551" s="41">
        <v>0</v>
      </c>
      <c r="E1551" s="41">
        <v>0</v>
      </c>
      <c r="F1551" s="41">
        <v>0</v>
      </c>
      <c r="G1551" s="41">
        <v>0</v>
      </c>
      <c r="H1551" s="41">
        <v>0</v>
      </c>
      <c r="I1551" s="41">
        <v>1</v>
      </c>
      <c r="J1551" s="41">
        <v>1</v>
      </c>
    </row>
    <row r="1552" spans="1:10" x14ac:dyDescent="0.25">
      <c r="A1552" s="43">
        <v>5102189</v>
      </c>
      <c r="B1552" s="44" t="s">
        <v>6419</v>
      </c>
      <c r="C1552" s="44">
        <v>0</v>
      </c>
      <c r="D1552" s="44">
        <v>0</v>
      </c>
      <c r="E1552" s="44">
        <v>0</v>
      </c>
      <c r="F1552" s="44">
        <v>0</v>
      </c>
      <c r="G1552" s="44">
        <v>0</v>
      </c>
      <c r="H1552" s="44">
        <v>1</v>
      </c>
      <c r="I1552" s="44">
        <v>1</v>
      </c>
      <c r="J1552" s="44">
        <v>1</v>
      </c>
    </row>
    <row r="1553" spans="1:10" x14ac:dyDescent="0.25">
      <c r="A1553" s="40">
        <v>2568683</v>
      </c>
      <c r="B1553" s="41" t="s">
        <v>7005</v>
      </c>
      <c r="C1553" s="41">
        <v>0</v>
      </c>
      <c r="D1553" s="41">
        <v>0</v>
      </c>
      <c r="E1553" s="41">
        <v>0</v>
      </c>
      <c r="F1553" s="41">
        <v>0</v>
      </c>
      <c r="G1553" s="41">
        <v>0</v>
      </c>
      <c r="H1553" s="41">
        <v>1</v>
      </c>
      <c r="I1553" s="41">
        <v>1</v>
      </c>
      <c r="J1553" s="41">
        <v>1</v>
      </c>
    </row>
    <row r="1554" spans="1:10" x14ac:dyDescent="0.25">
      <c r="A1554" s="43">
        <v>2067439</v>
      </c>
      <c r="B1554" s="44" t="s">
        <v>1747</v>
      </c>
      <c r="C1554" s="44">
        <v>0</v>
      </c>
      <c r="D1554" s="44">
        <v>0</v>
      </c>
      <c r="E1554" s="44">
        <v>0</v>
      </c>
      <c r="F1554" s="44">
        <v>0</v>
      </c>
      <c r="G1554" s="44">
        <v>0</v>
      </c>
      <c r="H1554" s="44">
        <v>0</v>
      </c>
      <c r="I1554" s="44">
        <v>1</v>
      </c>
      <c r="J1554" s="44">
        <v>0</v>
      </c>
    </row>
    <row r="1555" spans="1:10" x14ac:dyDescent="0.25">
      <c r="A1555" s="40">
        <v>5293006</v>
      </c>
      <c r="B1555" s="41" t="s">
        <v>8246</v>
      </c>
      <c r="C1555" s="41">
        <v>0</v>
      </c>
      <c r="D1555" s="41">
        <v>0</v>
      </c>
      <c r="E1555" s="41">
        <v>0</v>
      </c>
      <c r="F1555" s="41">
        <v>0</v>
      </c>
      <c r="G1555" s="41">
        <v>0</v>
      </c>
      <c r="H1555" s="41">
        <v>0</v>
      </c>
      <c r="I1555" s="41">
        <v>1</v>
      </c>
      <c r="J1555" s="41">
        <v>0</v>
      </c>
    </row>
    <row r="1556" spans="1:10" x14ac:dyDescent="0.25">
      <c r="A1556" s="43">
        <v>2893053</v>
      </c>
      <c r="B1556" s="44" t="s">
        <v>8028</v>
      </c>
      <c r="C1556" s="44">
        <v>0</v>
      </c>
      <c r="D1556" s="44">
        <v>0</v>
      </c>
      <c r="E1556" s="44">
        <v>0</v>
      </c>
      <c r="F1556" s="44">
        <v>0</v>
      </c>
      <c r="G1556" s="44">
        <v>0</v>
      </c>
      <c r="H1556" s="44">
        <v>0</v>
      </c>
      <c r="I1556" s="44">
        <v>1</v>
      </c>
      <c r="J1556" s="44">
        <v>1</v>
      </c>
    </row>
    <row r="1557" spans="1:10" x14ac:dyDescent="0.25">
      <c r="A1557" s="40">
        <v>5169844</v>
      </c>
      <c r="B1557" s="41" t="s">
        <v>5725</v>
      </c>
      <c r="C1557" s="41">
        <v>0</v>
      </c>
      <c r="D1557" s="41">
        <v>0</v>
      </c>
      <c r="E1557" s="41">
        <v>0</v>
      </c>
      <c r="F1557" s="41">
        <v>0</v>
      </c>
      <c r="G1557" s="41">
        <v>0</v>
      </c>
      <c r="H1557" s="41">
        <v>0</v>
      </c>
      <c r="I1557" s="41">
        <v>1</v>
      </c>
      <c r="J1557" s="41">
        <v>0</v>
      </c>
    </row>
    <row r="1558" spans="1:10" x14ac:dyDescent="0.25">
      <c r="A1558" s="43">
        <v>5117577</v>
      </c>
      <c r="B1558" s="44" t="s">
        <v>12752</v>
      </c>
      <c r="C1558" s="44">
        <v>0</v>
      </c>
      <c r="D1558" s="44">
        <v>0</v>
      </c>
      <c r="E1558" s="44">
        <v>0</v>
      </c>
      <c r="F1558" s="44">
        <v>0</v>
      </c>
      <c r="G1558" s="44">
        <v>0</v>
      </c>
      <c r="H1558" s="44">
        <v>0</v>
      </c>
      <c r="I1558" s="44">
        <v>1</v>
      </c>
      <c r="J1558" s="44">
        <v>1</v>
      </c>
    </row>
    <row r="1559" spans="1:10" x14ac:dyDescent="0.25">
      <c r="A1559" s="40">
        <v>5107776</v>
      </c>
      <c r="B1559" s="41" t="s">
        <v>12753</v>
      </c>
      <c r="C1559" s="41">
        <v>0</v>
      </c>
      <c r="D1559" s="41">
        <v>0</v>
      </c>
      <c r="E1559" s="41">
        <v>0</v>
      </c>
      <c r="F1559" s="41">
        <v>0</v>
      </c>
      <c r="G1559" s="41">
        <v>0</v>
      </c>
      <c r="H1559" s="41">
        <v>1</v>
      </c>
      <c r="I1559" s="41">
        <v>1</v>
      </c>
      <c r="J1559" s="41">
        <v>1</v>
      </c>
    </row>
    <row r="1560" spans="1:10" x14ac:dyDescent="0.25">
      <c r="A1560" s="43">
        <v>5216656</v>
      </c>
      <c r="B1560" s="44" t="s">
        <v>12754</v>
      </c>
      <c r="C1560" s="44">
        <v>0</v>
      </c>
      <c r="D1560" s="44">
        <v>0</v>
      </c>
      <c r="E1560" s="44">
        <v>0</v>
      </c>
      <c r="F1560" s="44">
        <v>0</v>
      </c>
      <c r="G1560" s="44">
        <v>0</v>
      </c>
      <c r="H1560" s="44">
        <v>0</v>
      </c>
      <c r="I1560" s="44">
        <v>1</v>
      </c>
      <c r="J1560" s="44">
        <v>1</v>
      </c>
    </row>
    <row r="1561" spans="1:10" x14ac:dyDescent="0.25">
      <c r="A1561" s="40">
        <v>5315603</v>
      </c>
      <c r="B1561" s="41" t="s">
        <v>12755</v>
      </c>
      <c r="C1561" s="41">
        <v>0</v>
      </c>
      <c r="D1561" s="41">
        <v>0</v>
      </c>
      <c r="E1561" s="41">
        <v>0</v>
      </c>
      <c r="F1561" s="41">
        <v>0</v>
      </c>
      <c r="G1561" s="41">
        <v>0</v>
      </c>
      <c r="H1561" s="41">
        <v>0</v>
      </c>
      <c r="I1561" s="41">
        <v>1</v>
      </c>
      <c r="J1561" s="41">
        <v>1</v>
      </c>
    </row>
    <row r="1562" spans="1:10" x14ac:dyDescent="0.25">
      <c r="A1562" s="43">
        <v>5258774</v>
      </c>
      <c r="B1562" s="44" t="s">
        <v>12756</v>
      </c>
      <c r="C1562" s="44">
        <v>0</v>
      </c>
      <c r="D1562" s="44">
        <v>0</v>
      </c>
      <c r="E1562" s="44">
        <v>0</v>
      </c>
      <c r="F1562" s="44">
        <v>0</v>
      </c>
      <c r="G1562" s="44">
        <v>0</v>
      </c>
      <c r="H1562" s="44">
        <v>0</v>
      </c>
      <c r="I1562" s="44">
        <v>1</v>
      </c>
      <c r="J1562" s="44">
        <v>1</v>
      </c>
    </row>
    <row r="1563" spans="1:10" x14ac:dyDescent="0.25">
      <c r="A1563" s="40">
        <v>2649098</v>
      </c>
      <c r="B1563" s="41" t="s">
        <v>7854</v>
      </c>
      <c r="C1563" s="41">
        <v>0</v>
      </c>
      <c r="D1563" s="41">
        <v>1</v>
      </c>
      <c r="E1563" s="41">
        <v>1</v>
      </c>
      <c r="F1563" s="41">
        <v>0</v>
      </c>
      <c r="G1563" s="41">
        <v>1</v>
      </c>
      <c r="H1563" s="41">
        <v>0</v>
      </c>
      <c r="I1563" s="41">
        <v>1</v>
      </c>
      <c r="J1563" s="41">
        <v>1</v>
      </c>
    </row>
    <row r="1564" spans="1:10" x14ac:dyDescent="0.25">
      <c r="A1564" s="43">
        <v>2848856</v>
      </c>
      <c r="B1564" s="44" t="s">
        <v>5802</v>
      </c>
      <c r="C1564" s="44">
        <v>0</v>
      </c>
      <c r="D1564" s="44">
        <v>0</v>
      </c>
      <c r="E1564" s="44">
        <v>0</v>
      </c>
      <c r="F1564" s="44">
        <v>0</v>
      </c>
      <c r="G1564" s="44">
        <v>0</v>
      </c>
      <c r="H1564" s="44">
        <v>0</v>
      </c>
      <c r="I1564" s="44">
        <v>1</v>
      </c>
      <c r="J1564" s="44">
        <v>0</v>
      </c>
    </row>
    <row r="1565" spans="1:10" x14ac:dyDescent="0.25">
      <c r="A1565" s="40">
        <v>5098181</v>
      </c>
      <c r="B1565" s="41" t="s">
        <v>12757</v>
      </c>
      <c r="C1565" s="41">
        <v>0</v>
      </c>
      <c r="D1565" s="41">
        <v>0</v>
      </c>
      <c r="E1565" s="41">
        <v>0</v>
      </c>
      <c r="F1565" s="41">
        <v>0</v>
      </c>
      <c r="G1565" s="41">
        <v>0</v>
      </c>
      <c r="H1565" s="41">
        <v>0</v>
      </c>
      <c r="I1565" s="41">
        <v>1</v>
      </c>
      <c r="J1565" s="41">
        <v>0</v>
      </c>
    </row>
    <row r="1566" spans="1:10" x14ac:dyDescent="0.25">
      <c r="A1566" s="43">
        <v>5244676</v>
      </c>
      <c r="B1566" s="44" t="s">
        <v>12758</v>
      </c>
      <c r="C1566" s="44">
        <v>0</v>
      </c>
      <c r="D1566" s="44">
        <v>0</v>
      </c>
      <c r="E1566" s="44">
        <v>0</v>
      </c>
      <c r="F1566" s="44">
        <v>0</v>
      </c>
      <c r="G1566" s="44">
        <v>0</v>
      </c>
      <c r="H1566" s="44">
        <v>1</v>
      </c>
      <c r="I1566" s="44">
        <v>0</v>
      </c>
      <c r="J1566" s="44">
        <v>1</v>
      </c>
    </row>
    <row r="1567" spans="1:10" x14ac:dyDescent="0.25">
      <c r="A1567" s="40">
        <v>5420172</v>
      </c>
      <c r="B1567" s="41" t="s">
        <v>12759</v>
      </c>
      <c r="C1567" s="41">
        <v>0</v>
      </c>
      <c r="D1567" s="41">
        <v>0</v>
      </c>
      <c r="E1567" s="41">
        <v>0</v>
      </c>
      <c r="F1567" s="41">
        <v>0</v>
      </c>
      <c r="G1567" s="41">
        <v>0</v>
      </c>
      <c r="H1567" s="41">
        <v>1</v>
      </c>
      <c r="I1567" s="41">
        <v>1</v>
      </c>
      <c r="J1567" s="41">
        <v>1</v>
      </c>
    </row>
    <row r="1568" spans="1:10" x14ac:dyDescent="0.25">
      <c r="A1568" s="43">
        <v>5130662</v>
      </c>
      <c r="B1568" s="44" t="s">
        <v>8175</v>
      </c>
      <c r="C1568" s="44">
        <v>0</v>
      </c>
      <c r="D1568" s="44">
        <v>0</v>
      </c>
      <c r="E1568" s="44">
        <v>0</v>
      </c>
      <c r="F1568" s="44">
        <v>0</v>
      </c>
      <c r="G1568" s="44">
        <v>0</v>
      </c>
      <c r="H1568" s="44">
        <v>1</v>
      </c>
      <c r="I1568" s="44">
        <v>1</v>
      </c>
      <c r="J1568" s="44">
        <v>1</v>
      </c>
    </row>
    <row r="1569" spans="1:10" x14ac:dyDescent="0.25">
      <c r="A1569" s="40">
        <v>5409683</v>
      </c>
      <c r="B1569" s="41" t="s">
        <v>12760</v>
      </c>
      <c r="C1569" s="41">
        <v>0</v>
      </c>
      <c r="D1569" s="41">
        <v>0</v>
      </c>
      <c r="E1569" s="41">
        <v>0</v>
      </c>
      <c r="F1569" s="41">
        <v>0</v>
      </c>
      <c r="G1569" s="41">
        <v>0</v>
      </c>
      <c r="H1569" s="41">
        <v>0</v>
      </c>
      <c r="I1569" s="41">
        <v>1</v>
      </c>
      <c r="J1569" s="41">
        <v>1</v>
      </c>
    </row>
    <row r="1570" spans="1:10" x14ac:dyDescent="0.25">
      <c r="A1570" s="43">
        <v>5192412</v>
      </c>
      <c r="B1570" s="44" t="s">
        <v>12761</v>
      </c>
      <c r="C1570" s="44">
        <v>0</v>
      </c>
      <c r="D1570" s="44">
        <v>0</v>
      </c>
      <c r="E1570" s="44">
        <v>0</v>
      </c>
      <c r="F1570" s="44">
        <v>0</v>
      </c>
      <c r="G1570" s="44">
        <v>0</v>
      </c>
      <c r="H1570" s="44">
        <v>0</v>
      </c>
      <c r="I1570" s="44">
        <v>1</v>
      </c>
      <c r="J1570" s="44">
        <v>1</v>
      </c>
    </row>
    <row r="1571" spans="1:10" x14ac:dyDescent="0.25">
      <c r="A1571" s="40">
        <v>5012287</v>
      </c>
      <c r="B1571" s="41" t="s">
        <v>12762</v>
      </c>
      <c r="C1571" s="41">
        <v>0</v>
      </c>
      <c r="D1571" s="41">
        <v>0</v>
      </c>
      <c r="E1571" s="41">
        <v>0</v>
      </c>
      <c r="F1571" s="41">
        <v>0</v>
      </c>
      <c r="G1571" s="41">
        <v>0</v>
      </c>
      <c r="H1571" s="41">
        <v>0</v>
      </c>
      <c r="I1571" s="41">
        <v>1</v>
      </c>
      <c r="J1571" s="41">
        <v>1</v>
      </c>
    </row>
    <row r="1572" spans="1:10" x14ac:dyDescent="0.25">
      <c r="A1572" s="43">
        <v>5325706</v>
      </c>
      <c r="B1572" s="44" t="s">
        <v>12763</v>
      </c>
      <c r="C1572" s="44">
        <v>0</v>
      </c>
      <c r="D1572" s="44">
        <v>0</v>
      </c>
      <c r="E1572" s="44">
        <v>0</v>
      </c>
      <c r="F1572" s="44">
        <v>0</v>
      </c>
      <c r="G1572" s="44">
        <v>0</v>
      </c>
      <c r="H1572" s="44">
        <v>0</v>
      </c>
      <c r="I1572" s="44">
        <v>1</v>
      </c>
      <c r="J1572" s="44">
        <v>0</v>
      </c>
    </row>
    <row r="1573" spans="1:10" x14ac:dyDescent="0.25">
      <c r="A1573" s="40">
        <v>5005698</v>
      </c>
      <c r="B1573" s="41" t="s">
        <v>12764</v>
      </c>
      <c r="C1573" s="41">
        <v>0</v>
      </c>
      <c r="D1573" s="41">
        <v>0</v>
      </c>
      <c r="E1573" s="41">
        <v>0</v>
      </c>
      <c r="F1573" s="41">
        <v>0</v>
      </c>
      <c r="G1573" s="41">
        <v>0</v>
      </c>
      <c r="H1573" s="41">
        <v>1</v>
      </c>
      <c r="I1573" s="41">
        <v>1</v>
      </c>
      <c r="J1573" s="41">
        <v>1</v>
      </c>
    </row>
    <row r="1574" spans="1:10" x14ac:dyDescent="0.25">
      <c r="A1574" s="43">
        <v>5346886</v>
      </c>
      <c r="B1574" s="44" t="s">
        <v>12765</v>
      </c>
      <c r="C1574" s="44">
        <v>0</v>
      </c>
      <c r="D1574" s="44">
        <v>0</v>
      </c>
      <c r="E1574" s="44">
        <v>0</v>
      </c>
      <c r="F1574" s="44">
        <v>0</v>
      </c>
      <c r="G1574" s="44">
        <v>0</v>
      </c>
      <c r="H1574" s="44">
        <v>1</v>
      </c>
      <c r="I1574" s="44">
        <v>1</v>
      </c>
      <c r="J1574" s="44">
        <v>0</v>
      </c>
    </row>
    <row r="1575" spans="1:10" x14ac:dyDescent="0.25">
      <c r="A1575" s="40">
        <v>5242045</v>
      </c>
      <c r="B1575" s="41" t="s">
        <v>12766</v>
      </c>
      <c r="C1575" s="41">
        <v>0</v>
      </c>
      <c r="D1575" s="41">
        <v>0</v>
      </c>
      <c r="E1575" s="41">
        <v>0</v>
      </c>
      <c r="F1575" s="41">
        <v>0</v>
      </c>
      <c r="G1575" s="41">
        <v>0</v>
      </c>
      <c r="H1575" s="41">
        <v>0</v>
      </c>
      <c r="I1575" s="41">
        <v>1</v>
      </c>
      <c r="J1575" s="41">
        <v>0</v>
      </c>
    </row>
    <row r="1576" spans="1:10" x14ac:dyDescent="0.25">
      <c r="A1576" s="43">
        <v>5232961</v>
      </c>
      <c r="B1576" s="44" t="s">
        <v>12767</v>
      </c>
      <c r="C1576" s="44">
        <v>0</v>
      </c>
      <c r="D1576" s="44">
        <v>0</v>
      </c>
      <c r="E1576" s="44">
        <v>0</v>
      </c>
      <c r="F1576" s="44">
        <v>0</v>
      </c>
      <c r="G1576" s="44">
        <v>0</v>
      </c>
      <c r="H1576" s="44">
        <v>0</v>
      </c>
      <c r="I1576" s="44">
        <v>1</v>
      </c>
      <c r="J1576" s="44">
        <v>0</v>
      </c>
    </row>
    <row r="1577" spans="1:10" x14ac:dyDescent="0.25">
      <c r="A1577" s="40">
        <v>5329167</v>
      </c>
      <c r="B1577" s="41" t="s">
        <v>12768</v>
      </c>
      <c r="C1577" s="41">
        <v>0</v>
      </c>
      <c r="D1577" s="41">
        <v>0</v>
      </c>
      <c r="E1577" s="41">
        <v>0</v>
      </c>
      <c r="F1577" s="41">
        <v>0</v>
      </c>
      <c r="G1577" s="41">
        <v>0</v>
      </c>
      <c r="H1577" s="41">
        <v>0</v>
      </c>
      <c r="I1577" s="41">
        <v>1</v>
      </c>
      <c r="J1577" s="41">
        <v>0</v>
      </c>
    </row>
    <row r="1578" spans="1:10" x14ac:dyDescent="0.25">
      <c r="A1578" s="43">
        <v>5359384</v>
      </c>
      <c r="B1578" s="44" t="s">
        <v>12769</v>
      </c>
      <c r="C1578" s="44">
        <v>0</v>
      </c>
      <c r="D1578" s="44">
        <v>0</v>
      </c>
      <c r="E1578" s="44">
        <v>0</v>
      </c>
      <c r="F1578" s="44">
        <v>0</v>
      </c>
      <c r="G1578" s="44">
        <v>0</v>
      </c>
      <c r="H1578" s="44">
        <v>0</v>
      </c>
      <c r="I1578" s="44">
        <v>1</v>
      </c>
      <c r="J1578" s="44">
        <v>1</v>
      </c>
    </row>
    <row r="1579" spans="1:10" x14ac:dyDescent="0.25">
      <c r="A1579" s="40">
        <v>5195225</v>
      </c>
      <c r="B1579" s="41" t="s">
        <v>12770</v>
      </c>
      <c r="C1579" s="41">
        <v>0</v>
      </c>
      <c r="D1579" s="41">
        <v>0</v>
      </c>
      <c r="E1579" s="41">
        <v>0</v>
      </c>
      <c r="F1579" s="41">
        <v>0</v>
      </c>
      <c r="G1579" s="41">
        <v>0</v>
      </c>
      <c r="H1579" s="41">
        <v>0</v>
      </c>
      <c r="I1579" s="41">
        <v>1</v>
      </c>
      <c r="J1579" s="41">
        <v>0</v>
      </c>
    </row>
    <row r="1580" spans="1:10" x14ac:dyDescent="0.25">
      <c r="A1580" s="43">
        <v>5411726</v>
      </c>
      <c r="B1580" s="44" t="s">
        <v>7648</v>
      </c>
      <c r="C1580" s="44">
        <v>0</v>
      </c>
      <c r="D1580" s="44">
        <v>0</v>
      </c>
      <c r="E1580" s="44">
        <v>0</v>
      </c>
      <c r="F1580" s="44">
        <v>0</v>
      </c>
      <c r="G1580" s="44">
        <v>0</v>
      </c>
      <c r="H1580" s="44">
        <v>0</v>
      </c>
      <c r="I1580" s="44">
        <v>1</v>
      </c>
      <c r="J1580" s="44">
        <v>1</v>
      </c>
    </row>
    <row r="1581" spans="1:10" x14ac:dyDescent="0.25">
      <c r="A1581" s="40">
        <v>5503787</v>
      </c>
      <c r="B1581" s="41" t="s">
        <v>10096</v>
      </c>
      <c r="C1581" s="41">
        <v>0</v>
      </c>
      <c r="D1581" s="41">
        <v>0</v>
      </c>
      <c r="E1581" s="41">
        <v>0</v>
      </c>
      <c r="F1581" s="41">
        <v>0</v>
      </c>
      <c r="G1581" s="41">
        <v>0</v>
      </c>
      <c r="H1581" s="41">
        <v>0</v>
      </c>
      <c r="I1581" s="41">
        <v>1</v>
      </c>
      <c r="J1581" s="41">
        <v>1</v>
      </c>
    </row>
    <row r="1582" spans="1:10" x14ac:dyDescent="0.25">
      <c r="A1582" s="43">
        <v>5493781</v>
      </c>
      <c r="B1582" s="44" t="s">
        <v>12771</v>
      </c>
      <c r="C1582" s="44">
        <v>0</v>
      </c>
      <c r="D1582" s="44">
        <v>0</v>
      </c>
      <c r="E1582" s="44">
        <v>0</v>
      </c>
      <c r="F1582" s="44">
        <v>0</v>
      </c>
      <c r="G1582" s="44">
        <v>0</v>
      </c>
      <c r="H1582" s="44">
        <v>0</v>
      </c>
      <c r="I1582" s="44">
        <v>1</v>
      </c>
      <c r="J1582" s="44">
        <v>0</v>
      </c>
    </row>
    <row r="1583" spans="1:10" x14ac:dyDescent="0.25">
      <c r="A1583" s="40">
        <v>5217849</v>
      </c>
      <c r="B1583" s="41" t="s">
        <v>9932</v>
      </c>
      <c r="C1583" s="41">
        <v>0</v>
      </c>
      <c r="D1583" s="41">
        <v>0</v>
      </c>
      <c r="E1583" s="41">
        <v>0</v>
      </c>
      <c r="F1583" s="41">
        <v>0</v>
      </c>
      <c r="G1583" s="41">
        <v>0</v>
      </c>
      <c r="H1583" s="41">
        <v>0</v>
      </c>
      <c r="I1583" s="41">
        <v>1</v>
      </c>
      <c r="J1583" s="41">
        <v>1</v>
      </c>
    </row>
    <row r="1584" spans="1:10" x14ac:dyDescent="0.25">
      <c r="A1584" s="43">
        <v>5058295</v>
      </c>
      <c r="B1584" s="44" t="s">
        <v>12772</v>
      </c>
      <c r="C1584" s="44">
        <v>0</v>
      </c>
      <c r="D1584" s="44">
        <v>1</v>
      </c>
      <c r="E1584" s="44">
        <v>1</v>
      </c>
      <c r="F1584" s="44">
        <v>0</v>
      </c>
      <c r="G1584" s="44">
        <v>0</v>
      </c>
      <c r="H1584" s="44">
        <v>0</v>
      </c>
      <c r="I1584" s="44">
        <v>0</v>
      </c>
      <c r="J1584" s="44">
        <v>0</v>
      </c>
    </row>
    <row r="1585" spans="1:10" x14ac:dyDescent="0.25">
      <c r="A1585" s="40">
        <v>2744511</v>
      </c>
      <c r="B1585" s="41" t="s">
        <v>12773</v>
      </c>
      <c r="C1585" s="41">
        <v>0</v>
      </c>
      <c r="D1585" s="41">
        <v>0</v>
      </c>
      <c r="E1585" s="41">
        <v>0</v>
      </c>
      <c r="F1585" s="41">
        <v>0</v>
      </c>
      <c r="G1585" s="41">
        <v>0</v>
      </c>
      <c r="H1585" s="41">
        <v>0</v>
      </c>
      <c r="I1585" s="41">
        <v>1</v>
      </c>
      <c r="J1585" s="41">
        <v>1</v>
      </c>
    </row>
    <row r="1586" spans="1:10" x14ac:dyDescent="0.25">
      <c r="A1586" s="43">
        <v>5441021</v>
      </c>
      <c r="B1586" s="44" t="s">
        <v>11432</v>
      </c>
      <c r="C1586" s="44">
        <v>0</v>
      </c>
      <c r="D1586" s="44">
        <v>0</v>
      </c>
      <c r="E1586" s="44">
        <v>0</v>
      </c>
      <c r="F1586" s="44">
        <v>0</v>
      </c>
      <c r="G1586" s="44">
        <v>0</v>
      </c>
      <c r="H1586" s="44">
        <v>0</v>
      </c>
      <c r="I1586" s="44">
        <v>1</v>
      </c>
      <c r="J1586" s="44">
        <v>1</v>
      </c>
    </row>
    <row r="1587" spans="1:10" x14ac:dyDescent="0.25">
      <c r="A1587" s="40">
        <v>5346541</v>
      </c>
      <c r="B1587" s="41" t="s">
        <v>4721</v>
      </c>
      <c r="C1587" s="41">
        <v>0</v>
      </c>
      <c r="D1587" s="41">
        <v>0</v>
      </c>
      <c r="E1587" s="41">
        <v>0</v>
      </c>
      <c r="F1587" s="41">
        <v>0</v>
      </c>
      <c r="G1587" s="41">
        <v>0</v>
      </c>
      <c r="H1587" s="41">
        <v>0</v>
      </c>
      <c r="I1587" s="41">
        <v>0</v>
      </c>
      <c r="J1587" s="41">
        <v>1</v>
      </c>
    </row>
    <row r="1588" spans="1:10" x14ac:dyDescent="0.25">
      <c r="A1588" s="43">
        <v>5402166</v>
      </c>
      <c r="B1588" s="44" t="s">
        <v>9527</v>
      </c>
      <c r="C1588" s="44">
        <v>0</v>
      </c>
      <c r="D1588" s="44">
        <v>0</v>
      </c>
      <c r="E1588" s="44">
        <v>0</v>
      </c>
      <c r="F1588" s="44">
        <v>0</v>
      </c>
      <c r="G1588" s="44">
        <v>0</v>
      </c>
      <c r="H1588" s="44">
        <v>1</v>
      </c>
      <c r="I1588" s="44">
        <v>0</v>
      </c>
      <c r="J1588" s="44">
        <v>0</v>
      </c>
    </row>
    <row r="1589" spans="1:10" x14ac:dyDescent="0.25">
      <c r="A1589" s="40">
        <v>5504767</v>
      </c>
      <c r="B1589" s="41" t="s">
        <v>12774</v>
      </c>
      <c r="C1589" s="41">
        <v>0</v>
      </c>
      <c r="D1589" s="41">
        <v>0</v>
      </c>
      <c r="E1589" s="41">
        <v>0</v>
      </c>
      <c r="F1589" s="41">
        <v>0</v>
      </c>
      <c r="G1589" s="41">
        <v>0</v>
      </c>
      <c r="H1589" s="41">
        <v>0</v>
      </c>
      <c r="I1589" s="41">
        <v>1</v>
      </c>
      <c r="J1589" s="41">
        <v>1</v>
      </c>
    </row>
    <row r="1590" spans="1:10" x14ac:dyDescent="0.25">
      <c r="A1590" s="43">
        <v>5018536</v>
      </c>
      <c r="B1590" s="44" t="s">
        <v>5739</v>
      </c>
      <c r="C1590" s="44">
        <v>0</v>
      </c>
      <c r="D1590" s="44">
        <v>0</v>
      </c>
      <c r="E1590" s="44">
        <v>0</v>
      </c>
      <c r="F1590" s="44">
        <v>0</v>
      </c>
      <c r="G1590" s="44">
        <v>0</v>
      </c>
      <c r="H1590" s="44">
        <v>0</v>
      </c>
      <c r="I1590" s="44">
        <v>1</v>
      </c>
      <c r="J1590" s="44">
        <v>1</v>
      </c>
    </row>
    <row r="1591" spans="1:10" x14ac:dyDescent="0.25">
      <c r="A1591" s="40">
        <v>5456061</v>
      </c>
      <c r="B1591" s="41" t="s">
        <v>12775</v>
      </c>
      <c r="C1591" s="41">
        <v>0</v>
      </c>
      <c r="D1591" s="41">
        <v>0</v>
      </c>
      <c r="E1591" s="41">
        <v>0</v>
      </c>
      <c r="F1591" s="41">
        <v>0</v>
      </c>
      <c r="G1591" s="41">
        <v>0</v>
      </c>
      <c r="H1591" s="41">
        <v>0</v>
      </c>
      <c r="I1591" s="41">
        <v>1</v>
      </c>
      <c r="J1591" s="41">
        <v>1</v>
      </c>
    </row>
    <row r="1592" spans="1:10" x14ac:dyDescent="0.25">
      <c r="A1592" s="43">
        <v>5257557</v>
      </c>
      <c r="B1592" s="44" t="s">
        <v>7794</v>
      </c>
      <c r="C1592" s="44">
        <v>0</v>
      </c>
      <c r="D1592" s="44">
        <v>0</v>
      </c>
      <c r="E1592" s="44">
        <v>0</v>
      </c>
      <c r="F1592" s="44">
        <v>0</v>
      </c>
      <c r="G1592" s="44">
        <v>0</v>
      </c>
      <c r="H1592" s="44">
        <v>0</v>
      </c>
      <c r="I1592" s="44">
        <v>1</v>
      </c>
      <c r="J1592" s="44">
        <v>1</v>
      </c>
    </row>
    <row r="1593" spans="1:10" x14ac:dyDescent="0.25">
      <c r="A1593" s="40">
        <v>2740451</v>
      </c>
      <c r="B1593" s="41" t="s">
        <v>2019</v>
      </c>
      <c r="C1593" s="41">
        <v>1</v>
      </c>
      <c r="D1593" s="41">
        <v>0</v>
      </c>
      <c r="E1593" s="41">
        <v>0</v>
      </c>
      <c r="F1593" s="41">
        <v>0</v>
      </c>
      <c r="G1593" s="41">
        <v>0</v>
      </c>
      <c r="H1593" s="41">
        <v>0</v>
      </c>
      <c r="I1593" s="41">
        <v>1</v>
      </c>
      <c r="J1593" s="41">
        <v>1</v>
      </c>
    </row>
    <row r="1594" spans="1:10" x14ac:dyDescent="0.25">
      <c r="A1594" s="43">
        <v>5353998</v>
      </c>
      <c r="B1594" s="44" t="s">
        <v>12776</v>
      </c>
      <c r="C1594" s="44">
        <v>0</v>
      </c>
      <c r="D1594" s="44">
        <v>0</v>
      </c>
      <c r="E1594" s="44">
        <v>0</v>
      </c>
      <c r="F1594" s="44">
        <v>0</v>
      </c>
      <c r="G1594" s="44">
        <v>0</v>
      </c>
      <c r="H1594" s="44">
        <v>0</v>
      </c>
      <c r="I1594" s="44">
        <v>1</v>
      </c>
      <c r="J1594" s="44">
        <v>0</v>
      </c>
    </row>
    <row r="1595" spans="1:10" x14ac:dyDescent="0.25">
      <c r="A1595" s="40">
        <v>5576741</v>
      </c>
      <c r="B1595" s="41" t="s">
        <v>12777</v>
      </c>
      <c r="C1595" s="41">
        <v>0</v>
      </c>
      <c r="D1595" s="41">
        <v>0</v>
      </c>
      <c r="E1595" s="41">
        <v>0</v>
      </c>
      <c r="F1595" s="41">
        <v>0</v>
      </c>
      <c r="G1595" s="41">
        <v>0</v>
      </c>
      <c r="H1595" s="41">
        <v>0</v>
      </c>
      <c r="I1595" s="41">
        <v>1</v>
      </c>
      <c r="J1595" s="41">
        <v>1</v>
      </c>
    </row>
    <row r="1596" spans="1:10" x14ac:dyDescent="0.25">
      <c r="A1596" s="43">
        <v>5196043</v>
      </c>
      <c r="B1596" s="44" t="s">
        <v>12778</v>
      </c>
      <c r="C1596" s="44">
        <v>0</v>
      </c>
      <c r="D1596" s="44">
        <v>0</v>
      </c>
      <c r="E1596" s="44">
        <v>0</v>
      </c>
      <c r="F1596" s="44">
        <v>0</v>
      </c>
      <c r="G1596" s="44">
        <v>0</v>
      </c>
      <c r="H1596" s="44">
        <v>0</v>
      </c>
      <c r="I1596" s="44">
        <v>1</v>
      </c>
      <c r="J1596" s="44">
        <v>1</v>
      </c>
    </row>
    <row r="1597" spans="1:10" x14ac:dyDescent="0.25">
      <c r="A1597" s="40">
        <v>5110041</v>
      </c>
      <c r="B1597" s="41" t="s">
        <v>11434</v>
      </c>
      <c r="C1597" s="41">
        <v>0</v>
      </c>
      <c r="D1597" s="41">
        <v>0</v>
      </c>
      <c r="E1597" s="41">
        <v>0</v>
      </c>
      <c r="F1597" s="41">
        <v>0</v>
      </c>
      <c r="G1597" s="41">
        <v>0</v>
      </c>
      <c r="H1597" s="41">
        <v>0</v>
      </c>
      <c r="I1597" s="41">
        <v>0</v>
      </c>
      <c r="J1597" s="41">
        <v>1</v>
      </c>
    </row>
    <row r="1598" spans="1:10" x14ac:dyDescent="0.25">
      <c r="A1598" s="43">
        <v>5163552</v>
      </c>
      <c r="B1598" s="44" t="s">
        <v>11435</v>
      </c>
      <c r="C1598" s="44">
        <v>0</v>
      </c>
      <c r="D1598" s="44">
        <v>0</v>
      </c>
      <c r="E1598" s="44">
        <v>0</v>
      </c>
      <c r="F1598" s="44">
        <v>0</v>
      </c>
      <c r="G1598" s="44">
        <v>0</v>
      </c>
      <c r="H1598" s="44">
        <v>0</v>
      </c>
      <c r="I1598" s="44">
        <v>1</v>
      </c>
      <c r="J1598" s="44">
        <v>1</v>
      </c>
    </row>
    <row r="1599" spans="1:10" x14ac:dyDescent="0.25">
      <c r="A1599" s="40">
        <v>5287227</v>
      </c>
      <c r="B1599" s="41" t="s">
        <v>664</v>
      </c>
      <c r="C1599" s="41">
        <v>0</v>
      </c>
      <c r="D1599" s="41">
        <v>0</v>
      </c>
      <c r="E1599" s="41">
        <v>0</v>
      </c>
      <c r="F1599" s="41">
        <v>0</v>
      </c>
      <c r="G1599" s="41">
        <v>0</v>
      </c>
      <c r="H1599" s="41">
        <v>0</v>
      </c>
      <c r="I1599" s="41">
        <v>1</v>
      </c>
      <c r="J1599" s="41">
        <v>1</v>
      </c>
    </row>
    <row r="1600" spans="1:10" x14ac:dyDescent="0.25">
      <c r="A1600" s="43">
        <v>5137977</v>
      </c>
      <c r="B1600" s="44" t="s">
        <v>12779</v>
      </c>
      <c r="C1600" s="44">
        <v>0</v>
      </c>
      <c r="D1600" s="44">
        <v>0</v>
      </c>
      <c r="E1600" s="44">
        <v>0</v>
      </c>
      <c r="F1600" s="44">
        <v>0</v>
      </c>
      <c r="G1600" s="44">
        <v>0</v>
      </c>
      <c r="H1600" s="44">
        <v>1</v>
      </c>
      <c r="I1600" s="44">
        <v>1</v>
      </c>
      <c r="J1600" s="44">
        <v>1</v>
      </c>
    </row>
    <row r="1601" spans="1:10" x14ac:dyDescent="0.25">
      <c r="A1601" s="40">
        <v>5148146</v>
      </c>
      <c r="B1601" s="41" t="s">
        <v>6091</v>
      </c>
      <c r="C1601" s="41">
        <v>0</v>
      </c>
      <c r="D1601" s="41">
        <v>0</v>
      </c>
      <c r="E1601" s="41">
        <v>0</v>
      </c>
      <c r="F1601" s="41">
        <v>0</v>
      </c>
      <c r="G1601" s="41">
        <v>0</v>
      </c>
      <c r="H1601" s="41">
        <v>0</v>
      </c>
      <c r="I1601" s="41">
        <v>1</v>
      </c>
      <c r="J1601" s="41">
        <v>1</v>
      </c>
    </row>
    <row r="1602" spans="1:10" x14ac:dyDescent="0.25">
      <c r="A1602" s="43">
        <v>5570891</v>
      </c>
      <c r="B1602" s="44" t="s">
        <v>12780</v>
      </c>
      <c r="C1602" s="44">
        <v>0</v>
      </c>
      <c r="D1602" s="44">
        <v>0</v>
      </c>
      <c r="E1602" s="44">
        <v>0</v>
      </c>
      <c r="F1602" s="44">
        <v>0</v>
      </c>
      <c r="G1602" s="44">
        <v>0</v>
      </c>
      <c r="H1602" s="44">
        <v>0</v>
      </c>
      <c r="I1602" s="44">
        <v>1</v>
      </c>
      <c r="J1602" s="44">
        <v>1</v>
      </c>
    </row>
    <row r="1603" spans="1:10" x14ac:dyDescent="0.25">
      <c r="A1603" s="40">
        <v>5386659</v>
      </c>
      <c r="B1603" s="41" t="s">
        <v>9844</v>
      </c>
      <c r="C1603" s="41">
        <v>0</v>
      </c>
      <c r="D1603" s="41">
        <v>0</v>
      </c>
      <c r="E1603" s="41">
        <v>0</v>
      </c>
      <c r="F1603" s="41">
        <v>0</v>
      </c>
      <c r="G1603" s="41">
        <v>0</v>
      </c>
      <c r="H1603" s="41">
        <v>0</v>
      </c>
      <c r="I1603" s="41">
        <v>0</v>
      </c>
      <c r="J1603" s="41">
        <v>1</v>
      </c>
    </row>
    <row r="1604" spans="1:10" x14ac:dyDescent="0.25">
      <c r="A1604" s="43">
        <v>5138175</v>
      </c>
      <c r="B1604" s="44" t="s">
        <v>12781</v>
      </c>
      <c r="C1604" s="44">
        <v>0</v>
      </c>
      <c r="D1604" s="44">
        <v>0</v>
      </c>
      <c r="E1604" s="44">
        <v>0</v>
      </c>
      <c r="F1604" s="44">
        <v>0</v>
      </c>
      <c r="G1604" s="44">
        <v>0</v>
      </c>
      <c r="H1604" s="44">
        <v>0</v>
      </c>
      <c r="I1604" s="44">
        <v>1</v>
      </c>
      <c r="J1604" s="44">
        <v>1</v>
      </c>
    </row>
    <row r="1605" spans="1:10" x14ac:dyDescent="0.25">
      <c r="A1605" s="40">
        <v>5015243</v>
      </c>
      <c r="B1605" s="41" t="s">
        <v>8355</v>
      </c>
      <c r="C1605" s="41">
        <v>0</v>
      </c>
      <c r="D1605" s="41">
        <v>0</v>
      </c>
      <c r="E1605" s="41">
        <v>0</v>
      </c>
      <c r="F1605" s="41">
        <v>0</v>
      </c>
      <c r="G1605" s="41">
        <v>1</v>
      </c>
      <c r="H1605" s="41">
        <v>1</v>
      </c>
      <c r="I1605" s="41">
        <v>1</v>
      </c>
      <c r="J1605" s="41">
        <v>1</v>
      </c>
    </row>
    <row r="1606" spans="1:10" x14ac:dyDescent="0.25">
      <c r="A1606" s="43">
        <v>5297117</v>
      </c>
      <c r="B1606" s="44" t="s">
        <v>4413</v>
      </c>
      <c r="C1606" s="44">
        <v>0</v>
      </c>
      <c r="D1606" s="44">
        <v>0</v>
      </c>
      <c r="E1606" s="44">
        <v>0</v>
      </c>
      <c r="F1606" s="44">
        <v>0</v>
      </c>
      <c r="G1606" s="44">
        <v>0</v>
      </c>
      <c r="H1606" s="44">
        <v>0</v>
      </c>
      <c r="I1606" s="44">
        <v>1</v>
      </c>
      <c r="J1606" s="44">
        <v>1</v>
      </c>
    </row>
    <row r="1607" spans="1:10" x14ac:dyDescent="0.25">
      <c r="A1607" s="40">
        <v>2628236</v>
      </c>
      <c r="B1607" s="41" t="s">
        <v>12782</v>
      </c>
      <c r="C1607" s="41">
        <v>0</v>
      </c>
      <c r="D1607" s="41">
        <v>0</v>
      </c>
      <c r="E1607" s="41">
        <v>0</v>
      </c>
      <c r="F1607" s="41">
        <v>0</v>
      </c>
      <c r="G1607" s="41">
        <v>1</v>
      </c>
      <c r="H1607" s="41">
        <v>1</v>
      </c>
      <c r="I1607" s="41">
        <v>0</v>
      </c>
      <c r="J1607" s="41">
        <v>0</v>
      </c>
    </row>
    <row r="1608" spans="1:10" x14ac:dyDescent="0.25">
      <c r="A1608" s="43">
        <v>5195209</v>
      </c>
      <c r="B1608" s="44" t="s">
        <v>12783</v>
      </c>
      <c r="C1608" s="44">
        <v>0</v>
      </c>
      <c r="D1608" s="44">
        <v>0</v>
      </c>
      <c r="E1608" s="44">
        <v>0</v>
      </c>
      <c r="F1608" s="44">
        <v>0</v>
      </c>
      <c r="G1608" s="44">
        <v>0</v>
      </c>
      <c r="H1608" s="44">
        <v>0</v>
      </c>
      <c r="I1608" s="44">
        <v>1</v>
      </c>
      <c r="J1608" s="44">
        <v>1</v>
      </c>
    </row>
    <row r="1609" spans="1:10" x14ac:dyDescent="0.25">
      <c r="A1609" s="40">
        <v>5452503</v>
      </c>
      <c r="B1609" s="41" t="s">
        <v>12784</v>
      </c>
      <c r="C1609" s="41">
        <v>0</v>
      </c>
      <c r="D1609" s="41">
        <v>0</v>
      </c>
      <c r="E1609" s="41">
        <v>0</v>
      </c>
      <c r="F1609" s="41">
        <v>0</v>
      </c>
      <c r="G1609" s="41">
        <v>0</v>
      </c>
      <c r="H1609" s="41">
        <v>0</v>
      </c>
      <c r="I1609" s="41">
        <v>1</v>
      </c>
      <c r="J1609" s="41">
        <v>1</v>
      </c>
    </row>
    <row r="1610" spans="1:10" x14ac:dyDescent="0.25">
      <c r="A1610" s="43">
        <v>5099986</v>
      </c>
      <c r="B1610" s="44" t="s">
        <v>12785</v>
      </c>
      <c r="C1610" s="44">
        <v>0</v>
      </c>
      <c r="D1610" s="44">
        <v>0</v>
      </c>
      <c r="E1610" s="44">
        <v>0</v>
      </c>
      <c r="F1610" s="44">
        <v>0</v>
      </c>
      <c r="G1610" s="44">
        <v>0</v>
      </c>
      <c r="H1610" s="44">
        <v>0</v>
      </c>
      <c r="I1610" s="44">
        <v>1</v>
      </c>
      <c r="J1610" s="44">
        <v>1</v>
      </c>
    </row>
    <row r="1611" spans="1:10" x14ac:dyDescent="0.25">
      <c r="A1611" s="40">
        <v>5291364</v>
      </c>
      <c r="B1611" s="41" t="s">
        <v>12786</v>
      </c>
      <c r="C1611" s="41">
        <v>0</v>
      </c>
      <c r="D1611" s="41">
        <v>0</v>
      </c>
      <c r="E1611" s="41">
        <v>0</v>
      </c>
      <c r="F1611" s="41">
        <v>0</v>
      </c>
      <c r="G1611" s="41">
        <v>0</v>
      </c>
      <c r="H1611" s="41">
        <v>0</v>
      </c>
      <c r="I1611" s="41">
        <v>1</v>
      </c>
      <c r="J1611" s="41">
        <v>1</v>
      </c>
    </row>
    <row r="1612" spans="1:10" x14ac:dyDescent="0.25">
      <c r="A1612" s="43">
        <v>5355966</v>
      </c>
      <c r="B1612" s="44" t="s">
        <v>12787</v>
      </c>
      <c r="C1612" s="44">
        <v>0</v>
      </c>
      <c r="D1612" s="44">
        <v>0</v>
      </c>
      <c r="E1612" s="44">
        <v>0</v>
      </c>
      <c r="F1612" s="44">
        <v>0</v>
      </c>
      <c r="G1612" s="44">
        <v>0</v>
      </c>
      <c r="H1612" s="44">
        <v>0</v>
      </c>
      <c r="I1612" s="44">
        <v>1</v>
      </c>
      <c r="J1612" s="44">
        <v>0</v>
      </c>
    </row>
    <row r="1613" spans="1:10" x14ac:dyDescent="0.25">
      <c r="A1613" s="40">
        <v>5338077</v>
      </c>
      <c r="B1613" s="41" t="s">
        <v>12788</v>
      </c>
      <c r="C1613" s="41">
        <v>0</v>
      </c>
      <c r="D1613" s="41">
        <v>0</v>
      </c>
      <c r="E1613" s="41">
        <v>0</v>
      </c>
      <c r="F1613" s="41">
        <v>0</v>
      </c>
      <c r="G1613" s="41">
        <v>0</v>
      </c>
      <c r="H1613" s="41">
        <v>1</v>
      </c>
      <c r="I1613" s="41">
        <v>0</v>
      </c>
      <c r="J1613" s="41">
        <v>1</v>
      </c>
    </row>
    <row r="1614" spans="1:10" x14ac:dyDescent="0.25">
      <c r="A1614" s="43">
        <v>5310679</v>
      </c>
      <c r="B1614" s="44" t="s">
        <v>12789</v>
      </c>
      <c r="C1614" s="44">
        <v>0</v>
      </c>
      <c r="D1614" s="44">
        <v>0</v>
      </c>
      <c r="E1614" s="44">
        <v>0</v>
      </c>
      <c r="F1614" s="44">
        <v>0</v>
      </c>
      <c r="G1614" s="44">
        <v>0</v>
      </c>
      <c r="H1614" s="44">
        <v>0</v>
      </c>
      <c r="I1614" s="44">
        <v>1</v>
      </c>
      <c r="J1614" s="44">
        <v>1</v>
      </c>
    </row>
    <row r="1615" spans="1:10" x14ac:dyDescent="0.25">
      <c r="A1615" s="40">
        <v>5195233</v>
      </c>
      <c r="B1615" s="41" t="s">
        <v>12790</v>
      </c>
      <c r="C1615" s="41">
        <v>0</v>
      </c>
      <c r="D1615" s="41">
        <v>0</v>
      </c>
      <c r="E1615" s="41">
        <v>0</v>
      </c>
      <c r="F1615" s="41">
        <v>0</v>
      </c>
      <c r="G1615" s="41">
        <v>0</v>
      </c>
      <c r="H1615" s="41">
        <v>0</v>
      </c>
      <c r="I1615" s="41">
        <v>1</v>
      </c>
      <c r="J1615" s="41">
        <v>1</v>
      </c>
    </row>
    <row r="1616" spans="1:10" x14ac:dyDescent="0.25">
      <c r="A1616" s="43">
        <v>5137438</v>
      </c>
      <c r="B1616" s="44" t="s">
        <v>9211</v>
      </c>
      <c r="C1616" s="44">
        <v>0</v>
      </c>
      <c r="D1616" s="44">
        <v>0</v>
      </c>
      <c r="E1616" s="44">
        <v>0</v>
      </c>
      <c r="F1616" s="44">
        <v>0</v>
      </c>
      <c r="G1616" s="44">
        <v>0</v>
      </c>
      <c r="H1616" s="44">
        <v>1</v>
      </c>
      <c r="I1616" s="44">
        <v>1</v>
      </c>
      <c r="J1616" s="44">
        <v>1</v>
      </c>
    </row>
    <row r="1617" spans="1:10" x14ac:dyDescent="0.25">
      <c r="A1617" s="40">
        <v>5154715</v>
      </c>
      <c r="B1617" s="41" t="s">
        <v>12791</v>
      </c>
      <c r="C1617" s="41">
        <v>0</v>
      </c>
      <c r="D1617" s="41">
        <v>0</v>
      </c>
      <c r="E1617" s="41">
        <v>0</v>
      </c>
      <c r="F1617" s="41">
        <v>0</v>
      </c>
      <c r="G1617" s="41">
        <v>0</v>
      </c>
      <c r="H1617" s="41">
        <v>0</v>
      </c>
      <c r="I1617" s="41">
        <v>1</v>
      </c>
      <c r="J1617" s="41">
        <v>0</v>
      </c>
    </row>
    <row r="1618" spans="1:10" x14ac:dyDescent="0.25">
      <c r="A1618" s="43">
        <v>2074478</v>
      </c>
      <c r="B1618" s="44" t="s">
        <v>12792</v>
      </c>
      <c r="C1618" s="44">
        <v>0</v>
      </c>
      <c r="D1618" s="44">
        <v>0</v>
      </c>
      <c r="E1618" s="44">
        <v>1</v>
      </c>
      <c r="F1618" s="44">
        <v>0</v>
      </c>
      <c r="G1618" s="44">
        <v>0</v>
      </c>
      <c r="H1618" s="44">
        <v>0</v>
      </c>
      <c r="I1618" s="44">
        <v>0</v>
      </c>
      <c r="J1618" s="44">
        <v>0</v>
      </c>
    </row>
    <row r="1619" spans="1:10" x14ac:dyDescent="0.25">
      <c r="A1619" s="40">
        <v>2674866</v>
      </c>
      <c r="B1619" s="41" t="s">
        <v>11442</v>
      </c>
      <c r="C1619" s="41">
        <v>0</v>
      </c>
      <c r="D1619" s="41">
        <v>0</v>
      </c>
      <c r="E1619" s="41">
        <v>0</v>
      </c>
      <c r="F1619" s="41">
        <v>0</v>
      </c>
      <c r="G1619" s="41">
        <v>0</v>
      </c>
      <c r="H1619" s="41">
        <v>0</v>
      </c>
      <c r="I1619" s="41">
        <v>0</v>
      </c>
      <c r="J1619" s="41">
        <v>1</v>
      </c>
    </row>
    <row r="1620" spans="1:10" x14ac:dyDescent="0.25">
      <c r="A1620" s="43">
        <v>5154634</v>
      </c>
      <c r="B1620" s="44" t="s">
        <v>12793</v>
      </c>
      <c r="C1620" s="44">
        <v>0</v>
      </c>
      <c r="D1620" s="44">
        <v>0</v>
      </c>
      <c r="E1620" s="44">
        <v>0</v>
      </c>
      <c r="F1620" s="44">
        <v>0</v>
      </c>
      <c r="G1620" s="44">
        <v>0</v>
      </c>
      <c r="H1620" s="44">
        <v>0</v>
      </c>
      <c r="I1620" s="44">
        <v>1</v>
      </c>
      <c r="J1620" s="44">
        <v>1</v>
      </c>
    </row>
    <row r="1621" spans="1:10" x14ac:dyDescent="0.25">
      <c r="A1621" s="40">
        <v>5106486</v>
      </c>
      <c r="B1621" s="41" t="s">
        <v>12794</v>
      </c>
      <c r="C1621" s="41">
        <v>0</v>
      </c>
      <c r="D1621" s="41">
        <v>0</v>
      </c>
      <c r="E1621" s="41">
        <v>0</v>
      </c>
      <c r="F1621" s="41">
        <v>0</v>
      </c>
      <c r="G1621" s="41">
        <v>0</v>
      </c>
      <c r="H1621" s="41">
        <v>0</v>
      </c>
      <c r="I1621" s="41">
        <v>1</v>
      </c>
      <c r="J1621" s="41">
        <v>1</v>
      </c>
    </row>
    <row r="1622" spans="1:10" x14ac:dyDescent="0.25">
      <c r="A1622" s="43">
        <v>2776804</v>
      </c>
      <c r="B1622" s="44" t="s">
        <v>12795</v>
      </c>
      <c r="C1622" s="44">
        <v>0</v>
      </c>
      <c r="D1622" s="44">
        <v>0</v>
      </c>
      <c r="E1622" s="44">
        <v>1</v>
      </c>
      <c r="F1622" s="44">
        <v>0</v>
      </c>
      <c r="G1622" s="44">
        <v>1</v>
      </c>
      <c r="H1622" s="44">
        <v>1</v>
      </c>
      <c r="I1622" s="44">
        <v>0</v>
      </c>
      <c r="J1622" s="44">
        <v>0</v>
      </c>
    </row>
    <row r="1623" spans="1:10" x14ac:dyDescent="0.25">
      <c r="A1623" s="40">
        <v>5340861</v>
      </c>
      <c r="B1623" s="41" t="s">
        <v>8214</v>
      </c>
      <c r="C1623" s="41">
        <v>0</v>
      </c>
      <c r="D1623" s="41">
        <v>0</v>
      </c>
      <c r="E1623" s="41">
        <v>0</v>
      </c>
      <c r="F1623" s="41">
        <v>0</v>
      </c>
      <c r="G1623" s="41">
        <v>0</v>
      </c>
      <c r="H1623" s="41">
        <v>0</v>
      </c>
      <c r="I1623" s="41">
        <v>1</v>
      </c>
      <c r="J1623" s="41">
        <v>0</v>
      </c>
    </row>
    <row r="1624" spans="1:10" x14ac:dyDescent="0.25">
      <c r="A1624" s="43">
        <v>5107733</v>
      </c>
      <c r="B1624" s="44" t="s">
        <v>12796</v>
      </c>
      <c r="C1624" s="44">
        <v>0</v>
      </c>
      <c r="D1624" s="44">
        <v>0</v>
      </c>
      <c r="E1624" s="44">
        <v>0</v>
      </c>
      <c r="F1624" s="44">
        <v>0</v>
      </c>
      <c r="G1624" s="44">
        <v>0</v>
      </c>
      <c r="H1624" s="44">
        <v>0</v>
      </c>
      <c r="I1624" s="44">
        <v>1</v>
      </c>
      <c r="J1624" s="44">
        <v>1</v>
      </c>
    </row>
    <row r="1625" spans="1:10" x14ac:dyDescent="0.25">
      <c r="A1625" s="40">
        <v>5066417</v>
      </c>
      <c r="B1625" s="41" t="s">
        <v>12797</v>
      </c>
      <c r="C1625" s="41">
        <v>0</v>
      </c>
      <c r="D1625" s="41">
        <v>0</v>
      </c>
      <c r="E1625" s="41">
        <v>0</v>
      </c>
      <c r="F1625" s="41">
        <v>0</v>
      </c>
      <c r="G1625" s="41">
        <v>1</v>
      </c>
      <c r="H1625" s="41">
        <v>1</v>
      </c>
      <c r="I1625" s="41">
        <v>0</v>
      </c>
      <c r="J1625" s="41">
        <v>0</v>
      </c>
    </row>
    <row r="1626" spans="1:10" x14ac:dyDescent="0.25">
      <c r="A1626" s="43">
        <v>5115426</v>
      </c>
      <c r="B1626" s="44" t="s">
        <v>3373</v>
      </c>
      <c r="C1626" s="44">
        <v>0</v>
      </c>
      <c r="D1626" s="44">
        <v>0</v>
      </c>
      <c r="E1626" s="44">
        <v>0</v>
      </c>
      <c r="F1626" s="44">
        <v>0</v>
      </c>
      <c r="G1626" s="44">
        <v>0</v>
      </c>
      <c r="H1626" s="44">
        <v>1</v>
      </c>
      <c r="I1626" s="44">
        <v>1</v>
      </c>
      <c r="J1626" s="44">
        <v>1</v>
      </c>
    </row>
    <row r="1627" spans="1:10" x14ac:dyDescent="0.25">
      <c r="A1627" s="40">
        <v>5278503</v>
      </c>
      <c r="B1627" s="41" t="s">
        <v>12798</v>
      </c>
      <c r="C1627" s="41">
        <v>0</v>
      </c>
      <c r="D1627" s="41">
        <v>0</v>
      </c>
      <c r="E1627" s="41">
        <v>0</v>
      </c>
      <c r="F1627" s="41">
        <v>0</v>
      </c>
      <c r="G1627" s="41">
        <v>0</v>
      </c>
      <c r="H1627" s="41">
        <v>0</v>
      </c>
      <c r="I1627" s="41">
        <v>1</v>
      </c>
      <c r="J1627" s="41">
        <v>1</v>
      </c>
    </row>
    <row r="1628" spans="1:10" x14ac:dyDescent="0.25">
      <c r="A1628" s="43">
        <v>5192994</v>
      </c>
      <c r="B1628" s="44" t="s">
        <v>12799</v>
      </c>
      <c r="C1628" s="44">
        <v>0</v>
      </c>
      <c r="D1628" s="44">
        <v>0</v>
      </c>
      <c r="E1628" s="44">
        <v>0</v>
      </c>
      <c r="F1628" s="44">
        <v>0</v>
      </c>
      <c r="G1628" s="44">
        <v>0</v>
      </c>
      <c r="H1628" s="44">
        <v>0</v>
      </c>
      <c r="I1628" s="44">
        <v>1</v>
      </c>
      <c r="J1628" s="44">
        <v>0</v>
      </c>
    </row>
    <row r="1629" spans="1:10" x14ac:dyDescent="0.25">
      <c r="A1629" s="40">
        <v>5232937</v>
      </c>
      <c r="B1629" s="41" t="s">
        <v>4109</v>
      </c>
      <c r="C1629" s="41">
        <v>0</v>
      </c>
      <c r="D1629" s="41">
        <v>0</v>
      </c>
      <c r="E1629" s="41">
        <v>0</v>
      </c>
      <c r="F1629" s="41">
        <v>0</v>
      </c>
      <c r="G1629" s="41">
        <v>0</v>
      </c>
      <c r="H1629" s="41">
        <v>1</v>
      </c>
      <c r="I1629" s="41">
        <v>1</v>
      </c>
      <c r="J1629" s="41">
        <v>1</v>
      </c>
    </row>
    <row r="1630" spans="1:10" x14ac:dyDescent="0.25">
      <c r="A1630" s="43">
        <v>5098858</v>
      </c>
      <c r="B1630" s="44" t="s">
        <v>12800</v>
      </c>
      <c r="C1630" s="44">
        <v>0</v>
      </c>
      <c r="D1630" s="44">
        <v>0</v>
      </c>
      <c r="E1630" s="44">
        <v>0</v>
      </c>
      <c r="F1630" s="44">
        <v>0</v>
      </c>
      <c r="G1630" s="44">
        <v>0</v>
      </c>
      <c r="H1630" s="44">
        <v>0</v>
      </c>
      <c r="I1630" s="44">
        <v>1</v>
      </c>
      <c r="J1630" s="44">
        <v>1</v>
      </c>
    </row>
    <row r="1631" spans="1:10" x14ac:dyDescent="0.25">
      <c r="A1631" s="40">
        <v>5248558</v>
      </c>
      <c r="B1631" s="41" t="s">
        <v>12801</v>
      </c>
      <c r="C1631" s="41">
        <v>0</v>
      </c>
      <c r="D1631" s="41">
        <v>0</v>
      </c>
      <c r="E1631" s="41">
        <v>0</v>
      </c>
      <c r="F1631" s="41">
        <v>0</v>
      </c>
      <c r="G1631" s="41">
        <v>0</v>
      </c>
      <c r="H1631" s="41">
        <v>0</v>
      </c>
      <c r="I1631" s="41">
        <v>1</v>
      </c>
      <c r="J1631" s="41">
        <v>0</v>
      </c>
    </row>
    <row r="1632" spans="1:10" x14ac:dyDescent="0.25">
      <c r="A1632" s="43">
        <v>5533775</v>
      </c>
      <c r="B1632" s="44" t="s">
        <v>12802</v>
      </c>
      <c r="C1632" s="44">
        <v>0</v>
      </c>
      <c r="D1632" s="44">
        <v>0</v>
      </c>
      <c r="E1632" s="44">
        <v>0</v>
      </c>
      <c r="F1632" s="44">
        <v>0</v>
      </c>
      <c r="G1632" s="44">
        <v>0</v>
      </c>
      <c r="H1632" s="44">
        <v>0</v>
      </c>
      <c r="I1632" s="44">
        <v>1</v>
      </c>
      <c r="J1632" s="44">
        <v>0</v>
      </c>
    </row>
    <row r="1633" spans="1:10" x14ac:dyDescent="0.25">
      <c r="A1633" s="40">
        <v>2834421</v>
      </c>
      <c r="B1633" s="41" t="s">
        <v>913</v>
      </c>
      <c r="C1633" s="41">
        <v>0</v>
      </c>
      <c r="D1633" s="41">
        <v>0</v>
      </c>
      <c r="E1633" s="41">
        <v>0</v>
      </c>
      <c r="F1633" s="41">
        <v>1</v>
      </c>
      <c r="G1633" s="41">
        <v>0</v>
      </c>
      <c r="H1633" s="41">
        <v>0</v>
      </c>
      <c r="I1633" s="41">
        <v>1</v>
      </c>
      <c r="J1633" s="41">
        <v>1</v>
      </c>
    </row>
    <row r="1634" spans="1:10" x14ac:dyDescent="0.25">
      <c r="A1634" s="43">
        <v>5566371</v>
      </c>
      <c r="B1634" s="44" t="s">
        <v>12803</v>
      </c>
      <c r="C1634" s="44">
        <v>0</v>
      </c>
      <c r="D1634" s="44">
        <v>0</v>
      </c>
      <c r="E1634" s="44">
        <v>0</v>
      </c>
      <c r="F1634" s="44">
        <v>0</v>
      </c>
      <c r="G1634" s="44">
        <v>0</v>
      </c>
      <c r="H1634" s="44">
        <v>0</v>
      </c>
      <c r="I1634" s="44">
        <v>1</v>
      </c>
      <c r="J1634" s="44">
        <v>1</v>
      </c>
    </row>
    <row r="1635" spans="1:10" x14ac:dyDescent="0.25">
      <c r="A1635" s="40">
        <v>2887746</v>
      </c>
      <c r="B1635" s="41" t="s">
        <v>914</v>
      </c>
      <c r="C1635" s="41">
        <v>0</v>
      </c>
      <c r="D1635" s="41">
        <v>0</v>
      </c>
      <c r="E1635" s="41">
        <v>1</v>
      </c>
      <c r="F1635" s="41">
        <v>1</v>
      </c>
      <c r="G1635" s="41">
        <v>1</v>
      </c>
      <c r="H1635" s="41">
        <v>1</v>
      </c>
      <c r="I1635" s="41">
        <v>1</v>
      </c>
      <c r="J1635" s="41">
        <v>1</v>
      </c>
    </row>
    <row r="1636" spans="1:10" x14ac:dyDescent="0.25">
      <c r="A1636" s="43">
        <v>4000617</v>
      </c>
      <c r="B1636" s="44" t="s">
        <v>12804</v>
      </c>
      <c r="C1636" s="44">
        <v>0</v>
      </c>
      <c r="D1636" s="44">
        <v>0</v>
      </c>
      <c r="E1636" s="44">
        <v>0</v>
      </c>
      <c r="F1636" s="44">
        <v>0</v>
      </c>
      <c r="G1636" s="44">
        <v>0</v>
      </c>
      <c r="H1636" s="44">
        <v>0</v>
      </c>
      <c r="I1636" s="44">
        <v>1</v>
      </c>
      <c r="J1636" s="44">
        <v>0</v>
      </c>
    </row>
    <row r="1637" spans="1:10" x14ac:dyDescent="0.25">
      <c r="A1637" s="40">
        <v>5618339</v>
      </c>
      <c r="B1637" s="41" t="s">
        <v>12805</v>
      </c>
      <c r="C1637" s="41">
        <v>0</v>
      </c>
      <c r="D1637" s="41">
        <v>0</v>
      </c>
      <c r="E1637" s="41">
        <v>0</v>
      </c>
      <c r="F1637" s="41">
        <v>0</v>
      </c>
      <c r="G1637" s="41">
        <v>0</v>
      </c>
      <c r="H1637" s="41">
        <v>0</v>
      </c>
      <c r="I1637" s="41">
        <v>1</v>
      </c>
      <c r="J1637" s="41">
        <v>0</v>
      </c>
    </row>
    <row r="1638" spans="1:10" x14ac:dyDescent="0.25">
      <c r="A1638" s="43">
        <v>5103169</v>
      </c>
      <c r="B1638" s="44" t="s">
        <v>9268</v>
      </c>
      <c r="C1638" s="44">
        <v>0</v>
      </c>
      <c r="D1638" s="44">
        <v>0</v>
      </c>
      <c r="E1638" s="44">
        <v>0</v>
      </c>
      <c r="F1638" s="44">
        <v>0</v>
      </c>
      <c r="G1638" s="44">
        <v>0</v>
      </c>
      <c r="H1638" s="44">
        <v>0</v>
      </c>
      <c r="I1638" s="44">
        <v>1</v>
      </c>
      <c r="J1638" s="44">
        <v>1</v>
      </c>
    </row>
    <row r="1639" spans="1:10" x14ac:dyDescent="0.25">
      <c r="A1639" s="40">
        <v>5195381</v>
      </c>
      <c r="B1639" s="41" t="s">
        <v>11448</v>
      </c>
      <c r="C1639" s="41">
        <v>0</v>
      </c>
      <c r="D1639" s="41">
        <v>0</v>
      </c>
      <c r="E1639" s="41">
        <v>0</v>
      </c>
      <c r="F1639" s="41">
        <v>0</v>
      </c>
      <c r="G1639" s="41">
        <v>0</v>
      </c>
      <c r="H1639" s="41">
        <v>0</v>
      </c>
      <c r="I1639" s="41">
        <v>0</v>
      </c>
      <c r="J1639" s="41">
        <v>1</v>
      </c>
    </row>
    <row r="1640" spans="1:10" x14ac:dyDescent="0.25">
      <c r="A1640" s="43">
        <v>5069068</v>
      </c>
      <c r="B1640" s="44" t="s">
        <v>12806</v>
      </c>
      <c r="C1640" s="44">
        <v>0</v>
      </c>
      <c r="D1640" s="44">
        <v>1</v>
      </c>
      <c r="E1640" s="44">
        <v>1</v>
      </c>
      <c r="F1640" s="44">
        <v>1</v>
      </c>
      <c r="G1640" s="44">
        <v>1</v>
      </c>
      <c r="H1640" s="44">
        <v>1</v>
      </c>
      <c r="I1640" s="44">
        <v>0</v>
      </c>
      <c r="J1640" s="44">
        <v>0</v>
      </c>
    </row>
    <row r="1641" spans="1:10" x14ac:dyDescent="0.25">
      <c r="A1641" s="40">
        <v>2661861</v>
      </c>
      <c r="B1641" s="41" t="s">
        <v>5611</v>
      </c>
      <c r="C1641" s="41">
        <v>0</v>
      </c>
      <c r="D1641" s="41">
        <v>0</v>
      </c>
      <c r="E1641" s="41">
        <v>0</v>
      </c>
      <c r="F1641" s="41">
        <v>0</v>
      </c>
      <c r="G1641" s="41">
        <v>0</v>
      </c>
      <c r="H1641" s="41">
        <v>0</v>
      </c>
      <c r="I1641" s="41">
        <v>1</v>
      </c>
      <c r="J1641" s="41">
        <v>0</v>
      </c>
    </row>
    <row r="1642" spans="1:10" x14ac:dyDescent="0.25">
      <c r="A1642" s="43">
        <v>2721643</v>
      </c>
      <c r="B1642" s="44" t="s">
        <v>11449</v>
      </c>
      <c r="C1642" s="44">
        <v>0</v>
      </c>
      <c r="D1642" s="44">
        <v>0</v>
      </c>
      <c r="E1642" s="44">
        <v>0</v>
      </c>
      <c r="F1642" s="44">
        <v>0</v>
      </c>
      <c r="G1642" s="44">
        <v>0</v>
      </c>
      <c r="H1642" s="44">
        <v>1</v>
      </c>
      <c r="I1642" s="44">
        <v>1</v>
      </c>
      <c r="J1642" s="44">
        <v>1</v>
      </c>
    </row>
    <row r="1643" spans="1:10" x14ac:dyDescent="0.25">
      <c r="A1643" s="40">
        <v>2073358</v>
      </c>
      <c r="B1643" s="41" t="s">
        <v>12807</v>
      </c>
      <c r="C1643" s="41">
        <v>0</v>
      </c>
      <c r="D1643" s="41">
        <v>1</v>
      </c>
      <c r="E1643" s="41">
        <v>1</v>
      </c>
      <c r="F1643" s="41">
        <v>0</v>
      </c>
      <c r="G1643" s="41">
        <v>0</v>
      </c>
      <c r="H1643" s="41">
        <v>0</v>
      </c>
      <c r="I1643" s="41">
        <v>0</v>
      </c>
      <c r="J1643" s="41">
        <v>0</v>
      </c>
    </row>
    <row r="1644" spans="1:10" x14ac:dyDescent="0.25">
      <c r="A1644" s="43">
        <v>5211859</v>
      </c>
      <c r="B1644" s="44" t="s">
        <v>11450</v>
      </c>
      <c r="C1644" s="44">
        <v>0</v>
      </c>
      <c r="D1644" s="44">
        <v>0</v>
      </c>
      <c r="E1644" s="44">
        <v>0</v>
      </c>
      <c r="F1644" s="44">
        <v>0</v>
      </c>
      <c r="G1644" s="44">
        <v>0</v>
      </c>
      <c r="H1644" s="44">
        <v>0</v>
      </c>
      <c r="I1644" s="44">
        <v>1</v>
      </c>
      <c r="J1644" s="44">
        <v>1</v>
      </c>
    </row>
    <row r="1645" spans="1:10" x14ac:dyDescent="0.25">
      <c r="A1645" s="40">
        <v>5197996</v>
      </c>
      <c r="B1645" s="41" t="s">
        <v>3925</v>
      </c>
      <c r="C1645" s="41">
        <v>0</v>
      </c>
      <c r="D1645" s="41">
        <v>0</v>
      </c>
      <c r="E1645" s="41">
        <v>0</v>
      </c>
      <c r="F1645" s="41">
        <v>0</v>
      </c>
      <c r="G1645" s="41">
        <v>1</v>
      </c>
      <c r="H1645" s="41">
        <v>0</v>
      </c>
      <c r="I1645" s="41">
        <v>1</v>
      </c>
      <c r="J1645" s="41">
        <v>1</v>
      </c>
    </row>
    <row r="1646" spans="1:10" x14ac:dyDescent="0.25">
      <c r="A1646" s="43">
        <v>5072948</v>
      </c>
      <c r="B1646" s="44" t="s">
        <v>12808</v>
      </c>
      <c r="C1646" s="44">
        <v>0</v>
      </c>
      <c r="D1646" s="44">
        <v>0</v>
      </c>
      <c r="E1646" s="44">
        <v>0</v>
      </c>
      <c r="F1646" s="44">
        <v>0</v>
      </c>
      <c r="G1646" s="44">
        <v>0</v>
      </c>
      <c r="H1646" s="44">
        <v>0</v>
      </c>
      <c r="I1646" s="44">
        <v>1</v>
      </c>
      <c r="J1646" s="44">
        <v>0</v>
      </c>
    </row>
    <row r="1647" spans="1:10" x14ac:dyDescent="0.25">
      <c r="A1647" s="40">
        <v>5109523</v>
      </c>
      <c r="B1647" s="41" t="s">
        <v>12809</v>
      </c>
      <c r="C1647" s="41">
        <v>0</v>
      </c>
      <c r="D1647" s="41">
        <v>0</v>
      </c>
      <c r="E1647" s="41">
        <v>0</v>
      </c>
      <c r="F1647" s="41">
        <v>0</v>
      </c>
      <c r="G1647" s="41">
        <v>1</v>
      </c>
      <c r="H1647" s="41">
        <v>0</v>
      </c>
      <c r="I1647" s="41">
        <v>1</v>
      </c>
      <c r="J1647" s="41">
        <v>0</v>
      </c>
    </row>
    <row r="1648" spans="1:10" x14ac:dyDescent="0.25">
      <c r="A1648" s="43">
        <v>5105579</v>
      </c>
      <c r="B1648" s="44" t="s">
        <v>11451</v>
      </c>
      <c r="C1648" s="44">
        <v>0</v>
      </c>
      <c r="D1648" s="44">
        <v>0</v>
      </c>
      <c r="E1648" s="44">
        <v>0</v>
      </c>
      <c r="F1648" s="44">
        <v>0</v>
      </c>
      <c r="G1648" s="44">
        <v>0</v>
      </c>
      <c r="H1648" s="44">
        <v>1</v>
      </c>
      <c r="I1648" s="44">
        <v>1</v>
      </c>
      <c r="J1648" s="44">
        <v>1</v>
      </c>
    </row>
    <row r="1649" spans="1:10" x14ac:dyDescent="0.25">
      <c r="A1649" s="40">
        <v>2786893</v>
      </c>
      <c r="B1649" s="41" t="s">
        <v>9833</v>
      </c>
      <c r="C1649" s="41">
        <v>0</v>
      </c>
      <c r="D1649" s="41">
        <v>0</v>
      </c>
      <c r="E1649" s="41">
        <v>0</v>
      </c>
      <c r="F1649" s="41">
        <v>0</v>
      </c>
      <c r="G1649" s="41">
        <v>0</v>
      </c>
      <c r="H1649" s="41">
        <v>0</v>
      </c>
      <c r="I1649" s="41">
        <v>1</v>
      </c>
      <c r="J1649" s="41">
        <v>0</v>
      </c>
    </row>
    <row r="1650" spans="1:10" x14ac:dyDescent="0.25">
      <c r="A1650" s="43">
        <v>5183154</v>
      </c>
      <c r="B1650" s="44" t="s">
        <v>3804</v>
      </c>
      <c r="C1650" s="44">
        <v>0</v>
      </c>
      <c r="D1650" s="44">
        <v>0</v>
      </c>
      <c r="E1650" s="44">
        <v>0</v>
      </c>
      <c r="F1650" s="44">
        <v>0</v>
      </c>
      <c r="G1650" s="44">
        <v>0</v>
      </c>
      <c r="H1650" s="44">
        <v>0</v>
      </c>
      <c r="I1650" s="44">
        <v>1</v>
      </c>
      <c r="J1650" s="44">
        <v>1</v>
      </c>
    </row>
    <row r="1651" spans="1:10" x14ac:dyDescent="0.25">
      <c r="A1651" s="40">
        <v>5350557</v>
      </c>
      <c r="B1651" s="41" t="s">
        <v>12810</v>
      </c>
      <c r="C1651" s="41">
        <v>0</v>
      </c>
      <c r="D1651" s="41">
        <v>0</v>
      </c>
      <c r="E1651" s="41">
        <v>0</v>
      </c>
      <c r="F1651" s="41">
        <v>0</v>
      </c>
      <c r="G1651" s="41">
        <v>0</v>
      </c>
      <c r="H1651" s="41">
        <v>0</v>
      </c>
      <c r="I1651" s="41">
        <v>1</v>
      </c>
      <c r="J1651" s="41">
        <v>1</v>
      </c>
    </row>
    <row r="1652" spans="1:10" x14ac:dyDescent="0.25">
      <c r="A1652" s="43">
        <v>2876965</v>
      </c>
      <c r="B1652" s="44" t="s">
        <v>12811</v>
      </c>
      <c r="C1652" s="44">
        <v>0</v>
      </c>
      <c r="D1652" s="44">
        <v>0</v>
      </c>
      <c r="E1652" s="44">
        <v>0</v>
      </c>
      <c r="F1652" s="44">
        <v>0</v>
      </c>
      <c r="G1652" s="44">
        <v>0</v>
      </c>
      <c r="H1652" s="44">
        <v>0</v>
      </c>
      <c r="I1652" s="44">
        <v>1</v>
      </c>
      <c r="J1652" s="44">
        <v>0</v>
      </c>
    </row>
    <row r="1653" spans="1:10" x14ac:dyDescent="0.25">
      <c r="A1653" s="40">
        <v>2715619</v>
      </c>
      <c r="B1653" s="41" t="s">
        <v>12812</v>
      </c>
      <c r="C1653" s="41">
        <v>0</v>
      </c>
      <c r="D1653" s="41">
        <v>0</v>
      </c>
      <c r="E1653" s="41">
        <v>0</v>
      </c>
      <c r="F1653" s="41">
        <v>0</v>
      </c>
      <c r="G1653" s="41">
        <v>0</v>
      </c>
      <c r="H1653" s="41">
        <v>1</v>
      </c>
      <c r="I1653" s="41">
        <v>1</v>
      </c>
      <c r="J1653" s="41">
        <v>1</v>
      </c>
    </row>
    <row r="1654" spans="1:10" x14ac:dyDescent="0.25">
      <c r="A1654" s="43">
        <v>5074495</v>
      </c>
      <c r="B1654" s="44" t="s">
        <v>12813</v>
      </c>
      <c r="C1654" s="44">
        <v>0</v>
      </c>
      <c r="D1654" s="44">
        <v>0</v>
      </c>
      <c r="E1654" s="44">
        <v>0</v>
      </c>
      <c r="F1654" s="44">
        <v>0</v>
      </c>
      <c r="G1654" s="44">
        <v>0</v>
      </c>
      <c r="H1654" s="44">
        <v>0</v>
      </c>
      <c r="I1654" s="44">
        <v>1</v>
      </c>
      <c r="J1654" s="44">
        <v>1</v>
      </c>
    </row>
    <row r="1655" spans="1:10" x14ac:dyDescent="0.25">
      <c r="A1655" s="40">
        <v>2006057</v>
      </c>
      <c r="B1655" s="41" t="s">
        <v>9828</v>
      </c>
      <c r="C1655" s="41">
        <v>0</v>
      </c>
      <c r="D1655" s="41">
        <v>0</v>
      </c>
      <c r="E1655" s="41">
        <v>0</v>
      </c>
      <c r="F1655" s="41">
        <v>0</v>
      </c>
      <c r="G1655" s="41">
        <v>0</v>
      </c>
      <c r="H1655" s="41">
        <v>0</v>
      </c>
      <c r="I1655" s="41">
        <v>1</v>
      </c>
      <c r="J1655" s="41">
        <v>0</v>
      </c>
    </row>
    <row r="1656" spans="1:10" x14ac:dyDescent="0.25">
      <c r="A1656" s="43">
        <v>5581656</v>
      </c>
      <c r="B1656" s="44" t="s">
        <v>12814</v>
      </c>
      <c r="C1656" s="44">
        <v>0</v>
      </c>
      <c r="D1656" s="44">
        <v>0</v>
      </c>
      <c r="E1656" s="44">
        <v>0</v>
      </c>
      <c r="F1656" s="44">
        <v>0</v>
      </c>
      <c r="G1656" s="44">
        <v>0</v>
      </c>
      <c r="H1656" s="44">
        <v>0</v>
      </c>
      <c r="I1656" s="44">
        <v>1</v>
      </c>
      <c r="J1656" s="44">
        <v>1</v>
      </c>
    </row>
    <row r="1657" spans="1:10" x14ac:dyDescent="0.25">
      <c r="A1657" s="40">
        <v>2874725</v>
      </c>
      <c r="B1657" s="41" t="s">
        <v>12815</v>
      </c>
      <c r="C1657" s="41">
        <v>0</v>
      </c>
      <c r="D1657" s="41">
        <v>1</v>
      </c>
      <c r="E1657" s="41">
        <v>0</v>
      </c>
      <c r="F1657" s="41">
        <v>0</v>
      </c>
      <c r="G1657" s="41">
        <v>0</v>
      </c>
      <c r="H1657" s="41">
        <v>0</v>
      </c>
      <c r="I1657" s="41">
        <v>0</v>
      </c>
      <c r="J1657" s="41">
        <v>0</v>
      </c>
    </row>
    <row r="1658" spans="1:10" x14ac:dyDescent="0.25">
      <c r="A1658" s="43">
        <v>5405335</v>
      </c>
      <c r="B1658" s="44" t="s">
        <v>5356</v>
      </c>
      <c r="C1658" s="44">
        <v>0</v>
      </c>
      <c r="D1658" s="44">
        <v>0</v>
      </c>
      <c r="E1658" s="44">
        <v>0</v>
      </c>
      <c r="F1658" s="44">
        <v>0</v>
      </c>
      <c r="G1658" s="44">
        <v>0</v>
      </c>
      <c r="H1658" s="44">
        <v>0</v>
      </c>
      <c r="I1658" s="44">
        <v>1</v>
      </c>
      <c r="J1658" s="44">
        <v>0</v>
      </c>
    </row>
    <row r="1659" spans="1:10" x14ac:dyDescent="0.25">
      <c r="A1659" s="40">
        <v>5537835</v>
      </c>
      <c r="B1659" s="41" t="s">
        <v>11454</v>
      </c>
      <c r="C1659" s="41">
        <v>0</v>
      </c>
      <c r="D1659" s="41">
        <v>0</v>
      </c>
      <c r="E1659" s="41">
        <v>0</v>
      </c>
      <c r="F1659" s="41">
        <v>0</v>
      </c>
      <c r="G1659" s="41">
        <v>0</v>
      </c>
      <c r="H1659" s="41">
        <v>0</v>
      </c>
      <c r="I1659" s="41">
        <v>1</v>
      </c>
      <c r="J1659" s="41">
        <v>1</v>
      </c>
    </row>
    <row r="1660" spans="1:10" x14ac:dyDescent="0.25">
      <c r="A1660" s="43">
        <v>2718243</v>
      </c>
      <c r="B1660" s="44" t="s">
        <v>6191</v>
      </c>
      <c r="C1660" s="44">
        <v>0</v>
      </c>
      <c r="D1660" s="44">
        <v>1</v>
      </c>
      <c r="E1660" s="44">
        <v>1</v>
      </c>
      <c r="F1660" s="44">
        <v>0</v>
      </c>
      <c r="G1660" s="44">
        <v>1</v>
      </c>
      <c r="H1660" s="44">
        <v>0</v>
      </c>
      <c r="I1660" s="44">
        <v>1</v>
      </c>
      <c r="J1660" s="44">
        <v>1</v>
      </c>
    </row>
    <row r="1661" spans="1:10" x14ac:dyDescent="0.25">
      <c r="A1661" s="40">
        <v>5124913</v>
      </c>
      <c r="B1661" s="41" t="s">
        <v>790</v>
      </c>
      <c r="C1661" s="41">
        <v>0</v>
      </c>
      <c r="D1661" s="41">
        <v>0</v>
      </c>
      <c r="E1661" s="41">
        <v>0</v>
      </c>
      <c r="F1661" s="41">
        <v>0</v>
      </c>
      <c r="G1661" s="41">
        <v>0</v>
      </c>
      <c r="H1661" s="41">
        <v>0</v>
      </c>
      <c r="I1661" s="41">
        <v>1</v>
      </c>
      <c r="J1661" s="41">
        <v>1</v>
      </c>
    </row>
    <row r="1662" spans="1:10" x14ac:dyDescent="0.25">
      <c r="A1662" s="43">
        <v>5435528</v>
      </c>
      <c r="B1662" s="44" t="s">
        <v>11455</v>
      </c>
      <c r="C1662" s="44">
        <v>0</v>
      </c>
      <c r="D1662" s="44">
        <v>0</v>
      </c>
      <c r="E1662" s="44">
        <v>0</v>
      </c>
      <c r="F1662" s="44">
        <v>0</v>
      </c>
      <c r="G1662" s="44">
        <v>0</v>
      </c>
      <c r="H1662" s="44">
        <v>1</v>
      </c>
      <c r="I1662" s="44">
        <v>1</v>
      </c>
      <c r="J1662" s="44">
        <v>1</v>
      </c>
    </row>
    <row r="1663" spans="1:10" x14ac:dyDescent="0.25">
      <c r="A1663" s="40">
        <v>4248201</v>
      </c>
      <c r="B1663" s="41" t="s">
        <v>12816</v>
      </c>
      <c r="C1663" s="41">
        <v>0</v>
      </c>
      <c r="D1663" s="41">
        <v>0</v>
      </c>
      <c r="E1663" s="41">
        <v>0</v>
      </c>
      <c r="F1663" s="41">
        <v>0</v>
      </c>
      <c r="G1663" s="41">
        <v>0</v>
      </c>
      <c r="H1663" s="41">
        <v>0</v>
      </c>
      <c r="I1663" s="41">
        <v>1</v>
      </c>
      <c r="J1663" s="41">
        <v>1</v>
      </c>
    </row>
    <row r="1664" spans="1:10" x14ac:dyDescent="0.25">
      <c r="A1664" s="43">
        <v>2074192</v>
      </c>
      <c r="B1664" s="44" t="s">
        <v>11456</v>
      </c>
      <c r="C1664" s="44">
        <v>1</v>
      </c>
      <c r="D1664" s="44">
        <v>1</v>
      </c>
      <c r="E1664" s="44">
        <v>1</v>
      </c>
      <c r="F1664" s="44">
        <v>1</v>
      </c>
      <c r="G1664" s="44">
        <v>1</v>
      </c>
      <c r="H1664" s="44">
        <v>1</v>
      </c>
      <c r="I1664" s="44">
        <v>1</v>
      </c>
      <c r="J1664" s="44">
        <v>1</v>
      </c>
    </row>
    <row r="1665" spans="1:10" x14ac:dyDescent="0.25">
      <c r="A1665" s="40">
        <v>5083257</v>
      </c>
      <c r="B1665" s="41" t="s">
        <v>12817</v>
      </c>
      <c r="C1665" s="41">
        <v>0</v>
      </c>
      <c r="D1665" s="41">
        <v>0</v>
      </c>
      <c r="E1665" s="41">
        <v>0</v>
      </c>
      <c r="F1665" s="41">
        <v>0</v>
      </c>
      <c r="G1665" s="41">
        <v>0</v>
      </c>
      <c r="H1665" s="41">
        <v>0</v>
      </c>
      <c r="I1665" s="41">
        <v>1</v>
      </c>
      <c r="J1665" s="41">
        <v>0</v>
      </c>
    </row>
    <row r="1666" spans="1:10" x14ac:dyDescent="0.25">
      <c r="A1666" s="43">
        <v>5145783</v>
      </c>
      <c r="B1666" s="44" t="s">
        <v>11457</v>
      </c>
      <c r="C1666" s="44">
        <v>0</v>
      </c>
      <c r="D1666" s="44">
        <v>0</v>
      </c>
      <c r="E1666" s="44">
        <v>0</v>
      </c>
      <c r="F1666" s="44">
        <v>0</v>
      </c>
      <c r="G1666" s="44">
        <v>0</v>
      </c>
      <c r="H1666" s="44">
        <v>0</v>
      </c>
      <c r="I1666" s="44">
        <v>1</v>
      </c>
      <c r="J1666" s="44">
        <v>1</v>
      </c>
    </row>
    <row r="1667" spans="1:10" x14ac:dyDescent="0.25">
      <c r="A1667" s="40">
        <v>2705036</v>
      </c>
      <c r="B1667" s="41" t="s">
        <v>12818</v>
      </c>
      <c r="C1667" s="41">
        <v>0</v>
      </c>
      <c r="D1667" s="41">
        <v>0</v>
      </c>
      <c r="E1667" s="41">
        <v>0</v>
      </c>
      <c r="F1667" s="41">
        <v>0</v>
      </c>
      <c r="G1667" s="41">
        <v>0</v>
      </c>
      <c r="H1667" s="41">
        <v>0</v>
      </c>
      <c r="I1667" s="41">
        <v>1</v>
      </c>
      <c r="J1667" s="41">
        <v>1</v>
      </c>
    </row>
    <row r="1668" spans="1:10" x14ac:dyDescent="0.25">
      <c r="A1668" s="43">
        <v>5070899</v>
      </c>
      <c r="B1668" s="44" t="s">
        <v>12819</v>
      </c>
      <c r="C1668" s="44">
        <v>0</v>
      </c>
      <c r="D1668" s="44">
        <v>0</v>
      </c>
      <c r="E1668" s="44">
        <v>0</v>
      </c>
      <c r="F1668" s="44">
        <v>0</v>
      </c>
      <c r="G1668" s="44">
        <v>1</v>
      </c>
      <c r="H1668" s="44">
        <v>0</v>
      </c>
      <c r="I1668" s="44">
        <v>1</v>
      </c>
      <c r="J1668" s="44">
        <v>0</v>
      </c>
    </row>
    <row r="1669" spans="1:10" x14ac:dyDescent="0.25">
      <c r="A1669" s="40">
        <v>2121174</v>
      </c>
      <c r="B1669" s="41" t="s">
        <v>12820</v>
      </c>
      <c r="C1669" s="41">
        <v>0</v>
      </c>
      <c r="D1669" s="41">
        <v>0</v>
      </c>
      <c r="E1669" s="41">
        <v>0</v>
      </c>
      <c r="F1669" s="41">
        <v>0</v>
      </c>
      <c r="G1669" s="41">
        <v>0</v>
      </c>
      <c r="H1669" s="41">
        <v>1</v>
      </c>
      <c r="I1669" s="41">
        <v>1</v>
      </c>
      <c r="J1669" s="41">
        <v>1</v>
      </c>
    </row>
    <row r="1670" spans="1:10" x14ac:dyDescent="0.25">
      <c r="A1670" s="43">
        <v>2655772</v>
      </c>
      <c r="B1670" s="44" t="s">
        <v>11459</v>
      </c>
      <c r="C1670" s="44">
        <v>1</v>
      </c>
      <c r="D1670" s="44">
        <v>1</v>
      </c>
      <c r="E1670" s="44">
        <v>1</v>
      </c>
      <c r="F1670" s="44">
        <v>1</v>
      </c>
      <c r="G1670" s="44">
        <v>1</v>
      </c>
      <c r="H1670" s="44">
        <v>1</v>
      </c>
      <c r="I1670" s="44">
        <v>1</v>
      </c>
      <c r="J1670" s="44">
        <v>1</v>
      </c>
    </row>
    <row r="1671" spans="1:10" x14ac:dyDescent="0.25">
      <c r="A1671" s="40">
        <v>2883376</v>
      </c>
      <c r="B1671" s="41" t="s">
        <v>12821</v>
      </c>
      <c r="C1671" s="41">
        <v>0</v>
      </c>
      <c r="D1671" s="41">
        <v>0</v>
      </c>
      <c r="E1671" s="41">
        <v>0</v>
      </c>
      <c r="F1671" s="41">
        <v>1</v>
      </c>
      <c r="G1671" s="41">
        <v>0</v>
      </c>
      <c r="H1671" s="41">
        <v>0</v>
      </c>
      <c r="I1671" s="41">
        <v>1</v>
      </c>
      <c r="J1671" s="41">
        <v>1</v>
      </c>
    </row>
    <row r="1672" spans="1:10" x14ac:dyDescent="0.25">
      <c r="A1672" s="43">
        <v>2787989</v>
      </c>
      <c r="B1672" s="44" t="s">
        <v>12822</v>
      </c>
      <c r="C1672" s="44">
        <v>1</v>
      </c>
      <c r="D1672" s="44">
        <v>1</v>
      </c>
      <c r="E1672" s="44">
        <v>1</v>
      </c>
      <c r="F1672" s="44">
        <v>0</v>
      </c>
      <c r="G1672" s="44">
        <v>0</v>
      </c>
      <c r="H1672" s="44">
        <v>0</v>
      </c>
      <c r="I1672" s="44">
        <v>0</v>
      </c>
      <c r="J1672" s="44">
        <v>0</v>
      </c>
    </row>
    <row r="1673" spans="1:10" x14ac:dyDescent="0.25">
      <c r="A1673" s="40">
        <v>2003821</v>
      </c>
      <c r="B1673" s="41" t="s">
        <v>625</v>
      </c>
      <c r="C1673" s="41">
        <v>0</v>
      </c>
      <c r="D1673" s="41">
        <v>0</v>
      </c>
      <c r="E1673" s="41">
        <v>0</v>
      </c>
      <c r="F1673" s="41">
        <v>0</v>
      </c>
      <c r="G1673" s="41">
        <v>0</v>
      </c>
      <c r="H1673" s="41">
        <v>0</v>
      </c>
      <c r="I1673" s="41">
        <v>1</v>
      </c>
      <c r="J1673" s="41">
        <v>0</v>
      </c>
    </row>
    <row r="1674" spans="1:10" x14ac:dyDescent="0.25">
      <c r="A1674" s="43">
        <v>2654806</v>
      </c>
      <c r="B1674" s="44" t="s">
        <v>4280</v>
      </c>
      <c r="C1674" s="44">
        <v>0</v>
      </c>
      <c r="D1674" s="44">
        <v>1</v>
      </c>
      <c r="E1674" s="44">
        <v>0</v>
      </c>
      <c r="F1674" s="44">
        <v>0</v>
      </c>
      <c r="G1674" s="44">
        <v>0</v>
      </c>
      <c r="H1674" s="44">
        <v>1</v>
      </c>
      <c r="I1674" s="44">
        <v>1</v>
      </c>
      <c r="J1674" s="44">
        <v>1</v>
      </c>
    </row>
    <row r="1675" spans="1:10" x14ac:dyDescent="0.25">
      <c r="A1675" s="40">
        <v>2027194</v>
      </c>
      <c r="B1675" s="41" t="s">
        <v>1793</v>
      </c>
      <c r="C1675" s="41">
        <v>0</v>
      </c>
      <c r="D1675" s="41">
        <v>0</v>
      </c>
      <c r="E1675" s="41">
        <v>0</v>
      </c>
      <c r="F1675" s="41">
        <v>1</v>
      </c>
      <c r="G1675" s="41">
        <v>1</v>
      </c>
      <c r="H1675" s="41">
        <v>1</v>
      </c>
      <c r="I1675" s="41">
        <v>1</v>
      </c>
      <c r="J1675" s="41">
        <v>1</v>
      </c>
    </row>
    <row r="1676" spans="1:10" x14ac:dyDescent="0.25">
      <c r="A1676" s="43">
        <v>2086344</v>
      </c>
      <c r="B1676" s="44" t="s">
        <v>12823</v>
      </c>
      <c r="C1676" s="44">
        <v>0</v>
      </c>
      <c r="D1676" s="44">
        <v>0</v>
      </c>
      <c r="E1676" s="44">
        <v>0</v>
      </c>
      <c r="F1676" s="44">
        <v>0</v>
      </c>
      <c r="G1676" s="44">
        <v>1</v>
      </c>
      <c r="H1676" s="44">
        <v>0</v>
      </c>
      <c r="I1676" s="44">
        <v>0</v>
      </c>
      <c r="J1676" s="44">
        <v>0</v>
      </c>
    </row>
    <row r="1677" spans="1:10" x14ac:dyDescent="0.25">
      <c r="A1677" s="40">
        <v>5170435</v>
      </c>
      <c r="B1677" s="41" t="s">
        <v>12824</v>
      </c>
      <c r="C1677" s="41">
        <v>0</v>
      </c>
      <c r="D1677" s="41">
        <v>0</v>
      </c>
      <c r="E1677" s="41">
        <v>0</v>
      </c>
      <c r="F1677" s="41">
        <v>0</v>
      </c>
      <c r="G1677" s="41">
        <v>0</v>
      </c>
      <c r="H1677" s="41">
        <v>0</v>
      </c>
      <c r="I1677" s="41">
        <v>1</v>
      </c>
      <c r="J1677" s="41">
        <v>0</v>
      </c>
    </row>
    <row r="1678" spans="1:10" x14ac:dyDescent="0.25">
      <c r="A1678" s="43">
        <v>5184851</v>
      </c>
      <c r="B1678" s="44" t="s">
        <v>12825</v>
      </c>
      <c r="C1678" s="44">
        <v>0</v>
      </c>
      <c r="D1678" s="44">
        <v>0</v>
      </c>
      <c r="E1678" s="44">
        <v>0</v>
      </c>
      <c r="F1678" s="44">
        <v>0</v>
      </c>
      <c r="G1678" s="44">
        <v>1</v>
      </c>
      <c r="H1678" s="44">
        <v>1</v>
      </c>
      <c r="I1678" s="44">
        <v>1</v>
      </c>
      <c r="J1678" s="44">
        <v>1</v>
      </c>
    </row>
    <row r="1679" spans="1:10" x14ac:dyDescent="0.25">
      <c r="A1679" s="40">
        <v>5381584</v>
      </c>
      <c r="B1679" s="41" t="s">
        <v>12826</v>
      </c>
      <c r="C1679" s="41">
        <v>0</v>
      </c>
      <c r="D1679" s="41">
        <v>0</v>
      </c>
      <c r="E1679" s="41">
        <v>0</v>
      </c>
      <c r="F1679" s="41">
        <v>0</v>
      </c>
      <c r="G1679" s="41">
        <v>0</v>
      </c>
      <c r="H1679" s="41">
        <v>1</v>
      </c>
      <c r="I1679" s="41">
        <v>1</v>
      </c>
      <c r="J1679" s="41">
        <v>1</v>
      </c>
    </row>
    <row r="1680" spans="1:10" x14ac:dyDescent="0.25">
      <c r="A1680" s="43">
        <v>5360498</v>
      </c>
      <c r="B1680" s="44" t="s">
        <v>7658</v>
      </c>
      <c r="C1680" s="44">
        <v>0</v>
      </c>
      <c r="D1680" s="44">
        <v>0</v>
      </c>
      <c r="E1680" s="44">
        <v>0</v>
      </c>
      <c r="F1680" s="44">
        <v>0</v>
      </c>
      <c r="G1680" s="44">
        <v>0</v>
      </c>
      <c r="H1680" s="44">
        <v>0</v>
      </c>
      <c r="I1680" s="44">
        <v>1</v>
      </c>
      <c r="J1680" s="44">
        <v>1</v>
      </c>
    </row>
    <row r="1681" spans="1:10" x14ac:dyDescent="0.25">
      <c r="A1681" s="40">
        <v>5189128</v>
      </c>
      <c r="B1681" s="41" t="s">
        <v>9991</v>
      </c>
      <c r="C1681" s="41">
        <v>0</v>
      </c>
      <c r="D1681" s="41">
        <v>0</v>
      </c>
      <c r="E1681" s="41">
        <v>0</v>
      </c>
      <c r="F1681" s="41">
        <v>1</v>
      </c>
      <c r="G1681" s="41">
        <v>0</v>
      </c>
      <c r="H1681" s="41">
        <v>0</v>
      </c>
      <c r="I1681" s="41">
        <v>1</v>
      </c>
      <c r="J1681" s="41">
        <v>1</v>
      </c>
    </row>
    <row r="1682" spans="1:10" x14ac:dyDescent="0.25">
      <c r="A1682" s="43">
        <v>5170982</v>
      </c>
      <c r="B1682" s="44" t="s">
        <v>12827</v>
      </c>
      <c r="C1682" s="44">
        <v>0</v>
      </c>
      <c r="D1682" s="44">
        <v>0</v>
      </c>
      <c r="E1682" s="44">
        <v>0</v>
      </c>
      <c r="F1682" s="44">
        <v>0</v>
      </c>
      <c r="G1682" s="44">
        <v>0</v>
      </c>
      <c r="H1682" s="44">
        <v>0</v>
      </c>
      <c r="I1682" s="44">
        <v>1</v>
      </c>
      <c r="J1682" s="44">
        <v>0</v>
      </c>
    </row>
    <row r="1683" spans="1:10" x14ac:dyDescent="0.25">
      <c r="A1683" s="40">
        <v>5428904</v>
      </c>
      <c r="B1683" s="41" t="s">
        <v>9376</v>
      </c>
      <c r="C1683" s="41">
        <v>0</v>
      </c>
      <c r="D1683" s="41">
        <v>0</v>
      </c>
      <c r="E1683" s="41">
        <v>0</v>
      </c>
      <c r="F1683" s="41">
        <v>0</v>
      </c>
      <c r="G1683" s="41">
        <v>0</v>
      </c>
      <c r="H1683" s="41">
        <v>0</v>
      </c>
      <c r="I1683" s="41">
        <v>1</v>
      </c>
      <c r="J1683" s="41">
        <v>0</v>
      </c>
    </row>
    <row r="1684" spans="1:10" x14ac:dyDescent="0.25">
      <c r="A1684" s="43">
        <v>2037998</v>
      </c>
      <c r="B1684" s="44" t="s">
        <v>10030</v>
      </c>
      <c r="C1684" s="44">
        <v>0</v>
      </c>
      <c r="D1684" s="44">
        <v>0</v>
      </c>
      <c r="E1684" s="44">
        <v>0</v>
      </c>
      <c r="F1684" s="44">
        <v>0</v>
      </c>
      <c r="G1684" s="44">
        <v>0</v>
      </c>
      <c r="H1684" s="44">
        <v>0</v>
      </c>
      <c r="I1684" s="44">
        <v>1</v>
      </c>
      <c r="J1684" s="44">
        <v>1</v>
      </c>
    </row>
    <row r="1685" spans="1:10" x14ac:dyDescent="0.25">
      <c r="A1685" s="40">
        <v>5208181</v>
      </c>
      <c r="B1685" s="41" t="s">
        <v>9271</v>
      </c>
      <c r="C1685" s="41">
        <v>0</v>
      </c>
      <c r="D1685" s="41">
        <v>0</v>
      </c>
      <c r="E1685" s="41">
        <v>0</v>
      </c>
      <c r="F1685" s="41">
        <v>0</v>
      </c>
      <c r="G1685" s="41">
        <v>0</v>
      </c>
      <c r="H1685" s="41">
        <v>0</v>
      </c>
      <c r="I1685" s="41">
        <v>0</v>
      </c>
      <c r="J1685" s="41">
        <v>1</v>
      </c>
    </row>
    <row r="1686" spans="1:10" x14ac:dyDescent="0.25">
      <c r="A1686" s="43">
        <v>5182212</v>
      </c>
      <c r="B1686" s="44" t="s">
        <v>6716</v>
      </c>
      <c r="C1686" s="44">
        <v>0</v>
      </c>
      <c r="D1686" s="44">
        <v>0</v>
      </c>
      <c r="E1686" s="44">
        <v>0</v>
      </c>
      <c r="F1686" s="44">
        <v>0</v>
      </c>
      <c r="G1686" s="44">
        <v>1</v>
      </c>
      <c r="H1686" s="44">
        <v>0</v>
      </c>
      <c r="I1686" s="44">
        <v>1</v>
      </c>
      <c r="J1686" s="44">
        <v>1</v>
      </c>
    </row>
    <row r="1687" spans="1:10" x14ac:dyDescent="0.25">
      <c r="A1687" s="40">
        <v>5298903</v>
      </c>
      <c r="B1687" s="41" t="s">
        <v>4660</v>
      </c>
      <c r="C1687" s="41">
        <v>0</v>
      </c>
      <c r="D1687" s="41">
        <v>0</v>
      </c>
      <c r="E1687" s="41">
        <v>0</v>
      </c>
      <c r="F1687" s="41">
        <v>0</v>
      </c>
      <c r="G1687" s="41">
        <v>0</v>
      </c>
      <c r="H1687" s="41">
        <v>0</v>
      </c>
      <c r="I1687" s="41">
        <v>1</v>
      </c>
      <c r="J1687" s="41">
        <v>0</v>
      </c>
    </row>
    <row r="1688" spans="1:10" x14ac:dyDescent="0.25">
      <c r="A1688" s="43">
        <v>2893193</v>
      </c>
      <c r="B1688" s="44" t="s">
        <v>11464</v>
      </c>
      <c r="C1688" s="44">
        <v>0</v>
      </c>
      <c r="D1688" s="44">
        <v>0</v>
      </c>
      <c r="E1688" s="44">
        <v>0</v>
      </c>
      <c r="F1688" s="44">
        <v>0</v>
      </c>
      <c r="G1688" s="44">
        <v>0</v>
      </c>
      <c r="H1688" s="44">
        <v>0</v>
      </c>
      <c r="I1688" s="44">
        <v>0</v>
      </c>
      <c r="J1688" s="44">
        <v>1</v>
      </c>
    </row>
    <row r="1689" spans="1:10" x14ac:dyDescent="0.25">
      <c r="A1689" s="40">
        <v>2875993</v>
      </c>
      <c r="B1689" s="41" t="s">
        <v>11465</v>
      </c>
      <c r="C1689" s="41">
        <v>0</v>
      </c>
      <c r="D1689" s="41">
        <v>0</v>
      </c>
      <c r="E1689" s="41">
        <v>0</v>
      </c>
      <c r="F1689" s="41">
        <v>0</v>
      </c>
      <c r="G1689" s="41">
        <v>0</v>
      </c>
      <c r="H1689" s="41">
        <v>0</v>
      </c>
      <c r="I1689" s="41">
        <v>1</v>
      </c>
      <c r="J1689" s="41">
        <v>1</v>
      </c>
    </row>
    <row r="1690" spans="1:10" x14ac:dyDescent="0.25">
      <c r="A1690" s="43">
        <v>2861224</v>
      </c>
      <c r="B1690" s="44" t="s">
        <v>6968</v>
      </c>
      <c r="C1690" s="44">
        <v>0</v>
      </c>
      <c r="D1690" s="44">
        <v>0</v>
      </c>
      <c r="E1690" s="44">
        <v>0</v>
      </c>
      <c r="F1690" s="44">
        <v>0</v>
      </c>
      <c r="G1690" s="44">
        <v>0</v>
      </c>
      <c r="H1690" s="44">
        <v>0</v>
      </c>
      <c r="I1690" s="44">
        <v>1</v>
      </c>
      <c r="J1690" s="44">
        <v>1</v>
      </c>
    </row>
    <row r="1691" spans="1:10" x14ac:dyDescent="0.25">
      <c r="A1691" s="40">
        <v>5109078</v>
      </c>
      <c r="B1691" s="41" t="s">
        <v>3223</v>
      </c>
      <c r="C1691" s="41">
        <v>0</v>
      </c>
      <c r="D1691" s="41">
        <v>0</v>
      </c>
      <c r="E1691" s="41">
        <v>0</v>
      </c>
      <c r="F1691" s="41">
        <v>0</v>
      </c>
      <c r="G1691" s="41">
        <v>0</v>
      </c>
      <c r="H1691" s="41">
        <v>0</v>
      </c>
      <c r="I1691" s="41">
        <v>1</v>
      </c>
      <c r="J1691" s="41">
        <v>1</v>
      </c>
    </row>
    <row r="1692" spans="1:10" x14ac:dyDescent="0.25">
      <c r="A1692" s="43">
        <v>5101093</v>
      </c>
      <c r="B1692" s="44" t="s">
        <v>12828</v>
      </c>
      <c r="C1692" s="44">
        <v>0</v>
      </c>
      <c r="D1692" s="44">
        <v>0</v>
      </c>
      <c r="E1692" s="44">
        <v>0</v>
      </c>
      <c r="F1692" s="44">
        <v>0</v>
      </c>
      <c r="G1692" s="44">
        <v>0</v>
      </c>
      <c r="H1692" s="44">
        <v>0</v>
      </c>
      <c r="I1692" s="44">
        <v>1</v>
      </c>
      <c r="J1692" s="44">
        <v>1</v>
      </c>
    </row>
    <row r="1693" spans="1:10" x14ac:dyDescent="0.25">
      <c r="A1693" s="40">
        <v>5428930</v>
      </c>
      <c r="B1693" s="41" t="s">
        <v>12829</v>
      </c>
      <c r="C1693" s="41">
        <v>0</v>
      </c>
      <c r="D1693" s="41">
        <v>0</v>
      </c>
      <c r="E1693" s="41">
        <v>0</v>
      </c>
      <c r="F1693" s="41">
        <v>0</v>
      </c>
      <c r="G1693" s="41">
        <v>0</v>
      </c>
      <c r="H1693" s="41">
        <v>0</v>
      </c>
      <c r="I1693" s="41">
        <v>1</v>
      </c>
      <c r="J1693" s="41">
        <v>0</v>
      </c>
    </row>
    <row r="1694" spans="1:10" x14ac:dyDescent="0.25">
      <c r="A1694" s="43">
        <v>5105501</v>
      </c>
      <c r="B1694" s="44" t="s">
        <v>7588</v>
      </c>
      <c r="C1694" s="44">
        <v>0</v>
      </c>
      <c r="D1694" s="44">
        <v>0</v>
      </c>
      <c r="E1694" s="44">
        <v>0</v>
      </c>
      <c r="F1694" s="44">
        <v>0</v>
      </c>
      <c r="G1694" s="44">
        <v>0</v>
      </c>
      <c r="H1694" s="44">
        <v>0</v>
      </c>
      <c r="I1694" s="44">
        <v>1</v>
      </c>
      <c r="J1694" s="44">
        <v>1</v>
      </c>
    </row>
    <row r="1695" spans="1:10" x14ac:dyDescent="0.25">
      <c r="A1695" s="40">
        <v>5085152</v>
      </c>
      <c r="B1695" s="41" t="s">
        <v>12830</v>
      </c>
      <c r="C1695" s="41">
        <v>0</v>
      </c>
      <c r="D1695" s="41">
        <v>0</v>
      </c>
      <c r="E1695" s="41">
        <v>0</v>
      </c>
      <c r="F1695" s="41">
        <v>0</v>
      </c>
      <c r="G1695" s="41">
        <v>0</v>
      </c>
      <c r="H1695" s="41">
        <v>0</v>
      </c>
      <c r="I1695" s="41">
        <v>1</v>
      </c>
      <c r="J1695" s="41">
        <v>1</v>
      </c>
    </row>
    <row r="1696" spans="1:10" x14ac:dyDescent="0.25">
      <c r="A1696" s="43">
        <v>5102243</v>
      </c>
      <c r="B1696" s="44" t="s">
        <v>5954</v>
      </c>
      <c r="C1696" s="44">
        <v>0</v>
      </c>
      <c r="D1696" s="44">
        <v>0</v>
      </c>
      <c r="E1696" s="44">
        <v>0</v>
      </c>
      <c r="F1696" s="44">
        <v>0</v>
      </c>
      <c r="G1696" s="44">
        <v>0</v>
      </c>
      <c r="H1696" s="44">
        <v>1</v>
      </c>
      <c r="I1696" s="44">
        <v>0</v>
      </c>
      <c r="J1696" s="44">
        <v>0</v>
      </c>
    </row>
    <row r="1697" spans="1:10" x14ac:dyDescent="0.25">
      <c r="A1697" s="40">
        <v>5209552</v>
      </c>
      <c r="B1697" s="41" t="s">
        <v>3970</v>
      </c>
      <c r="C1697" s="41">
        <v>0</v>
      </c>
      <c r="D1697" s="41">
        <v>0</v>
      </c>
      <c r="E1697" s="41">
        <v>0</v>
      </c>
      <c r="F1697" s="41">
        <v>0</v>
      </c>
      <c r="G1697" s="41">
        <v>0</v>
      </c>
      <c r="H1697" s="41">
        <v>1</v>
      </c>
      <c r="I1697" s="41">
        <v>1</v>
      </c>
      <c r="J1697" s="41">
        <v>1</v>
      </c>
    </row>
    <row r="1698" spans="1:10" x14ac:dyDescent="0.25">
      <c r="A1698" s="43">
        <v>5105897</v>
      </c>
      <c r="B1698" s="44" t="s">
        <v>5790</v>
      </c>
      <c r="C1698" s="44">
        <v>0</v>
      </c>
      <c r="D1698" s="44">
        <v>0</v>
      </c>
      <c r="E1698" s="44">
        <v>0</v>
      </c>
      <c r="F1698" s="44">
        <v>1</v>
      </c>
      <c r="G1698" s="44">
        <v>0</v>
      </c>
      <c r="H1698" s="44">
        <v>0</v>
      </c>
      <c r="I1698" s="44">
        <v>0</v>
      </c>
      <c r="J1698" s="44">
        <v>0</v>
      </c>
    </row>
    <row r="1699" spans="1:10" x14ac:dyDescent="0.25">
      <c r="A1699" s="40">
        <v>5268095</v>
      </c>
      <c r="B1699" s="41" t="s">
        <v>11468</v>
      </c>
      <c r="C1699" s="41">
        <v>0</v>
      </c>
      <c r="D1699" s="41">
        <v>0</v>
      </c>
      <c r="E1699" s="41">
        <v>0</v>
      </c>
      <c r="F1699" s="41">
        <v>0</v>
      </c>
      <c r="G1699" s="41">
        <v>0</v>
      </c>
      <c r="H1699" s="41">
        <v>1</v>
      </c>
      <c r="I1699" s="41">
        <v>1</v>
      </c>
      <c r="J1699" s="41">
        <v>1</v>
      </c>
    </row>
    <row r="1700" spans="1:10" x14ac:dyDescent="0.25">
      <c r="A1700" s="43">
        <v>5109345</v>
      </c>
      <c r="B1700" s="44" t="s">
        <v>12831</v>
      </c>
      <c r="C1700" s="44">
        <v>0</v>
      </c>
      <c r="D1700" s="44">
        <v>0</v>
      </c>
      <c r="E1700" s="44">
        <v>0</v>
      </c>
      <c r="F1700" s="44">
        <v>0</v>
      </c>
      <c r="G1700" s="44">
        <v>0</v>
      </c>
      <c r="H1700" s="44">
        <v>0</v>
      </c>
      <c r="I1700" s="44">
        <v>1</v>
      </c>
      <c r="J1700" s="44">
        <v>1</v>
      </c>
    </row>
    <row r="1701" spans="1:10" x14ac:dyDescent="0.25">
      <c r="A1701" s="40">
        <v>5403197</v>
      </c>
      <c r="B1701" s="41" t="s">
        <v>7128</v>
      </c>
      <c r="C1701" s="41">
        <v>0</v>
      </c>
      <c r="D1701" s="41">
        <v>0</v>
      </c>
      <c r="E1701" s="41">
        <v>0</v>
      </c>
      <c r="F1701" s="41">
        <v>0</v>
      </c>
      <c r="G1701" s="41">
        <v>0</v>
      </c>
      <c r="H1701" s="41">
        <v>0</v>
      </c>
      <c r="I1701" s="41">
        <v>1</v>
      </c>
      <c r="J1701" s="41">
        <v>1</v>
      </c>
    </row>
    <row r="1702" spans="1:10" x14ac:dyDescent="0.25">
      <c r="A1702" s="43">
        <v>5482275</v>
      </c>
      <c r="B1702" s="44" t="s">
        <v>12832</v>
      </c>
      <c r="C1702" s="44">
        <v>0</v>
      </c>
      <c r="D1702" s="44">
        <v>0</v>
      </c>
      <c r="E1702" s="44">
        <v>0</v>
      </c>
      <c r="F1702" s="44">
        <v>0</v>
      </c>
      <c r="G1702" s="44">
        <v>0</v>
      </c>
      <c r="H1702" s="44">
        <v>0</v>
      </c>
      <c r="I1702" s="44">
        <v>1</v>
      </c>
      <c r="J1702" s="44">
        <v>0</v>
      </c>
    </row>
    <row r="1703" spans="1:10" x14ac:dyDescent="0.25">
      <c r="A1703" s="40">
        <v>5115779</v>
      </c>
      <c r="B1703" s="41" t="s">
        <v>12833</v>
      </c>
      <c r="C1703" s="41">
        <v>0</v>
      </c>
      <c r="D1703" s="41">
        <v>0</v>
      </c>
      <c r="E1703" s="41">
        <v>0</v>
      </c>
      <c r="F1703" s="41">
        <v>0</v>
      </c>
      <c r="G1703" s="41">
        <v>0</v>
      </c>
      <c r="H1703" s="41">
        <v>0</v>
      </c>
      <c r="I1703" s="41">
        <v>1</v>
      </c>
      <c r="J1703" s="41">
        <v>1</v>
      </c>
    </row>
    <row r="1704" spans="1:10" x14ac:dyDescent="0.25">
      <c r="A1704" s="43">
        <v>2658704</v>
      </c>
      <c r="B1704" s="44" t="s">
        <v>12834</v>
      </c>
      <c r="C1704" s="44">
        <v>0</v>
      </c>
      <c r="D1704" s="44">
        <v>0</v>
      </c>
      <c r="E1704" s="44">
        <v>0</v>
      </c>
      <c r="F1704" s="44">
        <v>0</v>
      </c>
      <c r="G1704" s="44">
        <v>0</v>
      </c>
      <c r="H1704" s="44">
        <v>0</v>
      </c>
      <c r="I1704" s="44">
        <v>1</v>
      </c>
      <c r="J1704" s="44">
        <v>0</v>
      </c>
    </row>
    <row r="1705" spans="1:10" x14ac:dyDescent="0.25">
      <c r="A1705" s="40">
        <v>2075768</v>
      </c>
      <c r="B1705" s="41" t="s">
        <v>4871</v>
      </c>
      <c r="C1705" s="41">
        <v>0</v>
      </c>
      <c r="D1705" s="41">
        <v>0</v>
      </c>
      <c r="E1705" s="41">
        <v>0</v>
      </c>
      <c r="F1705" s="41">
        <v>0</v>
      </c>
      <c r="G1705" s="41">
        <v>0</v>
      </c>
      <c r="H1705" s="41">
        <v>0</v>
      </c>
      <c r="I1705" s="41">
        <v>1</v>
      </c>
      <c r="J1705" s="41">
        <v>0</v>
      </c>
    </row>
    <row r="1706" spans="1:10" x14ac:dyDescent="0.25">
      <c r="A1706" s="43">
        <v>2572036</v>
      </c>
      <c r="B1706" s="44" t="s">
        <v>1741</v>
      </c>
      <c r="C1706" s="44">
        <v>1</v>
      </c>
      <c r="D1706" s="44">
        <v>1</v>
      </c>
      <c r="E1706" s="44">
        <v>1</v>
      </c>
      <c r="F1706" s="44">
        <v>0</v>
      </c>
      <c r="G1706" s="44">
        <v>0</v>
      </c>
      <c r="H1706" s="44">
        <v>0</v>
      </c>
      <c r="I1706" s="44">
        <v>0</v>
      </c>
      <c r="J1706" s="44">
        <v>0</v>
      </c>
    </row>
    <row r="1707" spans="1:10" x14ac:dyDescent="0.25">
      <c r="A1707" s="40">
        <v>5079527</v>
      </c>
      <c r="B1707" s="41" t="s">
        <v>12835</v>
      </c>
      <c r="C1707" s="41">
        <v>0</v>
      </c>
      <c r="D1707" s="41">
        <v>0</v>
      </c>
      <c r="E1707" s="41">
        <v>0</v>
      </c>
      <c r="F1707" s="41">
        <v>0</v>
      </c>
      <c r="G1707" s="41">
        <v>0</v>
      </c>
      <c r="H1707" s="41">
        <v>0</v>
      </c>
      <c r="I1707" s="41">
        <v>1</v>
      </c>
      <c r="J1707" s="41">
        <v>1</v>
      </c>
    </row>
    <row r="1708" spans="1:10" x14ac:dyDescent="0.25">
      <c r="A1708" s="43">
        <v>5150949</v>
      </c>
      <c r="B1708" s="44" t="s">
        <v>12836</v>
      </c>
      <c r="C1708" s="44">
        <v>0</v>
      </c>
      <c r="D1708" s="44">
        <v>0</v>
      </c>
      <c r="E1708" s="44">
        <v>0</v>
      </c>
      <c r="F1708" s="44">
        <v>0</v>
      </c>
      <c r="G1708" s="44">
        <v>0</v>
      </c>
      <c r="H1708" s="44">
        <v>0</v>
      </c>
      <c r="I1708" s="44">
        <v>1</v>
      </c>
      <c r="J1708" s="44">
        <v>1</v>
      </c>
    </row>
    <row r="1709" spans="1:10" x14ac:dyDescent="0.25">
      <c r="A1709" s="40">
        <v>2875578</v>
      </c>
      <c r="B1709" s="41" t="s">
        <v>12837</v>
      </c>
      <c r="C1709" s="41">
        <v>0</v>
      </c>
      <c r="D1709" s="41">
        <v>0</v>
      </c>
      <c r="E1709" s="41">
        <v>0</v>
      </c>
      <c r="F1709" s="41">
        <v>0</v>
      </c>
      <c r="G1709" s="41">
        <v>0</v>
      </c>
      <c r="H1709" s="41">
        <v>1</v>
      </c>
      <c r="I1709" s="41">
        <v>1</v>
      </c>
      <c r="J1709" s="41">
        <v>1</v>
      </c>
    </row>
    <row r="1710" spans="1:10" x14ac:dyDescent="0.25">
      <c r="A1710" s="43">
        <v>5485312</v>
      </c>
      <c r="B1710" s="44" t="s">
        <v>12838</v>
      </c>
      <c r="C1710" s="44">
        <v>0</v>
      </c>
      <c r="D1710" s="44">
        <v>0</v>
      </c>
      <c r="E1710" s="44">
        <v>0</v>
      </c>
      <c r="F1710" s="44">
        <v>0</v>
      </c>
      <c r="G1710" s="44">
        <v>0</v>
      </c>
      <c r="H1710" s="44">
        <v>0</v>
      </c>
      <c r="I1710" s="44">
        <v>1</v>
      </c>
      <c r="J1710" s="44">
        <v>1</v>
      </c>
    </row>
    <row r="1711" spans="1:10" x14ac:dyDescent="0.25">
      <c r="A1711" s="40">
        <v>5468213</v>
      </c>
      <c r="B1711" s="41" t="s">
        <v>11476</v>
      </c>
      <c r="C1711" s="41">
        <v>0</v>
      </c>
      <c r="D1711" s="41">
        <v>0</v>
      </c>
      <c r="E1711" s="41">
        <v>0</v>
      </c>
      <c r="F1711" s="41">
        <v>0</v>
      </c>
      <c r="G1711" s="41">
        <v>0</v>
      </c>
      <c r="H1711" s="41">
        <v>0</v>
      </c>
      <c r="I1711" s="41">
        <v>1</v>
      </c>
      <c r="J1711" s="41">
        <v>1</v>
      </c>
    </row>
    <row r="1712" spans="1:10" x14ac:dyDescent="0.25">
      <c r="A1712" s="43">
        <v>5455995</v>
      </c>
      <c r="B1712" s="44" t="s">
        <v>11477</v>
      </c>
      <c r="C1712" s="44">
        <v>0</v>
      </c>
      <c r="D1712" s="44">
        <v>0</v>
      </c>
      <c r="E1712" s="44">
        <v>0</v>
      </c>
      <c r="F1712" s="44">
        <v>0</v>
      </c>
      <c r="G1712" s="44">
        <v>0</v>
      </c>
      <c r="H1712" s="44">
        <v>0</v>
      </c>
      <c r="I1712" s="44">
        <v>1</v>
      </c>
      <c r="J1712" s="44">
        <v>1</v>
      </c>
    </row>
    <row r="1713" spans="1:10" x14ac:dyDescent="0.25">
      <c r="A1713" s="40">
        <v>5249791</v>
      </c>
      <c r="B1713" s="41" t="s">
        <v>4141</v>
      </c>
      <c r="C1713" s="41">
        <v>0</v>
      </c>
      <c r="D1713" s="41">
        <v>0</v>
      </c>
      <c r="E1713" s="41">
        <v>0</v>
      </c>
      <c r="F1713" s="41">
        <v>0</v>
      </c>
      <c r="G1713" s="41">
        <v>0</v>
      </c>
      <c r="H1713" s="41">
        <v>0</v>
      </c>
      <c r="I1713" s="41">
        <v>1</v>
      </c>
      <c r="J1713" s="41">
        <v>1</v>
      </c>
    </row>
    <row r="1714" spans="1:10" x14ac:dyDescent="0.25">
      <c r="A1714" s="43">
        <v>5382475</v>
      </c>
      <c r="B1714" s="44" t="s">
        <v>920</v>
      </c>
      <c r="C1714" s="44">
        <v>0</v>
      </c>
      <c r="D1714" s="44">
        <v>0</v>
      </c>
      <c r="E1714" s="44">
        <v>0</v>
      </c>
      <c r="F1714" s="44">
        <v>0</v>
      </c>
      <c r="G1714" s="44">
        <v>0</v>
      </c>
      <c r="H1714" s="44">
        <v>0</v>
      </c>
      <c r="I1714" s="44">
        <v>1</v>
      </c>
      <c r="J1714" s="44">
        <v>1</v>
      </c>
    </row>
    <row r="1715" spans="1:10" x14ac:dyDescent="0.25">
      <c r="A1715" s="40">
        <v>5050952</v>
      </c>
      <c r="B1715" s="41" t="s">
        <v>11478</v>
      </c>
      <c r="C1715" s="41">
        <v>0</v>
      </c>
      <c r="D1715" s="41">
        <v>0</v>
      </c>
      <c r="E1715" s="41">
        <v>0</v>
      </c>
      <c r="F1715" s="41">
        <v>0</v>
      </c>
      <c r="G1715" s="41">
        <v>0</v>
      </c>
      <c r="H1715" s="41">
        <v>0</v>
      </c>
      <c r="I1715" s="41">
        <v>0</v>
      </c>
      <c r="J1715" s="41">
        <v>1</v>
      </c>
    </row>
    <row r="1716" spans="1:10" x14ac:dyDescent="0.25">
      <c r="A1716" s="43">
        <v>2569477</v>
      </c>
      <c r="B1716" s="44" t="s">
        <v>12839</v>
      </c>
      <c r="C1716" s="44">
        <v>0</v>
      </c>
      <c r="D1716" s="44">
        <v>0</v>
      </c>
      <c r="E1716" s="44">
        <v>0</v>
      </c>
      <c r="F1716" s="44">
        <v>0</v>
      </c>
      <c r="G1716" s="44">
        <v>0</v>
      </c>
      <c r="H1716" s="44">
        <v>0</v>
      </c>
      <c r="I1716" s="44">
        <v>1</v>
      </c>
      <c r="J1716" s="44">
        <v>1</v>
      </c>
    </row>
    <row r="1717" spans="1:10" x14ac:dyDescent="0.25">
      <c r="A1717" s="40">
        <v>2112663</v>
      </c>
      <c r="B1717" s="41" t="s">
        <v>1949</v>
      </c>
      <c r="C1717" s="41">
        <v>0</v>
      </c>
      <c r="D1717" s="41">
        <v>0</v>
      </c>
      <c r="E1717" s="41">
        <v>0</v>
      </c>
      <c r="F1717" s="41">
        <v>0</v>
      </c>
      <c r="G1717" s="41">
        <v>0</v>
      </c>
      <c r="H1717" s="41">
        <v>0</v>
      </c>
      <c r="I1717" s="41">
        <v>1</v>
      </c>
      <c r="J1717" s="41">
        <v>1</v>
      </c>
    </row>
    <row r="1718" spans="1:10" x14ac:dyDescent="0.25">
      <c r="A1718" s="43">
        <v>5179335</v>
      </c>
      <c r="B1718" s="44" t="s">
        <v>12840</v>
      </c>
      <c r="C1718" s="44">
        <v>0</v>
      </c>
      <c r="D1718" s="44">
        <v>1</v>
      </c>
      <c r="E1718" s="44">
        <v>0</v>
      </c>
      <c r="F1718" s="44">
        <v>0</v>
      </c>
      <c r="G1718" s="44">
        <v>0</v>
      </c>
      <c r="H1718" s="44">
        <v>0</v>
      </c>
      <c r="I1718" s="44">
        <v>0</v>
      </c>
      <c r="J1718" s="44">
        <v>0</v>
      </c>
    </row>
    <row r="1719" spans="1:10" ht="15.75" thickBot="1" x14ac:dyDescent="0.3">
      <c r="A1719" s="40">
        <v>2867575</v>
      </c>
      <c r="B1719" s="41" t="s">
        <v>12841</v>
      </c>
      <c r="C1719" s="41">
        <v>0</v>
      </c>
      <c r="D1719" s="41">
        <v>0</v>
      </c>
      <c r="E1719" s="41">
        <v>0</v>
      </c>
      <c r="F1719" s="41">
        <v>0</v>
      </c>
      <c r="G1719" s="41">
        <v>0</v>
      </c>
      <c r="H1719" s="41">
        <v>0</v>
      </c>
      <c r="I1719" s="41">
        <v>1</v>
      </c>
      <c r="J1719" s="41">
        <v>0</v>
      </c>
    </row>
    <row r="1720" spans="1:10" ht="15.75" thickTop="1" x14ac:dyDescent="0.25">
      <c r="A1720" s="46"/>
      <c r="B1720" s="47">
        <f>SUM(Submission!$C$1720:$J$1720)</f>
        <v>3618</v>
      </c>
      <c r="C1720" s="48">
        <f>SUBTOTAL(109,Submission!$C$2:$C$1719)</f>
        <v>64</v>
      </c>
      <c r="D1720" s="48">
        <f>SUBTOTAL(109,Submission!$D$2:$D$1719)</f>
        <v>103</v>
      </c>
      <c r="E1720" s="48">
        <f>SUBTOTAL(109,Submission!$E$2:$E$1719)</f>
        <v>113</v>
      </c>
      <c r="F1720" s="48">
        <f>SUBTOTAL(109,Submission!$F$2:$F$1719)</f>
        <v>129</v>
      </c>
      <c r="G1720" s="48">
        <f>SUBTOTAL(109,Submission!$G$2:$G$1719)</f>
        <v>266</v>
      </c>
      <c r="H1720" s="48">
        <f>SUBTOTAL(109,Submission!$H$2:$H$1719)</f>
        <v>295</v>
      </c>
      <c r="I1720" s="48">
        <f>SUBTOTAL(109,Submission!$I$2:$I$1719)</f>
        <v>1487</v>
      </c>
      <c r="J1720" s="48">
        <f>SUBTOTAL(109,Submission!$J$2:$J$1719)</f>
        <v>1161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55"/>
  <sheetViews>
    <sheetView zoomScale="90" zoomScaleNormal="90" workbookViewId="0">
      <pane xSplit="3" ySplit="4" topLeftCell="D1149" activePane="bottomRight" state="frozen"/>
      <selection pane="topRight" activeCell="E1" sqref="E1"/>
      <selection pane="bottomLeft" activeCell="A7" sqref="A7"/>
      <selection pane="bottomRight" activeCell="E8" sqref="E8"/>
    </sheetView>
  </sheetViews>
  <sheetFormatPr defaultRowHeight="15" x14ac:dyDescent="0.25"/>
  <cols>
    <col min="1" max="1" width="11.42578125" bestFit="1" customWidth="1"/>
    <col min="2" max="2" width="33.42578125" bestFit="1" customWidth="1"/>
    <col min="3" max="3" width="10.42578125" customWidth="1"/>
    <col min="4" max="5" width="17.5703125" customWidth="1"/>
    <col min="6" max="7" width="15.5703125" bestFit="1" customWidth="1"/>
    <col min="8" max="9" width="13.7109375" customWidth="1"/>
    <col min="10" max="11" width="13.5703125" bestFit="1" customWidth="1"/>
    <col min="12" max="12" width="14.5703125" bestFit="1" customWidth="1"/>
    <col min="13" max="13" width="12.5703125" bestFit="1" customWidth="1"/>
    <col min="14" max="15" width="14.140625" customWidth="1"/>
    <col min="16" max="16" width="12.5703125" customWidth="1"/>
    <col min="17" max="17" width="11.42578125" customWidth="1"/>
    <col min="18" max="19" width="12.5703125" customWidth="1"/>
  </cols>
  <sheetData>
    <row r="1" spans="1:20" s="18" customFormat="1" ht="12" customHeight="1" x14ac:dyDescent="0.2">
      <c r="A1" s="98" t="s">
        <v>10786</v>
      </c>
      <c r="B1" s="99" t="s">
        <v>922</v>
      </c>
      <c r="C1" s="101" t="s">
        <v>10787</v>
      </c>
      <c r="D1" s="26"/>
      <c r="E1" s="103" t="s">
        <v>10788</v>
      </c>
      <c r="F1" s="104"/>
      <c r="G1" s="104"/>
      <c r="H1" s="104"/>
      <c r="I1" s="92" t="s">
        <v>10789</v>
      </c>
      <c r="J1" s="93"/>
      <c r="K1" s="93"/>
      <c r="L1" s="93"/>
      <c r="M1" s="93"/>
      <c r="N1" s="94"/>
      <c r="O1" s="92" t="s">
        <v>10790</v>
      </c>
      <c r="P1" s="93"/>
      <c r="Q1" s="93"/>
      <c r="R1" s="93"/>
      <c r="S1" s="94"/>
      <c r="T1" s="32"/>
    </row>
    <row r="2" spans="1:20" s="18" customFormat="1" ht="12" customHeight="1" x14ac:dyDescent="0.2">
      <c r="A2" s="99"/>
      <c r="B2" s="99"/>
      <c r="C2" s="101"/>
      <c r="D2" s="27"/>
      <c r="E2" s="105"/>
      <c r="F2" s="106"/>
      <c r="G2" s="106"/>
      <c r="H2" s="106"/>
      <c r="I2" s="95"/>
      <c r="J2" s="96"/>
      <c r="K2" s="96"/>
      <c r="L2" s="96"/>
      <c r="M2" s="96"/>
      <c r="N2" s="97"/>
      <c r="O2" s="95"/>
      <c r="P2" s="96"/>
      <c r="Q2" s="96"/>
      <c r="R2" s="96"/>
      <c r="S2" s="97"/>
    </row>
    <row r="3" spans="1:20" s="18" customFormat="1" ht="120.75" customHeight="1" x14ac:dyDescent="0.2">
      <c r="A3" s="100"/>
      <c r="B3" s="100"/>
      <c r="C3" s="102"/>
      <c r="D3" s="23" t="s">
        <v>10791</v>
      </c>
      <c r="E3" s="24" t="s">
        <v>12</v>
      </c>
      <c r="F3" s="25" t="s">
        <v>10792</v>
      </c>
      <c r="G3" s="25" t="s">
        <v>10793</v>
      </c>
      <c r="H3" s="28" t="s">
        <v>10794</v>
      </c>
      <c r="I3" s="25" t="s">
        <v>12</v>
      </c>
      <c r="J3" s="25" t="s">
        <v>10795</v>
      </c>
      <c r="K3" s="29" t="s">
        <v>608</v>
      </c>
      <c r="L3" s="30" t="s">
        <v>609</v>
      </c>
      <c r="M3" s="30" t="s">
        <v>10796</v>
      </c>
      <c r="N3" s="30" t="s">
        <v>617</v>
      </c>
      <c r="O3" s="29" t="s">
        <v>12</v>
      </c>
      <c r="P3" s="31" t="s">
        <v>10797</v>
      </c>
      <c r="Q3" s="25" t="s">
        <v>10798</v>
      </c>
      <c r="R3" s="29" t="s">
        <v>10799</v>
      </c>
      <c r="S3" s="25" t="s">
        <v>10800</v>
      </c>
    </row>
    <row r="4" spans="1:20" ht="15.75" thickBot="1" x14ac:dyDescent="0.3">
      <c r="A4" s="50" t="s">
        <v>10801</v>
      </c>
      <c r="B4" s="51" t="s">
        <v>10802</v>
      </c>
      <c r="C4" s="51" t="s">
        <v>10803</v>
      </c>
      <c r="D4" s="51" t="s">
        <v>12842</v>
      </c>
      <c r="E4" s="51" t="s">
        <v>12843</v>
      </c>
      <c r="F4" s="51" t="s">
        <v>12844</v>
      </c>
      <c r="G4" s="51" t="s">
        <v>12845</v>
      </c>
      <c r="H4" s="51" t="s">
        <v>12846</v>
      </c>
      <c r="I4" s="51" t="s">
        <v>12847</v>
      </c>
      <c r="J4" s="51" t="s">
        <v>12848</v>
      </c>
      <c r="K4" s="51" t="s">
        <v>12849</v>
      </c>
      <c r="L4" s="51" t="s">
        <v>12850</v>
      </c>
      <c r="M4" s="51" t="s">
        <v>12851</v>
      </c>
      <c r="N4" s="51" t="s">
        <v>12852</v>
      </c>
      <c r="O4" s="51" t="s">
        <v>12853</v>
      </c>
      <c r="P4" s="51" t="s">
        <v>12854</v>
      </c>
      <c r="Q4" s="51" t="s">
        <v>12855</v>
      </c>
      <c r="R4" s="51" t="s">
        <v>12856</v>
      </c>
      <c r="S4" s="51" t="s">
        <v>12857</v>
      </c>
    </row>
    <row r="5" spans="1:20" ht="15.75" thickTop="1" x14ac:dyDescent="0.25">
      <c r="A5" s="52">
        <v>1</v>
      </c>
      <c r="B5" s="53" t="s">
        <v>10804</v>
      </c>
      <c r="C5" s="53">
        <v>2683857</v>
      </c>
      <c r="D5" s="54">
        <f>'Report Summary'!$E5+'Report Summary'!$I5+'Report Summary'!$O5</f>
        <v>8556</v>
      </c>
      <c r="E5" s="54">
        <f>SUM('Report Summary'!$F5:$H5)</f>
        <v>7871</v>
      </c>
      <c r="F5" s="54">
        <v>6946</v>
      </c>
      <c r="G5" s="54">
        <v>925</v>
      </c>
      <c r="H5" s="54">
        <v>0</v>
      </c>
      <c r="I5" s="54">
        <f>SUM('Report Summary'!$J5:$N5)</f>
        <v>685</v>
      </c>
      <c r="J5" s="54">
        <v>200.6</v>
      </c>
      <c r="K5" s="54">
        <v>294.39999999999998</v>
      </c>
      <c r="L5" s="54">
        <v>40</v>
      </c>
      <c r="M5" s="54"/>
      <c r="N5" s="54">
        <v>150</v>
      </c>
      <c r="O5" s="54">
        <f>SUM('Report Summary'!$P5:$S5)</f>
        <v>0</v>
      </c>
      <c r="P5" s="54">
        <v>0</v>
      </c>
      <c r="Q5" s="54">
        <v>0</v>
      </c>
      <c r="R5" s="54">
        <v>0</v>
      </c>
      <c r="S5" s="54">
        <v>0</v>
      </c>
    </row>
    <row r="6" spans="1:20" x14ac:dyDescent="0.25">
      <c r="A6" s="55">
        <v>2</v>
      </c>
      <c r="B6" s="56" t="s">
        <v>10805</v>
      </c>
      <c r="C6" s="56">
        <v>5176727</v>
      </c>
      <c r="D6" s="57">
        <f>'Report Summary'!$E6+'Report Summary'!$I6+'Report Summary'!$O6</f>
        <v>250968.7</v>
      </c>
      <c r="E6" s="57">
        <f>SUM('Report Summary'!$F6:$H6)</f>
        <v>246154.5</v>
      </c>
      <c r="F6" s="57">
        <v>0</v>
      </c>
      <c r="G6" s="57">
        <v>172987.3</v>
      </c>
      <c r="H6" s="57">
        <v>73167.199999999997</v>
      </c>
      <c r="I6" s="57">
        <f>SUM('Report Summary'!$J6:$N6)</f>
        <v>1314.2</v>
      </c>
      <c r="J6" s="57">
        <v>0</v>
      </c>
      <c r="K6" s="57">
        <v>414.2</v>
      </c>
      <c r="L6" s="57">
        <v>900</v>
      </c>
      <c r="M6" s="57"/>
      <c r="N6" s="57">
        <v>0</v>
      </c>
      <c r="O6" s="57">
        <f>SUM('Report Summary'!$P6:$S6)</f>
        <v>3500</v>
      </c>
      <c r="P6" s="57">
        <v>0</v>
      </c>
      <c r="Q6" s="57">
        <v>3500</v>
      </c>
      <c r="R6" s="57">
        <v>0</v>
      </c>
      <c r="S6" s="57">
        <v>0</v>
      </c>
    </row>
    <row r="7" spans="1:20" x14ac:dyDescent="0.25">
      <c r="A7" s="58">
        <v>3</v>
      </c>
      <c r="B7" s="59" t="s">
        <v>10806</v>
      </c>
      <c r="C7" s="59">
        <v>2724286</v>
      </c>
      <c r="D7" s="60">
        <f>'Report Summary'!$E7+'Report Summary'!$I7+'Report Summary'!$O7</f>
        <v>5794.2</v>
      </c>
      <c r="E7" s="60">
        <f>SUM('Report Summary'!$F7:$H7)</f>
        <v>5794.2</v>
      </c>
      <c r="F7" s="60">
        <v>0</v>
      </c>
      <c r="G7" s="60">
        <v>5794.2</v>
      </c>
      <c r="H7" s="60">
        <v>0</v>
      </c>
      <c r="I7" s="60">
        <f>SUM('Report Summary'!$J7:$N7)</f>
        <v>0</v>
      </c>
      <c r="J7" s="60">
        <v>0</v>
      </c>
      <c r="K7" s="60"/>
      <c r="L7" s="60"/>
      <c r="M7" s="60"/>
      <c r="N7" s="60">
        <v>0</v>
      </c>
      <c r="O7" s="60">
        <f>SUM('Report Summary'!$P7:$S7)</f>
        <v>0</v>
      </c>
      <c r="P7" s="60">
        <v>0</v>
      </c>
      <c r="Q7" s="60">
        <v>0</v>
      </c>
      <c r="R7" s="60">
        <v>0</v>
      </c>
      <c r="S7" s="60">
        <v>0</v>
      </c>
    </row>
    <row r="8" spans="1:20" x14ac:dyDescent="0.25">
      <c r="A8" s="55">
        <v>4</v>
      </c>
      <c r="B8" s="61" t="s">
        <v>10807</v>
      </c>
      <c r="C8" s="61">
        <v>2672146</v>
      </c>
      <c r="D8" s="62">
        <f>'Report Summary'!$E8+'Report Summary'!$I8+'Report Summary'!$O8</f>
        <v>130392.3</v>
      </c>
      <c r="E8" s="62">
        <f>SUM('Report Summary'!$F8:$H8)</f>
        <v>120392.3</v>
      </c>
      <c r="F8" s="62">
        <v>0</v>
      </c>
      <c r="G8" s="62">
        <v>83692</v>
      </c>
      <c r="H8" s="62">
        <v>36700.300000000003</v>
      </c>
      <c r="I8" s="62">
        <f>SUM('Report Summary'!$J8:$N8)</f>
        <v>0</v>
      </c>
      <c r="J8" s="62">
        <v>0</v>
      </c>
      <c r="K8" s="62"/>
      <c r="L8" s="62"/>
      <c r="M8" s="62"/>
      <c r="N8" s="62">
        <v>0</v>
      </c>
      <c r="O8" s="62">
        <f>SUM('Report Summary'!$P8:$S8)</f>
        <v>10000</v>
      </c>
      <c r="P8" s="62">
        <v>0</v>
      </c>
      <c r="Q8" s="62">
        <v>5000</v>
      </c>
      <c r="R8" s="62">
        <v>5000</v>
      </c>
      <c r="S8" s="62">
        <v>0</v>
      </c>
    </row>
    <row r="9" spans="1:20" x14ac:dyDescent="0.25">
      <c r="A9" s="58">
        <v>5</v>
      </c>
      <c r="B9" s="59" t="s">
        <v>10808</v>
      </c>
      <c r="C9" s="59">
        <v>5106508</v>
      </c>
      <c r="D9" s="60">
        <f>'Report Summary'!$E9+'Report Summary'!$I9+'Report Summary'!$O9</f>
        <v>277988.7</v>
      </c>
      <c r="E9" s="60">
        <f>SUM('Report Summary'!$F9:$H9)</f>
        <v>277988.7</v>
      </c>
      <c r="F9" s="60">
        <v>207481.60000000001</v>
      </c>
      <c r="G9" s="60">
        <v>31935.599999999999</v>
      </c>
      <c r="H9" s="60">
        <v>38571.5</v>
      </c>
      <c r="I9" s="60">
        <f>SUM('Report Summary'!$J9:$N9)</f>
        <v>0</v>
      </c>
      <c r="J9" s="60">
        <v>0</v>
      </c>
      <c r="K9" s="60"/>
      <c r="L9" s="60"/>
      <c r="M9" s="60"/>
      <c r="N9" s="60">
        <v>0</v>
      </c>
      <c r="O9" s="60">
        <f>SUM('Report Summary'!$P9:$S9)</f>
        <v>0</v>
      </c>
      <c r="P9" s="60">
        <v>0</v>
      </c>
      <c r="Q9" s="60">
        <v>0</v>
      </c>
      <c r="R9" s="60">
        <v>0</v>
      </c>
      <c r="S9" s="60">
        <v>0</v>
      </c>
    </row>
    <row r="10" spans="1:20" x14ac:dyDescent="0.25">
      <c r="A10" s="55">
        <v>6</v>
      </c>
      <c r="B10" s="56" t="s">
        <v>9821</v>
      </c>
      <c r="C10" s="56">
        <v>5098564</v>
      </c>
      <c r="D10" s="57">
        <f>'Report Summary'!$E10+'Report Summary'!$I10+'Report Summary'!$O10</f>
        <v>48065.142</v>
      </c>
      <c r="E10" s="57">
        <f>SUM('Report Summary'!$F10:$H10)</f>
        <v>48065.142</v>
      </c>
      <c r="F10" s="57">
        <v>0</v>
      </c>
      <c r="G10" s="57">
        <v>48065.142</v>
      </c>
      <c r="H10" s="57">
        <v>0</v>
      </c>
      <c r="I10" s="57">
        <f>SUM('Report Summary'!$J10:$N10)</f>
        <v>0</v>
      </c>
      <c r="J10" s="57">
        <v>0</v>
      </c>
      <c r="K10" s="57"/>
      <c r="L10" s="57"/>
      <c r="M10" s="57"/>
      <c r="N10" s="57">
        <v>0</v>
      </c>
      <c r="O10" s="57">
        <f>SUM('Report Summary'!$P10:$S10)</f>
        <v>0</v>
      </c>
      <c r="P10" s="57">
        <v>0</v>
      </c>
      <c r="Q10" s="57">
        <v>0</v>
      </c>
      <c r="R10" s="57">
        <v>0</v>
      </c>
      <c r="S10" s="57">
        <v>0</v>
      </c>
    </row>
    <row r="11" spans="1:20" x14ac:dyDescent="0.25">
      <c r="A11" s="58">
        <v>7</v>
      </c>
      <c r="B11" s="63" t="s">
        <v>10809</v>
      </c>
      <c r="C11" s="63">
        <v>2707969</v>
      </c>
      <c r="D11" s="64">
        <f>'Report Summary'!$E11+'Report Summary'!$I11+'Report Summary'!$O11</f>
        <v>237354</v>
      </c>
      <c r="E11" s="64">
        <f>SUM('Report Summary'!$F11:$H11)</f>
        <v>214756</v>
      </c>
      <c r="F11" s="64">
        <v>1592</v>
      </c>
      <c r="G11" s="64">
        <v>106360.9</v>
      </c>
      <c r="H11" s="64">
        <v>106803.09999999999</v>
      </c>
      <c r="I11" s="64">
        <f>SUM('Report Summary'!$J11:$N11)</f>
        <v>12598</v>
      </c>
      <c r="J11" s="64">
        <v>392</v>
      </c>
      <c r="K11" s="64">
        <v>898</v>
      </c>
      <c r="L11" s="64">
        <v>308</v>
      </c>
      <c r="M11" s="64">
        <v>11000</v>
      </c>
      <c r="N11" s="64">
        <v>0</v>
      </c>
      <c r="O11" s="64">
        <f>SUM('Report Summary'!$P11:$S11)</f>
        <v>10000</v>
      </c>
      <c r="P11" s="64">
        <v>0</v>
      </c>
      <c r="Q11" s="64">
        <v>0</v>
      </c>
      <c r="R11" s="64">
        <v>10000</v>
      </c>
      <c r="S11" s="64">
        <v>0</v>
      </c>
    </row>
    <row r="12" spans="1:20" x14ac:dyDescent="0.25">
      <c r="A12" s="55">
        <v>8</v>
      </c>
      <c r="B12" s="56" t="s">
        <v>6114</v>
      </c>
      <c r="C12" s="56">
        <v>5070554</v>
      </c>
      <c r="D12" s="57">
        <f>'Report Summary'!$E12+'Report Summary'!$I12+'Report Summary'!$O12</f>
        <v>12841.02</v>
      </c>
      <c r="E12" s="57">
        <f>SUM('Report Summary'!$F12:$H12)</f>
        <v>12841.02</v>
      </c>
      <c r="F12" s="57">
        <v>0</v>
      </c>
      <c r="G12" s="57">
        <v>12841.02</v>
      </c>
      <c r="H12" s="57">
        <v>0</v>
      </c>
      <c r="I12" s="57">
        <f>SUM('Report Summary'!$J12:$N12)</f>
        <v>0</v>
      </c>
      <c r="J12" s="57">
        <v>0</v>
      </c>
      <c r="K12" s="57"/>
      <c r="L12" s="57"/>
      <c r="M12" s="57"/>
      <c r="N12" s="57">
        <v>0</v>
      </c>
      <c r="O12" s="57">
        <f>SUM('Report Summary'!$P12:$S12)</f>
        <v>0</v>
      </c>
      <c r="P12" s="57">
        <v>0</v>
      </c>
      <c r="Q12" s="57">
        <v>0</v>
      </c>
      <c r="R12" s="57">
        <v>0</v>
      </c>
      <c r="S12" s="57">
        <v>0</v>
      </c>
    </row>
    <row r="13" spans="1:20" x14ac:dyDescent="0.25">
      <c r="A13" s="58">
        <v>9</v>
      </c>
      <c r="B13" s="63" t="s">
        <v>807</v>
      </c>
      <c r="C13" s="63">
        <v>2011239</v>
      </c>
      <c r="D13" s="64">
        <f>'Report Summary'!$E13+'Report Summary'!$I13+'Report Summary'!$O13</f>
        <v>840796.1</v>
      </c>
      <c r="E13" s="64">
        <f>SUM('Report Summary'!$F13:$H13)</f>
        <v>818311.4</v>
      </c>
      <c r="F13" s="64">
        <v>420781.5</v>
      </c>
      <c r="G13" s="64">
        <v>114203</v>
      </c>
      <c r="H13" s="64">
        <v>283326.90000000002</v>
      </c>
      <c r="I13" s="64">
        <f>SUM('Report Summary'!$J13:$N13)</f>
        <v>22184.7</v>
      </c>
      <c r="J13" s="64">
        <v>4853.7000000000007</v>
      </c>
      <c r="K13" s="64">
        <v>6975.6</v>
      </c>
      <c r="L13" s="64">
        <v>10355.4</v>
      </c>
      <c r="M13" s="64"/>
      <c r="N13" s="64">
        <v>0</v>
      </c>
      <c r="O13" s="64">
        <f>SUM('Report Summary'!$P13:$S13)</f>
        <v>300</v>
      </c>
      <c r="P13" s="64">
        <v>0</v>
      </c>
      <c r="Q13" s="64">
        <v>300</v>
      </c>
      <c r="R13" s="64">
        <v>0</v>
      </c>
      <c r="S13" s="64">
        <v>0</v>
      </c>
    </row>
    <row r="14" spans="1:20" x14ac:dyDescent="0.25">
      <c r="A14" s="55">
        <v>10</v>
      </c>
      <c r="B14" s="61" t="s">
        <v>9062</v>
      </c>
      <c r="C14" s="61">
        <v>2678179</v>
      </c>
      <c r="D14" s="62">
        <f>'Report Summary'!$E14+'Report Summary'!$I14+'Report Summary'!$O14</f>
        <v>195109.66</v>
      </c>
      <c r="E14" s="62">
        <f>SUM('Report Summary'!$F14:$H14)</f>
        <v>191109.66</v>
      </c>
      <c r="F14" s="62">
        <v>1796</v>
      </c>
      <c r="G14" s="62">
        <v>168510.01</v>
      </c>
      <c r="H14" s="62">
        <v>20803.650000000001</v>
      </c>
      <c r="I14" s="62">
        <f>SUM('Report Summary'!$J14:$N14)</f>
        <v>0</v>
      </c>
      <c r="J14" s="62">
        <v>0</v>
      </c>
      <c r="K14" s="62"/>
      <c r="L14" s="62"/>
      <c r="M14" s="62"/>
      <c r="N14" s="62">
        <v>0</v>
      </c>
      <c r="O14" s="62">
        <f>SUM('Report Summary'!$P14:$S14)</f>
        <v>4000</v>
      </c>
      <c r="P14" s="62">
        <v>0</v>
      </c>
      <c r="Q14" s="62">
        <v>0</v>
      </c>
      <c r="R14" s="62">
        <v>4000</v>
      </c>
      <c r="S14" s="62">
        <v>0</v>
      </c>
    </row>
    <row r="15" spans="1:20" x14ac:dyDescent="0.25">
      <c r="A15" s="58">
        <v>11</v>
      </c>
      <c r="B15" s="59" t="s">
        <v>10810</v>
      </c>
      <c r="C15" s="59">
        <v>5210232</v>
      </c>
      <c r="D15" s="60">
        <f>'Report Summary'!$E15+'Report Summary'!$I15+'Report Summary'!$O15</f>
        <v>8310.4</v>
      </c>
      <c r="E15" s="60">
        <f>SUM('Report Summary'!$F15:$H15)</f>
        <v>8310.4</v>
      </c>
      <c r="F15" s="60">
        <v>0</v>
      </c>
      <c r="G15" s="60">
        <v>8250.4</v>
      </c>
      <c r="H15" s="60">
        <v>60</v>
      </c>
      <c r="I15" s="60">
        <f>SUM('Report Summary'!$J15:$N15)</f>
        <v>0</v>
      </c>
      <c r="J15" s="60">
        <v>0</v>
      </c>
      <c r="K15" s="60"/>
      <c r="L15" s="60"/>
      <c r="M15" s="60"/>
      <c r="N15" s="60">
        <v>0</v>
      </c>
      <c r="O15" s="60">
        <f>SUM('Report Summary'!$P15:$S15)</f>
        <v>0</v>
      </c>
      <c r="P15" s="60">
        <v>0</v>
      </c>
      <c r="Q15" s="60">
        <v>0</v>
      </c>
      <c r="R15" s="60">
        <v>0</v>
      </c>
      <c r="S15" s="60">
        <v>0</v>
      </c>
    </row>
    <row r="16" spans="1:20" x14ac:dyDescent="0.25">
      <c r="A16" s="55">
        <v>12</v>
      </c>
      <c r="B16" s="61" t="s">
        <v>10811</v>
      </c>
      <c r="C16" s="61">
        <v>5457602</v>
      </c>
      <c r="D16" s="62">
        <f>'Report Summary'!$E16+'Report Summary'!$I16+'Report Summary'!$O16</f>
        <v>3668.8</v>
      </c>
      <c r="E16" s="62">
        <f>SUM('Report Summary'!$F16:$H16)</f>
        <v>3468.8</v>
      </c>
      <c r="F16" s="62">
        <v>0</v>
      </c>
      <c r="G16" s="62">
        <v>3468.8</v>
      </c>
      <c r="H16" s="62">
        <v>0</v>
      </c>
      <c r="I16" s="62">
        <f>SUM('Report Summary'!$J16:$N16)</f>
        <v>200</v>
      </c>
      <c r="J16" s="62">
        <v>0</v>
      </c>
      <c r="K16" s="62"/>
      <c r="L16" s="62"/>
      <c r="M16" s="62">
        <v>200</v>
      </c>
      <c r="N16" s="62">
        <v>0</v>
      </c>
      <c r="O16" s="62">
        <f>SUM('Report Summary'!$P16:$S16)</f>
        <v>0</v>
      </c>
      <c r="P16" s="62">
        <v>0</v>
      </c>
      <c r="Q16" s="62">
        <v>0</v>
      </c>
      <c r="R16" s="62">
        <v>0</v>
      </c>
      <c r="S16" s="62">
        <v>0</v>
      </c>
    </row>
    <row r="17" spans="1:19" x14ac:dyDescent="0.25">
      <c r="A17" s="58">
        <v>13</v>
      </c>
      <c r="B17" s="63" t="s">
        <v>10812</v>
      </c>
      <c r="C17" s="63">
        <v>2741288</v>
      </c>
      <c r="D17" s="64">
        <f>'Report Summary'!$E17+'Report Summary'!$I17+'Report Summary'!$O17</f>
        <v>74798.499999999985</v>
      </c>
      <c r="E17" s="64">
        <f>SUM('Report Summary'!$F17:$H17)</f>
        <v>62376.599999999991</v>
      </c>
      <c r="F17" s="64">
        <v>42984.2</v>
      </c>
      <c r="G17" s="64">
        <v>0.1</v>
      </c>
      <c r="H17" s="64">
        <v>19392.3</v>
      </c>
      <c r="I17" s="64">
        <f>SUM('Report Summary'!$J17:$N17)</f>
        <v>12421.9</v>
      </c>
      <c r="J17" s="64">
        <v>0.3</v>
      </c>
      <c r="K17" s="64">
        <v>1.9</v>
      </c>
      <c r="L17" s="64"/>
      <c r="M17" s="64">
        <v>1100</v>
      </c>
      <c r="N17" s="64">
        <v>11319.699999999999</v>
      </c>
      <c r="O17" s="64">
        <f>SUM('Report Summary'!$P17:$S17)</f>
        <v>0</v>
      </c>
      <c r="P17" s="64">
        <v>0</v>
      </c>
      <c r="Q17" s="64">
        <v>0</v>
      </c>
      <c r="R17" s="64">
        <v>0</v>
      </c>
      <c r="S17" s="64">
        <v>0</v>
      </c>
    </row>
    <row r="18" spans="1:19" x14ac:dyDescent="0.25">
      <c r="A18" s="55">
        <v>14</v>
      </c>
      <c r="B18" s="61" t="s">
        <v>10813</v>
      </c>
      <c r="C18" s="61">
        <v>5249333</v>
      </c>
      <c r="D18" s="62">
        <f>'Report Summary'!$E18+'Report Summary'!$I18+'Report Summary'!$O18</f>
        <v>190394.3</v>
      </c>
      <c r="E18" s="62">
        <f>SUM('Report Summary'!$F18:$H18)</f>
        <v>188639</v>
      </c>
      <c r="F18" s="62">
        <v>0</v>
      </c>
      <c r="G18" s="62">
        <v>183388.4</v>
      </c>
      <c r="H18" s="62">
        <v>5250.6</v>
      </c>
      <c r="I18" s="62">
        <f>SUM('Report Summary'!$J18:$N18)</f>
        <v>1755.3</v>
      </c>
      <c r="J18" s="62">
        <v>0</v>
      </c>
      <c r="K18" s="62"/>
      <c r="L18" s="62">
        <v>255.3</v>
      </c>
      <c r="M18" s="62">
        <v>1500</v>
      </c>
      <c r="N18" s="62">
        <v>0</v>
      </c>
      <c r="O18" s="62">
        <f>SUM('Report Summary'!$P18:$S18)</f>
        <v>0</v>
      </c>
      <c r="P18" s="62">
        <v>0</v>
      </c>
      <c r="Q18" s="62">
        <v>0</v>
      </c>
      <c r="R18" s="62">
        <v>0</v>
      </c>
      <c r="S18" s="62">
        <v>0</v>
      </c>
    </row>
    <row r="19" spans="1:19" x14ac:dyDescent="0.25">
      <c r="A19" s="58">
        <v>15</v>
      </c>
      <c r="B19" s="63" t="s">
        <v>9575</v>
      </c>
      <c r="C19" s="63">
        <v>5234522</v>
      </c>
      <c r="D19" s="64">
        <f>'Report Summary'!$E19+'Report Summary'!$I19+'Report Summary'!$O19</f>
        <v>22933.5</v>
      </c>
      <c r="E19" s="64">
        <f>SUM('Report Summary'!$F19:$H19)</f>
        <v>13602.5</v>
      </c>
      <c r="F19" s="64">
        <v>0</v>
      </c>
      <c r="G19" s="64">
        <v>7355.6</v>
      </c>
      <c r="H19" s="64">
        <v>6246.9</v>
      </c>
      <c r="I19" s="64">
        <f>SUM('Report Summary'!$J19:$N19)</f>
        <v>9331</v>
      </c>
      <c r="J19" s="64">
        <v>29.8</v>
      </c>
      <c r="K19" s="64">
        <v>5178.8999999999996</v>
      </c>
      <c r="L19" s="64">
        <v>1522.3</v>
      </c>
      <c r="M19" s="64">
        <v>2600</v>
      </c>
      <c r="N19" s="64">
        <v>0</v>
      </c>
      <c r="O19" s="64">
        <f>SUM('Report Summary'!$P19:$S19)</f>
        <v>0</v>
      </c>
      <c r="P19" s="64">
        <v>0</v>
      </c>
      <c r="Q19" s="64">
        <v>0</v>
      </c>
      <c r="R19" s="64">
        <v>0</v>
      </c>
      <c r="S19" s="64">
        <v>0</v>
      </c>
    </row>
    <row r="20" spans="1:19" x14ac:dyDescent="0.25">
      <c r="A20" s="55">
        <v>16</v>
      </c>
      <c r="B20" s="61" t="s">
        <v>10814</v>
      </c>
      <c r="C20" s="61">
        <v>5250285</v>
      </c>
      <c r="D20" s="62">
        <f>'Report Summary'!$E20+'Report Summary'!$I20+'Report Summary'!$O20</f>
        <v>27856.400000000001</v>
      </c>
      <c r="E20" s="62">
        <f>SUM('Report Summary'!$F20:$H20)</f>
        <v>27356.400000000001</v>
      </c>
      <c r="F20" s="62">
        <v>1.5</v>
      </c>
      <c r="G20" s="62">
        <v>27354.9</v>
      </c>
      <c r="H20" s="62">
        <v>0</v>
      </c>
      <c r="I20" s="62">
        <f>SUM('Report Summary'!$J20:$N20)</f>
        <v>500</v>
      </c>
      <c r="J20" s="62">
        <v>0</v>
      </c>
      <c r="K20" s="62"/>
      <c r="L20" s="62"/>
      <c r="M20" s="62">
        <v>500</v>
      </c>
      <c r="N20" s="62">
        <v>0</v>
      </c>
      <c r="O20" s="62">
        <f>SUM('Report Summary'!$P20:$S20)</f>
        <v>0</v>
      </c>
      <c r="P20" s="62">
        <v>0</v>
      </c>
      <c r="Q20" s="62">
        <v>0</v>
      </c>
      <c r="R20" s="62">
        <v>0</v>
      </c>
      <c r="S20" s="62">
        <v>0</v>
      </c>
    </row>
    <row r="21" spans="1:19" x14ac:dyDescent="0.25">
      <c r="A21" s="58">
        <v>17</v>
      </c>
      <c r="B21" s="63" t="s">
        <v>10815</v>
      </c>
      <c r="C21" s="63">
        <v>5083265</v>
      </c>
      <c r="D21" s="64">
        <f>'Report Summary'!$E21+'Report Summary'!$I21+'Report Summary'!$O21</f>
        <v>142159.75</v>
      </c>
      <c r="E21" s="64">
        <f>SUM('Report Summary'!$F21:$H21)</f>
        <v>142009.75</v>
      </c>
      <c r="F21" s="64">
        <v>0</v>
      </c>
      <c r="G21" s="64">
        <v>129614.42</v>
      </c>
      <c r="H21" s="64">
        <v>12395.33</v>
      </c>
      <c r="I21" s="64">
        <f>SUM('Report Summary'!$J21:$N21)</f>
        <v>150</v>
      </c>
      <c r="J21" s="64">
        <v>0</v>
      </c>
      <c r="K21" s="64"/>
      <c r="L21" s="64"/>
      <c r="M21" s="64">
        <v>150</v>
      </c>
      <c r="N21" s="64">
        <v>0</v>
      </c>
      <c r="O21" s="64">
        <f>SUM('Report Summary'!$P21:$S21)</f>
        <v>0</v>
      </c>
      <c r="P21" s="64">
        <v>0</v>
      </c>
      <c r="Q21" s="64">
        <v>0</v>
      </c>
      <c r="R21" s="64">
        <v>0</v>
      </c>
      <c r="S21" s="64">
        <v>0</v>
      </c>
    </row>
    <row r="22" spans="1:19" x14ac:dyDescent="0.25">
      <c r="A22" s="55">
        <v>18</v>
      </c>
      <c r="B22" s="56" t="s">
        <v>10816</v>
      </c>
      <c r="C22" s="56">
        <v>5178649</v>
      </c>
      <c r="D22" s="57">
        <f>'Report Summary'!$E22+'Report Summary'!$I22+'Report Summary'!$O22</f>
        <v>159654.48499999999</v>
      </c>
      <c r="E22" s="57">
        <f>SUM('Report Summary'!$F22:$H22)</f>
        <v>159404.48499999999</v>
      </c>
      <c r="F22" s="57">
        <v>0</v>
      </c>
      <c r="G22" s="57">
        <v>159404.48499999999</v>
      </c>
      <c r="H22" s="57">
        <v>0</v>
      </c>
      <c r="I22" s="57">
        <f>SUM('Report Summary'!$J22:$N22)</f>
        <v>250</v>
      </c>
      <c r="J22" s="57">
        <v>0</v>
      </c>
      <c r="K22" s="57"/>
      <c r="L22" s="57"/>
      <c r="M22" s="57">
        <v>250</v>
      </c>
      <c r="N22" s="57">
        <v>0</v>
      </c>
      <c r="O22" s="57">
        <f>SUM('Report Summary'!$P22:$S22)</f>
        <v>0</v>
      </c>
      <c r="P22" s="57">
        <v>0</v>
      </c>
      <c r="Q22" s="57">
        <v>0</v>
      </c>
      <c r="R22" s="57">
        <v>0</v>
      </c>
      <c r="S22" s="57">
        <v>0</v>
      </c>
    </row>
    <row r="23" spans="1:19" x14ac:dyDescent="0.25">
      <c r="A23" s="58">
        <v>19</v>
      </c>
      <c r="B23" s="63" t="s">
        <v>10817</v>
      </c>
      <c r="C23" s="63">
        <v>5161312</v>
      </c>
      <c r="D23" s="64">
        <f>'Report Summary'!$E23+'Report Summary'!$I23+'Report Summary'!$O23</f>
        <v>117664.48</v>
      </c>
      <c r="E23" s="64">
        <f>SUM('Report Summary'!$F23:$H23)</f>
        <v>114929.06</v>
      </c>
      <c r="F23" s="64">
        <v>0</v>
      </c>
      <c r="G23" s="64">
        <v>0</v>
      </c>
      <c r="H23" s="64">
        <v>114929.06</v>
      </c>
      <c r="I23" s="64">
        <f>SUM('Report Summary'!$J23:$N23)</f>
        <v>2735.42</v>
      </c>
      <c r="J23" s="64">
        <v>175.42</v>
      </c>
      <c r="K23" s="64"/>
      <c r="L23" s="64"/>
      <c r="M23" s="64">
        <v>2500</v>
      </c>
      <c r="N23" s="64">
        <v>60</v>
      </c>
      <c r="O23" s="64">
        <f>SUM('Report Summary'!$P23:$S23)</f>
        <v>0</v>
      </c>
      <c r="P23" s="64">
        <v>0</v>
      </c>
      <c r="Q23" s="64">
        <v>0</v>
      </c>
      <c r="R23" s="64">
        <v>0</v>
      </c>
      <c r="S23" s="64">
        <v>0</v>
      </c>
    </row>
    <row r="24" spans="1:19" x14ac:dyDescent="0.25">
      <c r="A24" s="55">
        <v>20</v>
      </c>
      <c r="B24" s="56" t="s">
        <v>10818</v>
      </c>
      <c r="C24" s="56">
        <v>2872544</v>
      </c>
      <c r="D24" s="57">
        <f>'Report Summary'!$E24+'Report Summary'!$I24+'Report Summary'!$O24</f>
        <v>4994</v>
      </c>
      <c r="E24" s="57">
        <f>SUM('Report Summary'!$F24:$H24)</f>
        <v>4994</v>
      </c>
      <c r="F24" s="57">
        <v>270</v>
      </c>
      <c r="G24" s="57">
        <v>4724</v>
      </c>
      <c r="H24" s="57">
        <v>0</v>
      </c>
      <c r="I24" s="57">
        <f>SUM('Report Summary'!$J24:$N24)</f>
        <v>0</v>
      </c>
      <c r="J24" s="57">
        <v>0</v>
      </c>
      <c r="K24" s="57"/>
      <c r="L24" s="57"/>
      <c r="M24" s="57"/>
      <c r="N24" s="57">
        <v>0</v>
      </c>
      <c r="O24" s="57">
        <f>SUM('Report Summary'!$P24:$S24)</f>
        <v>0</v>
      </c>
      <c r="P24" s="57">
        <v>0</v>
      </c>
      <c r="Q24" s="57">
        <v>0</v>
      </c>
      <c r="R24" s="57">
        <v>0</v>
      </c>
      <c r="S24" s="57">
        <v>0</v>
      </c>
    </row>
    <row r="25" spans="1:19" x14ac:dyDescent="0.25">
      <c r="A25" s="58">
        <v>21</v>
      </c>
      <c r="B25" s="59" t="s">
        <v>10819</v>
      </c>
      <c r="C25" s="59">
        <v>2877694</v>
      </c>
      <c r="D25" s="60">
        <f>'Report Summary'!$E25+'Report Summary'!$I25+'Report Summary'!$O25</f>
        <v>143004.6</v>
      </c>
      <c r="E25" s="60">
        <f>SUM('Report Summary'!$F25:$H25)</f>
        <v>139883.6</v>
      </c>
      <c r="F25" s="60">
        <v>128491</v>
      </c>
      <c r="G25" s="60">
        <v>3494</v>
      </c>
      <c r="H25" s="60">
        <v>7898.6</v>
      </c>
      <c r="I25" s="60">
        <f>SUM('Report Summary'!$J25:$N25)</f>
        <v>1121</v>
      </c>
      <c r="J25" s="60">
        <v>791</v>
      </c>
      <c r="K25" s="60"/>
      <c r="L25" s="60"/>
      <c r="M25" s="60">
        <v>300</v>
      </c>
      <c r="N25" s="60">
        <v>30</v>
      </c>
      <c r="O25" s="60">
        <f>SUM('Report Summary'!$P25:$S25)</f>
        <v>2000</v>
      </c>
      <c r="P25" s="60">
        <v>0</v>
      </c>
      <c r="Q25" s="60">
        <v>0</v>
      </c>
      <c r="R25" s="60">
        <v>2000</v>
      </c>
      <c r="S25" s="60">
        <v>0</v>
      </c>
    </row>
    <row r="26" spans="1:19" x14ac:dyDescent="0.25">
      <c r="A26" s="55">
        <v>22</v>
      </c>
      <c r="B26" s="61" t="s">
        <v>10820</v>
      </c>
      <c r="C26" s="61">
        <v>5029953</v>
      </c>
      <c r="D26" s="62">
        <f>'Report Summary'!$E26+'Report Summary'!$I26+'Report Summary'!$O26</f>
        <v>17930</v>
      </c>
      <c r="E26" s="62">
        <f>SUM('Report Summary'!$F26:$H26)</f>
        <v>17047</v>
      </c>
      <c r="F26" s="62">
        <v>0</v>
      </c>
      <c r="G26" s="62">
        <v>12064</v>
      </c>
      <c r="H26" s="62">
        <v>4983</v>
      </c>
      <c r="I26" s="62">
        <f>SUM('Report Summary'!$J26:$N26)</f>
        <v>883</v>
      </c>
      <c r="J26" s="62">
        <v>883</v>
      </c>
      <c r="K26" s="62"/>
      <c r="L26" s="62"/>
      <c r="M26" s="62"/>
      <c r="N26" s="62">
        <v>0</v>
      </c>
      <c r="O26" s="62">
        <f>SUM('Report Summary'!$P26:$S26)</f>
        <v>0</v>
      </c>
      <c r="P26" s="62">
        <v>0</v>
      </c>
      <c r="Q26" s="62">
        <v>0</v>
      </c>
      <c r="R26" s="62">
        <v>0</v>
      </c>
      <c r="S26" s="62">
        <v>0</v>
      </c>
    </row>
    <row r="27" spans="1:19" x14ac:dyDescent="0.25">
      <c r="A27" s="58">
        <v>23</v>
      </c>
      <c r="B27" s="59" t="s">
        <v>10821</v>
      </c>
      <c r="C27" s="59">
        <v>5151562</v>
      </c>
      <c r="D27" s="60">
        <f>'Report Summary'!$E27+'Report Summary'!$I27+'Report Summary'!$O27</f>
        <v>23575.4</v>
      </c>
      <c r="E27" s="60">
        <f>SUM('Report Summary'!$F27:$H27)</f>
        <v>23575.4</v>
      </c>
      <c r="F27" s="60">
        <v>0</v>
      </c>
      <c r="G27" s="60">
        <v>23575.4</v>
      </c>
      <c r="H27" s="60">
        <v>0</v>
      </c>
      <c r="I27" s="60">
        <f>SUM('Report Summary'!$J27:$N27)</f>
        <v>0</v>
      </c>
      <c r="J27" s="60">
        <v>0</v>
      </c>
      <c r="K27" s="60"/>
      <c r="L27" s="60"/>
      <c r="M27" s="60"/>
      <c r="N27" s="60">
        <v>0</v>
      </c>
      <c r="O27" s="60">
        <f>SUM('Report Summary'!$P27:$S27)</f>
        <v>0</v>
      </c>
      <c r="P27" s="60">
        <v>0</v>
      </c>
      <c r="Q27" s="60">
        <v>0</v>
      </c>
      <c r="R27" s="60">
        <v>0</v>
      </c>
      <c r="S27" s="60">
        <v>0</v>
      </c>
    </row>
    <row r="28" spans="1:19" x14ac:dyDescent="0.25">
      <c r="A28" s="55">
        <v>24</v>
      </c>
      <c r="B28" s="56" t="s">
        <v>10822</v>
      </c>
      <c r="C28" s="56">
        <v>5095549</v>
      </c>
      <c r="D28" s="57">
        <f>'Report Summary'!$E28+'Report Summary'!$I28+'Report Summary'!$O28</f>
        <v>22188227.600000001</v>
      </c>
      <c r="E28" s="57">
        <f>SUM('Report Summary'!$F28:$H28)</f>
        <v>21669100.600000001</v>
      </c>
      <c r="F28" s="57">
        <v>3987791.5</v>
      </c>
      <c r="G28" s="57">
        <v>10413543.6</v>
      </c>
      <c r="H28" s="57">
        <v>7267765.5</v>
      </c>
      <c r="I28" s="57">
        <f>SUM('Report Summary'!$J28:$N28)</f>
        <v>396031.69999999995</v>
      </c>
      <c r="J28" s="57">
        <v>182188.59999999998</v>
      </c>
      <c r="K28" s="57">
        <v>16518.8</v>
      </c>
      <c r="L28" s="57">
        <v>22350.6</v>
      </c>
      <c r="M28" s="57"/>
      <c r="N28" s="57">
        <v>174973.7</v>
      </c>
      <c r="O28" s="57">
        <f>SUM('Report Summary'!$P28:$S28)</f>
        <v>123095.3</v>
      </c>
      <c r="P28" s="57">
        <v>0</v>
      </c>
      <c r="Q28" s="57">
        <v>0</v>
      </c>
      <c r="R28" s="57">
        <v>123095.3</v>
      </c>
      <c r="S28" s="57">
        <v>0</v>
      </c>
    </row>
    <row r="29" spans="1:19" x14ac:dyDescent="0.25">
      <c r="A29" s="58">
        <v>25</v>
      </c>
      <c r="B29" s="59" t="s">
        <v>10823</v>
      </c>
      <c r="C29" s="59">
        <v>5345626</v>
      </c>
      <c r="D29" s="60">
        <f>'Report Summary'!$E29+'Report Summary'!$I29+'Report Summary'!$O29</f>
        <v>24512.799999999999</v>
      </c>
      <c r="E29" s="60">
        <f>SUM('Report Summary'!$F29:$H29)</f>
        <v>24012.799999999999</v>
      </c>
      <c r="F29" s="60">
        <v>0</v>
      </c>
      <c r="G29" s="60">
        <v>24012.799999999999</v>
      </c>
      <c r="H29" s="60">
        <v>0</v>
      </c>
      <c r="I29" s="60">
        <f>SUM('Report Summary'!$J29:$N29)</f>
        <v>500</v>
      </c>
      <c r="J29" s="60">
        <v>0</v>
      </c>
      <c r="K29" s="60"/>
      <c r="L29" s="60"/>
      <c r="M29" s="60">
        <v>500</v>
      </c>
      <c r="N29" s="60">
        <v>0</v>
      </c>
      <c r="O29" s="60">
        <f>SUM('Report Summary'!$P29:$S29)</f>
        <v>0</v>
      </c>
      <c r="P29" s="60">
        <v>0</v>
      </c>
      <c r="Q29" s="60">
        <v>0</v>
      </c>
      <c r="R29" s="60">
        <v>0</v>
      </c>
      <c r="S29" s="60">
        <v>0</v>
      </c>
    </row>
    <row r="30" spans="1:19" x14ac:dyDescent="0.25">
      <c r="A30" s="55">
        <v>26</v>
      </c>
      <c r="B30" s="56" t="s">
        <v>10824</v>
      </c>
      <c r="C30" s="56">
        <v>2860708</v>
      </c>
      <c r="D30" s="57">
        <f>'Report Summary'!$E30+'Report Summary'!$I30+'Report Summary'!$O30</f>
        <v>30568.178</v>
      </c>
      <c r="E30" s="57">
        <f>SUM('Report Summary'!$F30:$H30)</f>
        <v>30379.578000000001</v>
      </c>
      <c r="F30" s="57">
        <v>0</v>
      </c>
      <c r="G30" s="57">
        <v>0</v>
      </c>
      <c r="H30" s="57">
        <v>30379.578000000001</v>
      </c>
      <c r="I30" s="57">
        <f>SUM('Report Summary'!$J30:$N30)</f>
        <v>188.6</v>
      </c>
      <c r="J30" s="57">
        <v>188.6</v>
      </c>
      <c r="K30" s="57"/>
      <c r="L30" s="57"/>
      <c r="M30" s="57"/>
      <c r="N30" s="57">
        <v>0</v>
      </c>
      <c r="O30" s="57">
        <f>SUM('Report Summary'!$P30:$S30)</f>
        <v>0</v>
      </c>
      <c r="P30" s="57">
        <v>0</v>
      </c>
      <c r="Q30" s="57">
        <v>0</v>
      </c>
      <c r="R30" s="57">
        <v>0</v>
      </c>
      <c r="S30" s="57">
        <v>0</v>
      </c>
    </row>
    <row r="31" spans="1:19" x14ac:dyDescent="0.25">
      <c r="A31" s="58">
        <v>27</v>
      </c>
      <c r="B31" s="63" t="s">
        <v>8435</v>
      </c>
      <c r="C31" s="63">
        <v>2692562</v>
      </c>
      <c r="D31" s="64">
        <f>'Report Summary'!$E31+'Report Summary'!$I31+'Report Summary'!$O31</f>
        <v>5940.6439999999993</v>
      </c>
      <c r="E31" s="64">
        <f>SUM('Report Summary'!$F31:$H31)</f>
        <v>5940.6439999999993</v>
      </c>
      <c r="F31" s="64">
        <v>249.71299999999999</v>
      </c>
      <c r="G31" s="64">
        <v>5690.9309999999996</v>
      </c>
      <c r="H31" s="64">
        <v>0</v>
      </c>
      <c r="I31" s="64">
        <f>SUM('Report Summary'!$J31:$N31)</f>
        <v>0</v>
      </c>
      <c r="J31" s="64">
        <v>0</v>
      </c>
      <c r="K31" s="64"/>
      <c r="L31" s="64"/>
      <c r="M31" s="64"/>
      <c r="N31" s="64">
        <v>0</v>
      </c>
      <c r="O31" s="64">
        <f>SUM('Report Summary'!$P31:$S31)</f>
        <v>0</v>
      </c>
      <c r="P31" s="64">
        <v>0</v>
      </c>
      <c r="Q31" s="64">
        <v>0</v>
      </c>
      <c r="R31" s="64">
        <v>0</v>
      </c>
      <c r="S31" s="64">
        <v>0</v>
      </c>
    </row>
    <row r="32" spans="1:19" x14ac:dyDescent="0.25">
      <c r="A32" s="55">
        <v>28</v>
      </c>
      <c r="B32" s="61" t="s">
        <v>10825</v>
      </c>
      <c r="C32" s="61">
        <v>2784165</v>
      </c>
      <c r="D32" s="62">
        <f>'Report Summary'!$E32+'Report Summary'!$I32+'Report Summary'!$O32</f>
        <v>38159.300000000003</v>
      </c>
      <c r="E32" s="62">
        <f>SUM('Report Summary'!$F32:$H32)</f>
        <v>32669.3</v>
      </c>
      <c r="F32" s="62">
        <v>0</v>
      </c>
      <c r="G32" s="62">
        <v>32669.3</v>
      </c>
      <c r="H32" s="62">
        <v>0</v>
      </c>
      <c r="I32" s="62">
        <f>SUM('Report Summary'!$J32:$N32)</f>
        <v>5490</v>
      </c>
      <c r="J32" s="62">
        <v>0</v>
      </c>
      <c r="K32" s="62"/>
      <c r="L32" s="62">
        <v>5365</v>
      </c>
      <c r="M32" s="62">
        <v>125</v>
      </c>
      <c r="N32" s="62">
        <v>0</v>
      </c>
      <c r="O32" s="62">
        <f>SUM('Report Summary'!$P32:$S32)</f>
        <v>0</v>
      </c>
      <c r="P32" s="62">
        <v>0</v>
      </c>
      <c r="Q32" s="62">
        <v>0</v>
      </c>
      <c r="R32" s="62">
        <v>0</v>
      </c>
      <c r="S32" s="62">
        <v>0</v>
      </c>
    </row>
    <row r="33" spans="1:19" x14ac:dyDescent="0.25">
      <c r="A33" s="58">
        <v>29</v>
      </c>
      <c r="B33" s="63" t="s">
        <v>10826</v>
      </c>
      <c r="C33" s="63">
        <v>2112868</v>
      </c>
      <c r="D33" s="64">
        <f>'Report Summary'!$E33+'Report Summary'!$I33+'Report Summary'!$O33</f>
        <v>13224607.649999999</v>
      </c>
      <c r="E33" s="64">
        <f>SUM('Report Summary'!$F33:$H33)</f>
        <v>10969406.33</v>
      </c>
      <c r="F33" s="64">
        <v>2089920</v>
      </c>
      <c r="G33" s="64">
        <v>7137486.3300000001</v>
      </c>
      <c r="H33" s="64">
        <v>1742000</v>
      </c>
      <c r="I33" s="64">
        <f>SUM('Report Summary'!$J33:$N33)</f>
        <v>1381756.36</v>
      </c>
      <c r="J33" s="64">
        <v>11626.1</v>
      </c>
      <c r="K33" s="64">
        <v>204547.76</v>
      </c>
      <c r="L33" s="64">
        <v>909560</v>
      </c>
      <c r="M33" s="64">
        <v>256022.5</v>
      </c>
      <c r="N33" s="64">
        <v>0</v>
      </c>
      <c r="O33" s="64">
        <f>SUM('Report Summary'!$P33:$S33)</f>
        <v>873444.96</v>
      </c>
      <c r="P33" s="64">
        <v>0</v>
      </c>
      <c r="Q33" s="64">
        <v>0</v>
      </c>
      <c r="R33" s="64">
        <v>873444.96</v>
      </c>
      <c r="S33" s="64">
        <v>0</v>
      </c>
    </row>
    <row r="34" spans="1:19" x14ac:dyDescent="0.25">
      <c r="A34" s="55">
        <v>30</v>
      </c>
      <c r="B34" s="61" t="s">
        <v>10827</v>
      </c>
      <c r="C34" s="61">
        <v>5121175</v>
      </c>
      <c r="D34" s="62">
        <f>'Report Summary'!$E34+'Report Summary'!$I34+'Report Summary'!$O34</f>
        <v>143127.78</v>
      </c>
      <c r="E34" s="62">
        <f>SUM('Report Summary'!$F34:$H34)</f>
        <v>141238.88</v>
      </c>
      <c r="F34" s="62">
        <v>0</v>
      </c>
      <c r="G34" s="62">
        <v>84747.839999999997</v>
      </c>
      <c r="H34" s="62">
        <v>56491.040000000001</v>
      </c>
      <c r="I34" s="62">
        <f>SUM('Report Summary'!$J34:$N34)</f>
        <v>888.9</v>
      </c>
      <c r="J34" s="62">
        <v>288.89999999999998</v>
      </c>
      <c r="K34" s="62"/>
      <c r="L34" s="62"/>
      <c r="M34" s="62">
        <v>600</v>
      </c>
      <c r="N34" s="62">
        <v>0</v>
      </c>
      <c r="O34" s="62">
        <f>SUM('Report Summary'!$P34:$S34)</f>
        <v>1000</v>
      </c>
      <c r="P34" s="62">
        <v>0</v>
      </c>
      <c r="Q34" s="62">
        <v>0</v>
      </c>
      <c r="R34" s="62">
        <v>1000</v>
      </c>
      <c r="S34" s="62">
        <v>0</v>
      </c>
    </row>
    <row r="35" spans="1:19" x14ac:dyDescent="0.25">
      <c r="A35" s="58">
        <v>31</v>
      </c>
      <c r="B35" s="63" t="s">
        <v>10828</v>
      </c>
      <c r="C35" s="63">
        <v>2726793</v>
      </c>
      <c r="D35" s="64">
        <f>'Report Summary'!$E35+'Report Summary'!$I35+'Report Summary'!$O35</f>
        <v>3117.5</v>
      </c>
      <c r="E35" s="64">
        <f>SUM('Report Summary'!$F35:$H35)</f>
        <v>355.9</v>
      </c>
      <c r="F35" s="64">
        <v>0</v>
      </c>
      <c r="G35" s="64">
        <v>355.9</v>
      </c>
      <c r="H35" s="64">
        <v>0</v>
      </c>
      <c r="I35" s="64">
        <f>SUM('Report Summary'!$J35:$N35)</f>
        <v>761.6</v>
      </c>
      <c r="J35" s="64">
        <v>0</v>
      </c>
      <c r="K35" s="64">
        <v>511.6</v>
      </c>
      <c r="L35" s="64"/>
      <c r="M35" s="64">
        <v>250</v>
      </c>
      <c r="N35" s="64">
        <v>0</v>
      </c>
      <c r="O35" s="64">
        <f>SUM('Report Summary'!$P35:$S35)</f>
        <v>2000</v>
      </c>
      <c r="P35" s="64">
        <v>0</v>
      </c>
      <c r="Q35" s="64">
        <v>500</v>
      </c>
      <c r="R35" s="64">
        <v>1500</v>
      </c>
      <c r="S35" s="64">
        <v>0</v>
      </c>
    </row>
    <row r="36" spans="1:19" x14ac:dyDescent="0.25">
      <c r="A36" s="55">
        <v>32</v>
      </c>
      <c r="B36" s="56" t="s">
        <v>10829</v>
      </c>
      <c r="C36" s="56">
        <v>5133351</v>
      </c>
      <c r="D36" s="57">
        <f>'Report Summary'!$E36+'Report Summary'!$I36+'Report Summary'!$O36</f>
        <v>24391.599999999999</v>
      </c>
      <c r="E36" s="57">
        <f>SUM('Report Summary'!$F36:$H36)</f>
        <v>24391.599999999999</v>
      </c>
      <c r="F36" s="57">
        <v>0</v>
      </c>
      <c r="G36" s="57">
        <v>24391.599999999999</v>
      </c>
      <c r="H36" s="57">
        <v>0</v>
      </c>
      <c r="I36" s="57">
        <f>SUM('Report Summary'!$J36:$N36)</f>
        <v>0</v>
      </c>
      <c r="J36" s="57">
        <v>0</v>
      </c>
      <c r="K36" s="57"/>
      <c r="L36" s="57"/>
      <c r="M36" s="57"/>
      <c r="N36" s="57">
        <v>0</v>
      </c>
      <c r="O36" s="57">
        <f>SUM('Report Summary'!$P36:$S36)</f>
        <v>0</v>
      </c>
      <c r="P36" s="57">
        <v>0</v>
      </c>
      <c r="Q36" s="57">
        <v>0</v>
      </c>
      <c r="R36" s="57">
        <v>0</v>
      </c>
      <c r="S36" s="57">
        <v>0</v>
      </c>
    </row>
    <row r="37" spans="1:19" x14ac:dyDescent="0.25">
      <c r="A37" s="58">
        <v>33</v>
      </c>
      <c r="B37" s="63" t="s">
        <v>8585</v>
      </c>
      <c r="C37" s="63">
        <v>5322294</v>
      </c>
      <c r="D37" s="64">
        <f>'Report Summary'!$E37+'Report Summary'!$I37+'Report Summary'!$O37</f>
        <v>1140.8910000000001</v>
      </c>
      <c r="E37" s="64">
        <f>SUM('Report Summary'!$F37:$H37)</f>
        <v>1140.8910000000001</v>
      </c>
      <c r="F37" s="64">
        <v>0</v>
      </c>
      <c r="G37" s="64">
        <v>1140.8910000000001</v>
      </c>
      <c r="H37" s="64">
        <v>0</v>
      </c>
      <c r="I37" s="64">
        <f>SUM('Report Summary'!$J37:$N37)</f>
        <v>0</v>
      </c>
      <c r="J37" s="64">
        <v>0</v>
      </c>
      <c r="K37" s="64"/>
      <c r="L37" s="64"/>
      <c r="M37" s="64"/>
      <c r="N37" s="64">
        <v>0</v>
      </c>
      <c r="O37" s="64">
        <f>SUM('Report Summary'!$P37:$S37)</f>
        <v>0</v>
      </c>
      <c r="P37" s="64">
        <v>0</v>
      </c>
      <c r="Q37" s="64">
        <v>0</v>
      </c>
      <c r="R37" s="64">
        <v>0</v>
      </c>
      <c r="S37" s="64">
        <v>0</v>
      </c>
    </row>
    <row r="38" spans="1:19" x14ac:dyDescent="0.25">
      <c r="A38" s="55">
        <v>34</v>
      </c>
      <c r="B38" s="61" t="s">
        <v>10830</v>
      </c>
      <c r="C38" s="61">
        <v>2742039</v>
      </c>
      <c r="D38" s="62">
        <f>'Report Summary'!$E38+'Report Summary'!$I38+'Report Summary'!$O38</f>
        <v>474.5</v>
      </c>
      <c r="E38" s="62">
        <f>SUM('Report Summary'!$F38:$H38)</f>
        <v>474.5</v>
      </c>
      <c r="F38" s="62">
        <v>0</v>
      </c>
      <c r="G38" s="62">
        <v>474.5</v>
      </c>
      <c r="H38" s="62">
        <v>0</v>
      </c>
      <c r="I38" s="62">
        <f>SUM('Report Summary'!$J38:$N38)</f>
        <v>0</v>
      </c>
      <c r="J38" s="62">
        <v>0</v>
      </c>
      <c r="K38" s="62"/>
      <c r="L38" s="62"/>
      <c r="M38" s="62"/>
      <c r="N38" s="62">
        <v>0</v>
      </c>
      <c r="O38" s="62">
        <f>SUM('Report Summary'!$P38:$S38)</f>
        <v>0</v>
      </c>
      <c r="P38" s="62">
        <v>0</v>
      </c>
      <c r="Q38" s="62">
        <v>0</v>
      </c>
      <c r="R38" s="62">
        <v>0</v>
      </c>
      <c r="S38" s="62">
        <v>0</v>
      </c>
    </row>
    <row r="39" spans="1:19" x14ac:dyDescent="0.25">
      <c r="A39" s="58">
        <v>35</v>
      </c>
      <c r="B39" s="65" t="s">
        <v>10831</v>
      </c>
      <c r="C39" s="65">
        <v>5267994</v>
      </c>
      <c r="D39" s="60">
        <f>'Report Summary'!$E39+'Report Summary'!$I39+'Report Summary'!$O39</f>
        <v>3574.4</v>
      </c>
      <c r="E39" s="60">
        <f>SUM('Report Summary'!$F39:$H39)</f>
        <v>2354.4</v>
      </c>
      <c r="F39" s="60">
        <v>0</v>
      </c>
      <c r="G39" s="60">
        <v>1401</v>
      </c>
      <c r="H39" s="60">
        <v>953.4</v>
      </c>
      <c r="I39" s="60">
        <f>SUM('Report Summary'!$J39:$N39)</f>
        <v>200</v>
      </c>
      <c r="J39" s="60">
        <v>0</v>
      </c>
      <c r="K39" s="60"/>
      <c r="L39" s="60"/>
      <c r="M39" s="60">
        <v>200</v>
      </c>
      <c r="N39" s="60">
        <v>0</v>
      </c>
      <c r="O39" s="60">
        <f>SUM('Report Summary'!$P39:$S39)</f>
        <v>1020</v>
      </c>
      <c r="P39" s="60">
        <v>0</v>
      </c>
      <c r="Q39" s="60">
        <v>0</v>
      </c>
      <c r="R39" s="60">
        <v>1020</v>
      </c>
      <c r="S39" s="60">
        <v>0</v>
      </c>
    </row>
    <row r="40" spans="1:19" x14ac:dyDescent="0.25">
      <c r="A40" s="55">
        <v>36</v>
      </c>
      <c r="B40" s="61" t="s">
        <v>10491</v>
      </c>
      <c r="C40" s="61">
        <v>2869594</v>
      </c>
      <c r="D40" s="62">
        <f>'Report Summary'!$E40+'Report Summary'!$I40+'Report Summary'!$O40</f>
        <v>833074.34</v>
      </c>
      <c r="E40" s="62">
        <f>SUM('Report Summary'!$F40:$H40)</f>
        <v>825207.85</v>
      </c>
      <c r="F40" s="62">
        <v>600</v>
      </c>
      <c r="G40" s="62">
        <v>806940</v>
      </c>
      <c r="H40" s="62">
        <v>17667.849999999999</v>
      </c>
      <c r="I40" s="62">
        <f>SUM('Report Summary'!$J40:$N40)</f>
        <v>1676.5</v>
      </c>
      <c r="J40" s="62">
        <v>676.5</v>
      </c>
      <c r="K40" s="62"/>
      <c r="L40" s="62"/>
      <c r="M40" s="62">
        <v>1000</v>
      </c>
      <c r="N40" s="62">
        <v>0</v>
      </c>
      <c r="O40" s="62">
        <f>SUM('Report Summary'!$P40:$S40)</f>
        <v>6189.99</v>
      </c>
      <c r="P40" s="62">
        <v>0</v>
      </c>
      <c r="Q40" s="62">
        <v>0</v>
      </c>
      <c r="R40" s="62">
        <v>6189.99</v>
      </c>
      <c r="S40" s="62">
        <v>0</v>
      </c>
    </row>
    <row r="41" spans="1:19" x14ac:dyDescent="0.25">
      <c r="A41" s="58">
        <v>37</v>
      </c>
      <c r="B41" s="59" t="s">
        <v>6248</v>
      </c>
      <c r="C41" s="59">
        <v>5546729</v>
      </c>
      <c r="D41" s="60">
        <f>'Report Summary'!$E41+'Report Summary'!$I41+'Report Summary'!$O41</f>
        <v>14851.1</v>
      </c>
      <c r="E41" s="60">
        <f>SUM('Report Summary'!$F41:$H41)</f>
        <v>14851.1</v>
      </c>
      <c r="F41" s="60">
        <v>0</v>
      </c>
      <c r="G41" s="60">
        <v>14851.1</v>
      </c>
      <c r="H41" s="60">
        <v>0</v>
      </c>
      <c r="I41" s="60">
        <f>SUM('Report Summary'!$J41:$N41)</f>
        <v>0</v>
      </c>
      <c r="J41" s="60">
        <v>0</v>
      </c>
      <c r="K41" s="60"/>
      <c r="L41" s="60"/>
      <c r="M41" s="60"/>
      <c r="N41" s="60">
        <v>0</v>
      </c>
      <c r="O41" s="60">
        <f>SUM('Report Summary'!$P41:$S41)</f>
        <v>0</v>
      </c>
      <c r="P41" s="60">
        <v>0</v>
      </c>
      <c r="Q41" s="60">
        <v>0</v>
      </c>
      <c r="R41" s="60">
        <v>0</v>
      </c>
      <c r="S41" s="60">
        <v>0</v>
      </c>
    </row>
    <row r="42" spans="1:19" x14ac:dyDescent="0.25">
      <c r="A42" s="55">
        <v>38</v>
      </c>
      <c r="B42" s="61" t="s">
        <v>2876</v>
      </c>
      <c r="C42" s="61">
        <v>2005522</v>
      </c>
      <c r="D42" s="62">
        <f>'Report Summary'!$E42+'Report Summary'!$I42+'Report Summary'!$O42</f>
        <v>9002.6</v>
      </c>
      <c r="E42" s="62">
        <f>SUM('Report Summary'!$F42:$H42)</f>
        <v>8925.6</v>
      </c>
      <c r="F42" s="62">
        <v>0</v>
      </c>
      <c r="G42" s="62">
        <v>8925.6</v>
      </c>
      <c r="H42" s="62">
        <v>0</v>
      </c>
      <c r="I42" s="62">
        <f>SUM('Report Summary'!$J42:$N42)</f>
        <v>77</v>
      </c>
      <c r="J42" s="62">
        <v>77</v>
      </c>
      <c r="K42" s="62"/>
      <c r="L42" s="62"/>
      <c r="M42" s="62"/>
      <c r="N42" s="62">
        <v>0</v>
      </c>
      <c r="O42" s="62">
        <f>SUM('Report Summary'!$P42:$S42)</f>
        <v>0</v>
      </c>
      <c r="P42" s="62">
        <v>0</v>
      </c>
      <c r="Q42" s="62">
        <v>0</v>
      </c>
      <c r="R42" s="62">
        <v>0</v>
      </c>
      <c r="S42" s="62">
        <v>0</v>
      </c>
    </row>
    <row r="43" spans="1:19" x14ac:dyDescent="0.25">
      <c r="A43" s="58">
        <v>39</v>
      </c>
      <c r="B43" s="59" t="s">
        <v>10832</v>
      </c>
      <c r="C43" s="59">
        <v>5063906</v>
      </c>
      <c r="D43" s="60">
        <f>'Report Summary'!$E43+'Report Summary'!$I43+'Report Summary'!$O43</f>
        <v>1527.4</v>
      </c>
      <c r="E43" s="60">
        <f>SUM('Report Summary'!$F43:$H43)</f>
        <v>1527.4</v>
      </c>
      <c r="F43" s="60">
        <v>0</v>
      </c>
      <c r="G43" s="60">
        <v>1527.4</v>
      </c>
      <c r="H43" s="60">
        <v>0</v>
      </c>
      <c r="I43" s="60">
        <f>SUM('Report Summary'!$J43:$N43)</f>
        <v>0</v>
      </c>
      <c r="J43" s="60">
        <v>0</v>
      </c>
      <c r="K43" s="60"/>
      <c r="L43" s="60"/>
      <c r="M43" s="60"/>
      <c r="N43" s="60">
        <v>0</v>
      </c>
      <c r="O43" s="60">
        <f>SUM('Report Summary'!$P43:$S43)</f>
        <v>0</v>
      </c>
      <c r="P43" s="60">
        <v>0</v>
      </c>
      <c r="Q43" s="60">
        <v>0</v>
      </c>
      <c r="R43" s="60">
        <v>0</v>
      </c>
      <c r="S43" s="60">
        <v>0</v>
      </c>
    </row>
    <row r="44" spans="1:19" x14ac:dyDescent="0.25">
      <c r="A44" s="55">
        <v>40</v>
      </c>
      <c r="B44" s="61" t="s">
        <v>2919</v>
      </c>
      <c r="C44" s="61">
        <v>5104483</v>
      </c>
      <c r="D44" s="62">
        <f>'Report Summary'!$E44+'Report Summary'!$I44+'Report Summary'!$O44</f>
        <v>2241.44</v>
      </c>
      <c r="E44" s="62">
        <f>SUM('Report Summary'!$F44:$H44)</f>
        <v>1979.44</v>
      </c>
      <c r="F44" s="62">
        <v>0</v>
      </c>
      <c r="G44" s="62">
        <v>112.8</v>
      </c>
      <c r="H44" s="62">
        <v>1866.64</v>
      </c>
      <c r="I44" s="62">
        <f>SUM('Report Summary'!$J44:$N44)</f>
        <v>262</v>
      </c>
      <c r="J44" s="62">
        <v>0</v>
      </c>
      <c r="K44" s="62"/>
      <c r="L44" s="62">
        <v>162</v>
      </c>
      <c r="M44" s="62">
        <v>100</v>
      </c>
      <c r="N44" s="62">
        <v>0</v>
      </c>
      <c r="O44" s="62">
        <f>SUM('Report Summary'!$P44:$S44)</f>
        <v>0</v>
      </c>
      <c r="P44" s="62">
        <v>0</v>
      </c>
      <c r="Q44" s="62">
        <v>0</v>
      </c>
      <c r="R44" s="62">
        <v>0</v>
      </c>
      <c r="S44" s="62">
        <v>0</v>
      </c>
    </row>
    <row r="45" spans="1:19" s="19" customFormat="1" x14ac:dyDescent="0.25">
      <c r="A45" s="58">
        <v>41</v>
      </c>
      <c r="B45" s="59" t="s">
        <v>10833</v>
      </c>
      <c r="C45" s="59">
        <v>5111676</v>
      </c>
      <c r="D45" s="60">
        <f>'Report Summary'!$E45+'Report Summary'!$I45+'Report Summary'!$O45</f>
        <v>273.10000000000002</v>
      </c>
      <c r="E45" s="60">
        <f>SUM('Report Summary'!$F45:$H45)</f>
        <v>273.10000000000002</v>
      </c>
      <c r="F45" s="60">
        <v>127.9</v>
      </c>
      <c r="G45" s="60">
        <v>0</v>
      </c>
      <c r="H45" s="60">
        <v>145.19999999999999</v>
      </c>
      <c r="I45" s="60">
        <f>SUM('Report Summary'!$J45:$N45)</f>
        <v>0</v>
      </c>
      <c r="J45" s="60">
        <v>0</v>
      </c>
      <c r="K45" s="60"/>
      <c r="L45" s="60"/>
      <c r="M45" s="60"/>
      <c r="N45" s="60">
        <v>0</v>
      </c>
      <c r="O45" s="60">
        <f>SUM('Report Summary'!$P45:$S45)</f>
        <v>0</v>
      </c>
      <c r="P45" s="60">
        <v>0</v>
      </c>
      <c r="Q45" s="60">
        <v>0</v>
      </c>
      <c r="R45" s="60">
        <v>0</v>
      </c>
      <c r="S45" s="60">
        <v>0</v>
      </c>
    </row>
    <row r="46" spans="1:19" x14ac:dyDescent="0.25">
      <c r="A46" s="55">
        <v>42</v>
      </c>
      <c r="B46" s="61" t="s">
        <v>10834</v>
      </c>
      <c r="C46" s="61">
        <v>5530725</v>
      </c>
      <c r="D46" s="62">
        <f>'Report Summary'!$E46+'Report Summary'!$I46+'Report Summary'!$O46</f>
        <v>21602.45</v>
      </c>
      <c r="E46" s="62">
        <f>SUM('Report Summary'!$F46:$H46)</f>
        <v>20405.45</v>
      </c>
      <c r="F46" s="62">
        <v>0</v>
      </c>
      <c r="G46" s="62">
        <v>20405.45</v>
      </c>
      <c r="H46" s="62">
        <v>0</v>
      </c>
      <c r="I46" s="62">
        <f>SUM('Report Summary'!$J46:$N46)</f>
        <v>1197</v>
      </c>
      <c r="J46" s="62">
        <v>0</v>
      </c>
      <c r="K46" s="62">
        <v>320</v>
      </c>
      <c r="L46" s="62"/>
      <c r="M46" s="62">
        <v>877</v>
      </c>
      <c r="N46" s="62">
        <v>0</v>
      </c>
      <c r="O46" s="62">
        <f>SUM('Report Summary'!$P46:$S46)</f>
        <v>0</v>
      </c>
      <c r="P46" s="62">
        <v>0</v>
      </c>
      <c r="Q46" s="62">
        <v>0</v>
      </c>
      <c r="R46" s="62">
        <v>0</v>
      </c>
      <c r="S46" s="62">
        <v>0</v>
      </c>
    </row>
    <row r="47" spans="1:19" x14ac:dyDescent="0.25">
      <c r="A47" s="58">
        <v>43</v>
      </c>
      <c r="B47" s="63" t="s">
        <v>10835</v>
      </c>
      <c r="C47" s="63">
        <v>5218624</v>
      </c>
      <c r="D47" s="64">
        <f>'Report Summary'!$E47+'Report Summary'!$I47+'Report Summary'!$O47</f>
        <v>17080.400000000001</v>
      </c>
      <c r="E47" s="64">
        <f>SUM('Report Summary'!$F47:$H47)</f>
        <v>17080.400000000001</v>
      </c>
      <c r="F47" s="64">
        <v>11335.5</v>
      </c>
      <c r="G47" s="64">
        <v>2412.1</v>
      </c>
      <c r="H47" s="64">
        <v>3332.8</v>
      </c>
      <c r="I47" s="64">
        <f>SUM('Report Summary'!$J47:$N47)</f>
        <v>0</v>
      </c>
      <c r="J47" s="64">
        <v>0</v>
      </c>
      <c r="K47" s="64"/>
      <c r="L47" s="64"/>
      <c r="M47" s="64"/>
      <c r="N47" s="64">
        <v>0</v>
      </c>
      <c r="O47" s="64">
        <f>SUM('Report Summary'!$P47:$S47)</f>
        <v>0</v>
      </c>
      <c r="P47" s="64">
        <v>0</v>
      </c>
      <c r="Q47" s="64">
        <v>0</v>
      </c>
      <c r="R47" s="64">
        <v>0</v>
      </c>
      <c r="S47" s="64">
        <v>0</v>
      </c>
    </row>
    <row r="48" spans="1:19" x14ac:dyDescent="0.25">
      <c r="A48" s="55">
        <v>44</v>
      </c>
      <c r="B48" s="61" t="s">
        <v>8907</v>
      </c>
      <c r="C48" s="61">
        <v>2798441</v>
      </c>
      <c r="D48" s="62">
        <f>'Report Summary'!$E48+'Report Summary'!$I48+'Report Summary'!$O48</f>
        <v>7053</v>
      </c>
      <c r="E48" s="62">
        <f>SUM('Report Summary'!$F48:$H48)</f>
        <v>7053</v>
      </c>
      <c r="F48" s="62">
        <v>0</v>
      </c>
      <c r="G48" s="62">
        <v>5955</v>
      </c>
      <c r="H48" s="62">
        <v>1098</v>
      </c>
      <c r="I48" s="62">
        <f>SUM('Report Summary'!$J48:$N48)</f>
        <v>0</v>
      </c>
      <c r="J48" s="62">
        <v>0</v>
      </c>
      <c r="K48" s="62"/>
      <c r="L48" s="62"/>
      <c r="M48" s="62"/>
      <c r="N48" s="62">
        <v>0</v>
      </c>
      <c r="O48" s="62">
        <f>SUM('Report Summary'!$P48:$S48)</f>
        <v>0</v>
      </c>
      <c r="P48" s="62">
        <v>0</v>
      </c>
      <c r="Q48" s="62">
        <v>0</v>
      </c>
      <c r="R48" s="62">
        <v>0</v>
      </c>
      <c r="S48" s="62">
        <v>0</v>
      </c>
    </row>
    <row r="49" spans="1:19" x14ac:dyDescent="0.25">
      <c r="A49" s="58">
        <v>45</v>
      </c>
      <c r="B49" s="63" t="s">
        <v>10836</v>
      </c>
      <c r="C49" s="63">
        <v>5244501</v>
      </c>
      <c r="D49" s="64">
        <f>'Report Summary'!$E49+'Report Summary'!$I49+'Report Summary'!$O49</f>
        <v>38863.229999999996</v>
      </c>
      <c r="E49" s="64">
        <f>SUM('Report Summary'!$F49:$H49)</f>
        <v>4015.15</v>
      </c>
      <c r="F49" s="64">
        <v>4009.15</v>
      </c>
      <c r="G49" s="64">
        <v>0</v>
      </c>
      <c r="H49" s="64">
        <v>6</v>
      </c>
      <c r="I49" s="64">
        <f>SUM('Report Summary'!$J49:$N49)</f>
        <v>6048.08</v>
      </c>
      <c r="J49" s="64">
        <v>0</v>
      </c>
      <c r="K49" s="64">
        <v>2042.08</v>
      </c>
      <c r="L49" s="64"/>
      <c r="M49" s="64">
        <v>1970.3</v>
      </c>
      <c r="N49" s="64">
        <v>2035.7</v>
      </c>
      <c r="O49" s="64">
        <f>SUM('Report Summary'!$P49:$S49)</f>
        <v>28800</v>
      </c>
      <c r="P49" s="64">
        <v>0</v>
      </c>
      <c r="Q49" s="64">
        <v>0</v>
      </c>
      <c r="R49" s="64">
        <v>28800</v>
      </c>
      <c r="S49" s="64">
        <v>0</v>
      </c>
    </row>
    <row r="50" spans="1:19" x14ac:dyDescent="0.25">
      <c r="A50" s="55">
        <v>46</v>
      </c>
      <c r="B50" s="56" t="s">
        <v>3180</v>
      </c>
      <c r="C50" s="56">
        <v>5109795</v>
      </c>
      <c r="D50" s="57">
        <f>'Report Summary'!$E50+'Report Summary'!$I50+'Report Summary'!$O50</f>
        <v>93170.6</v>
      </c>
      <c r="E50" s="57">
        <f>SUM('Report Summary'!$F50:$H50)</f>
        <v>93170.6</v>
      </c>
      <c r="F50" s="57">
        <v>0</v>
      </c>
      <c r="G50" s="57">
        <v>93170.6</v>
      </c>
      <c r="H50" s="57">
        <v>0</v>
      </c>
      <c r="I50" s="57">
        <f>SUM('Report Summary'!$J50:$N50)</f>
        <v>0</v>
      </c>
      <c r="J50" s="57">
        <v>0</v>
      </c>
      <c r="K50" s="57"/>
      <c r="L50" s="57"/>
      <c r="M50" s="57"/>
      <c r="N50" s="57">
        <v>0</v>
      </c>
      <c r="O50" s="57">
        <f>SUM('Report Summary'!$P50:$S50)</f>
        <v>0</v>
      </c>
      <c r="P50" s="57">
        <v>0</v>
      </c>
      <c r="Q50" s="57">
        <v>0</v>
      </c>
      <c r="R50" s="57">
        <v>0</v>
      </c>
      <c r="S50" s="57">
        <v>0</v>
      </c>
    </row>
    <row r="51" spans="1:19" x14ac:dyDescent="0.25">
      <c r="A51" s="58">
        <v>47</v>
      </c>
      <c r="B51" s="63" t="s">
        <v>9097</v>
      </c>
      <c r="C51" s="63">
        <v>5051118</v>
      </c>
      <c r="D51" s="64">
        <f>'Report Summary'!$E51+'Report Summary'!$I51+'Report Summary'!$O51</f>
        <v>1330080</v>
      </c>
      <c r="E51" s="64">
        <f>SUM('Report Summary'!$F51:$H51)</f>
        <v>1292780</v>
      </c>
      <c r="F51" s="64">
        <v>25180</v>
      </c>
      <c r="G51" s="64">
        <v>584800</v>
      </c>
      <c r="H51" s="64">
        <v>682800</v>
      </c>
      <c r="I51" s="64">
        <f>SUM('Report Summary'!$J51:$N51)</f>
        <v>34300</v>
      </c>
      <c r="J51" s="64">
        <v>5400</v>
      </c>
      <c r="K51" s="64">
        <v>1200</v>
      </c>
      <c r="L51" s="64">
        <v>3800</v>
      </c>
      <c r="M51" s="64">
        <v>23900</v>
      </c>
      <c r="N51" s="64">
        <v>0</v>
      </c>
      <c r="O51" s="64">
        <f>SUM('Report Summary'!$P51:$S51)</f>
        <v>3000</v>
      </c>
      <c r="P51" s="64">
        <v>0</v>
      </c>
      <c r="Q51" s="64">
        <v>0</v>
      </c>
      <c r="R51" s="64">
        <v>3000</v>
      </c>
      <c r="S51" s="64">
        <v>0</v>
      </c>
    </row>
    <row r="52" spans="1:19" x14ac:dyDescent="0.25">
      <c r="A52" s="55">
        <v>48</v>
      </c>
      <c r="B52" s="56" t="s">
        <v>9994</v>
      </c>
      <c r="C52" s="56">
        <v>5205581</v>
      </c>
      <c r="D52" s="57">
        <f>'Report Summary'!$E52+'Report Summary'!$I52+'Report Summary'!$O52</f>
        <v>162700</v>
      </c>
      <c r="E52" s="57">
        <f>SUM('Report Summary'!$F52:$H52)</f>
        <v>100090</v>
      </c>
      <c r="F52" s="57">
        <v>2160</v>
      </c>
      <c r="G52" s="57">
        <v>87960</v>
      </c>
      <c r="H52" s="57">
        <v>9970</v>
      </c>
      <c r="I52" s="57">
        <f>SUM('Report Summary'!$J52:$N52)</f>
        <v>62610</v>
      </c>
      <c r="J52" s="57">
        <v>1380</v>
      </c>
      <c r="K52" s="57">
        <v>790</v>
      </c>
      <c r="L52" s="57">
        <v>52440</v>
      </c>
      <c r="M52" s="57">
        <v>8000</v>
      </c>
      <c r="N52" s="57">
        <v>0</v>
      </c>
      <c r="O52" s="57">
        <f>SUM('Report Summary'!$P52:$S52)</f>
        <v>0</v>
      </c>
      <c r="P52" s="57">
        <v>0</v>
      </c>
      <c r="Q52" s="57">
        <v>0</v>
      </c>
      <c r="R52" s="57">
        <v>0</v>
      </c>
      <c r="S52" s="57">
        <v>0</v>
      </c>
    </row>
    <row r="53" spans="1:19" x14ac:dyDescent="0.25">
      <c r="A53" s="58">
        <v>49</v>
      </c>
      <c r="B53" s="63" t="s">
        <v>10837</v>
      </c>
      <c r="C53" s="63">
        <v>2874229</v>
      </c>
      <c r="D53" s="64">
        <f>'Report Summary'!$E53+'Report Summary'!$I53+'Report Summary'!$O53</f>
        <v>149959.46</v>
      </c>
      <c r="E53" s="64">
        <f>SUM('Report Summary'!$F53:$H53)</f>
        <v>143584.95999999999</v>
      </c>
      <c r="F53" s="64">
        <v>0</v>
      </c>
      <c r="G53" s="64">
        <v>138346.78</v>
      </c>
      <c r="H53" s="64">
        <v>5238.18</v>
      </c>
      <c r="I53" s="64">
        <f>SUM('Report Summary'!$J53:$N53)</f>
        <v>0</v>
      </c>
      <c r="J53" s="64">
        <v>0</v>
      </c>
      <c r="K53" s="64"/>
      <c r="L53" s="64"/>
      <c r="M53" s="64"/>
      <c r="N53" s="64">
        <v>0</v>
      </c>
      <c r="O53" s="64">
        <f>SUM('Report Summary'!$P53:$S53)</f>
        <v>6374.5</v>
      </c>
      <c r="P53" s="64">
        <v>0</v>
      </c>
      <c r="Q53" s="64">
        <v>0</v>
      </c>
      <c r="R53" s="64">
        <v>6374.5</v>
      </c>
      <c r="S53" s="64">
        <v>0</v>
      </c>
    </row>
    <row r="54" spans="1:19" x14ac:dyDescent="0.25">
      <c r="A54" s="55">
        <v>50</v>
      </c>
      <c r="B54" s="61" t="s">
        <v>10838</v>
      </c>
      <c r="C54" s="61">
        <v>5472695</v>
      </c>
      <c r="D54" s="62">
        <f>'Report Summary'!$E54+'Report Summary'!$I54+'Report Summary'!$O54</f>
        <v>6922</v>
      </c>
      <c r="E54" s="62">
        <f>SUM('Report Summary'!$F54:$H54)</f>
        <v>6922</v>
      </c>
      <c r="F54" s="62">
        <v>47.2</v>
      </c>
      <c r="G54" s="62">
        <v>403.7</v>
      </c>
      <c r="H54" s="62">
        <v>6471.1</v>
      </c>
      <c r="I54" s="62">
        <f>SUM('Report Summary'!$J54:$N54)</f>
        <v>0</v>
      </c>
      <c r="J54" s="62">
        <v>0</v>
      </c>
      <c r="K54" s="62"/>
      <c r="L54" s="62"/>
      <c r="M54" s="62"/>
      <c r="N54" s="62">
        <v>0</v>
      </c>
      <c r="O54" s="62">
        <f>SUM('Report Summary'!$P54:$S54)</f>
        <v>0</v>
      </c>
      <c r="P54" s="62">
        <v>0</v>
      </c>
      <c r="Q54" s="62">
        <v>0</v>
      </c>
      <c r="R54" s="62">
        <v>0</v>
      </c>
      <c r="S54" s="62">
        <v>0</v>
      </c>
    </row>
    <row r="55" spans="1:19" x14ac:dyDescent="0.25">
      <c r="A55" s="58">
        <v>51</v>
      </c>
      <c r="B55" s="63" t="s">
        <v>8311</v>
      </c>
      <c r="C55" s="63">
        <v>5275989</v>
      </c>
      <c r="D55" s="64">
        <f>'Report Summary'!$E55+'Report Summary'!$I55+'Report Summary'!$O55</f>
        <v>6577</v>
      </c>
      <c r="E55" s="64">
        <f>SUM('Report Summary'!$F55:$H55)</f>
        <v>6577</v>
      </c>
      <c r="F55" s="64">
        <v>0</v>
      </c>
      <c r="G55" s="64">
        <v>6577</v>
      </c>
      <c r="H55" s="64">
        <v>0</v>
      </c>
      <c r="I55" s="64">
        <f>SUM('Report Summary'!$J55:$N55)</f>
        <v>0</v>
      </c>
      <c r="J55" s="64">
        <v>0</v>
      </c>
      <c r="K55" s="64"/>
      <c r="L55" s="64"/>
      <c r="M55" s="64"/>
      <c r="N55" s="64">
        <v>0</v>
      </c>
      <c r="O55" s="64">
        <f>SUM('Report Summary'!$P55:$S55)</f>
        <v>0</v>
      </c>
      <c r="P55" s="64">
        <v>0</v>
      </c>
      <c r="Q55" s="64">
        <v>0</v>
      </c>
      <c r="R55" s="64">
        <v>0</v>
      </c>
      <c r="S55" s="64">
        <v>0</v>
      </c>
    </row>
    <row r="56" spans="1:19" x14ac:dyDescent="0.25">
      <c r="A56" s="55">
        <v>52</v>
      </c>
      <c r="B56" s="66" t="s">
        <v>8367</v>
      </c>
      <c r="C56" s="66">
        <v>2711818</v>
      </c>
      <c r="D56" s="62">
        <f>'Report Summary'!$E56+'Report Summary'!$I56+'Report Summary'!$O56</f>
        <v>2402.6000000000004</v>
      </c>
      <c r="E56" s="62">
        <f>SUM('Report Summary'!$F56:$H56)</f>
        <v>291.8</v>
      </c>
      <c r="F56" s="62">
        <v>10.6</v>
      </c>
      <c r="G56" s="62">
        <v>281.2</v>
      </c>
      <c r="H56" s="62">
        <v>0</v>
      </c>
      <c r="I56" s="62">
        <f>SUM('Report Summary'!$J56:$N56)</f>
        <v>2110.8000000000002</v>
      </c>
      <c r="J56" s="62">
        <v>0</v>
      </c>
      <c r="K56" s="62"/>
      <c r="L56" s="62"/>
      <c r="M56" s="62"/>
      <c r="N56" s="62">
        <v>2110.8000000000002</v>
      </c>
      <c r="O56" s="62">
        <f>SUM('Report Summary'!$P56:$S56)</f>
        <v>0</v>
      </c>
      <c r="P56" s="62">
        <v>0</v>
      </c>
      <c r="Q56" s="62">
        <v>0</v>
      </c>
      <c r="R56" s="62">
        <v>0</v>
      </c>
      <c r="S56" s="62">
        <v>0</v>
      </c>
    </row>
    <row r="57" spans="1:19" x14ac:dyDescent="0.25">
      <c r="A57" s="58">
        <v>53</v>
      </c>
      <c r="B57" s="59" t="s">
        <v>10839</v>
      </c>
      <c r="C57" s="59">
        <v>5160375</v>
      </c>
      <c r="D57" s="60">
        <f>'Report Summary'!$E57+'Report Summary'!$I57+'Report Summary'!$O57</f>
        <v>836.1</v>
      </c>
      <c r="E57" s="60">
        <f>SUM('Report Summary'!$F57:$H57)</f>
        <v>836.1</v>
      </c>
      <c r="F57" s="60">
        <v>0</v>
      </c>
      <c r="G57" s="60">
        <v>836.1</v>
      </c>
      <c r="H57" s="60">
        <v>0</v>
      </c>
      <c r="I57" s="60">
        <f>SUM('Report Summary'!$J57:$N57)</f>
        <v>0</v>
      </c>
      <c r="J57" s="60">
        <v>0</v>
      </c>
      <c r="K57" s="60"/>
      <c r="L57" s="60"/>
      <c r="M57" s="60"/>
      <c r="N57" s="60">
        <v>0</v>
      </c>
      <c r="O57" s="60">
        <f>SUM('Report Summary'!$P57:$S57)</f>
        <v>0</v>
      </c>
      <c r="P57" s="60">
        <v>0</v>
      </c>
      <c r="Q57" s="60">
        <v>0</v>
      </c>
      <c r="R57" s="60">
        <v>0</v>
      </c>
      <c r="S57" s="60">
        <v>0</v>
      </c>
    </row>
    <row r="58" spans="1:19" x14ac:dyDescent="0.25">
      <c r="A58" s="55">
        <v>54</v>
      </c>
      <c r="B58" s="56" t="s">
        <v>10840</v>
      </c>
      <c r="C58" s="56">
        <v>2863847</v>
      </c>
      <c r="D58" s="57">
        <f>'Report Summary'!$E58+'Report Summary'!$I58+'Report Summary'!$O58</f>
        <v>4022421.3000000003</v>
      </c>
      <c r="E58" s="57">
        <f>SUM('Report Summary'!$F58:$H58)</f>
        <v>3934927.9000000004</v>
      </c>
      <c r="F58" s="57">
        <v>188966.8</v>
      </c>
      <c r="G58" s="57">
        <v>3133290.3000000003</v>
      </c>
      <c r="H58" s="57">
        <v>612670.80000000005</v>
      </c>
      <c r="I58" s="57">
        <f>SUM('Report Summary'!$J58:$N58)</f>
        <v>24493.4</v>
      </c>
      <c r="J58" s="57">
        <v>3090.5</v>
      </c>
      <c r="K58" s="57">
        <v>5479.5</v>
      </c>
      <c r="L58" s="57">
        <v>6000</v>
      </c>
      <c r="M58" s="57">
        <v>8940</v>
      </c>
      <c r="N58" s="57">
        <v>983.39999999999964</v>
      </c>
      <c r="O58" s="57">
        <f>SUM('Report Summary'!$P58:$S58)</f>
        <v>63000</v>
      </c>
      <c r="P58" s="57">
        <v>0</v>
      </c>
      <c r="Q58" s="57">
        <v>0</v>
      </c>
      <c r="R58" s="57">
        <v>63000</v>
      </c>
      <c r="S58" s="57">
        <v>0</v>
      </c>
    </row>
    <row r="59" spans="1:19" x14ac:dyDescent="0.25">
      <c r="A59" s="58">
        <v>55</v>
      </c>
      <c r="B59" s="59" t="s">
        <v>10841</v>
      </c>
      <c r="C59" s="59">
        <v>5250684</v>
      </c>
      <c r="D59" s="60">
        <f>'Report Summary'!$E59+'Report Summary'!$I59+'Report Summary'!$O59</f>
        <v>498279.46899999998</v>
      </c>
      <c r="E59" s="60">
        <f>SUM('Report Summary'!$F59:$H59)</f>
        <v>498099.46899999998</v>
      </c>
      <c r="F59" s="60">
        <v>481800</v>
      </c>
      <c r="G59" s="60">
        <v>15417.468999999999</v>
      </c>
      <c r="H59" s="60">
        <v>882</v>
      </c>
      <c r="I59" s="60">
        <f>SUM('Report Summary'!$J59:$N59)</f>
        <v>180</v>
      </c>
      <c r="J59" s="60">
        <v>0</v>
      </c>
      <c r="K59" s="60"/>
      <c r="L59" s="60"/>
      <c r="M59" s="60">
        <v>180</v>
      </c>
      <c r="N59" s="60">
        <v>0</v>
      </c>
      <c r="O59" s="60">
        <f>SUM('Report Summary'!$P59:$S59)</f>
        <v>0</v>
      </c>
      <c r="P59" s="60">
        <v>0</v>
      </c>
      <c r="Q59" s="60">
        <v>0</v>
      </c>
      <c r="R59" s="60">
        <v>0</v>
      </c>
      <c r="S59" s="60">
        <v>0</v>
      </c>
    </row>
    <row r="60" spans="1:19" x14ac:dyDescent="0.25">
      <c r="A60" s="55">
        <v>56</v>
      </c>
      <c r="B60" s="61" t="s">
        <v>10842</v>
      </c>
      <c r="C60" s="61">
        <v>5106559</v>
      </c>
      <c r="D60" s="62">
        <f>'Report Summary'!$E60+'Report Summary'!$I60+'Report Summary'!$O60</f>
        <v>0</v>
      </c>
      <c r="E60" s="62">
        <f>SUM('Report Summary'!$F60:$H60)</f>
        <v>0</v>
      </c>
      <c r="F60" s="62">
        <v>0</v>
      </c>
      <c r="G60" s="62">
        <v>0</v>
      </c>
      <c r="H60" s="62">
        <v>0</v>
      </c>
      <c r="I60" s="62">
        <f>SUM('Report Summary'!$J60:$N60)</f>
        <v>0</v>
      </c>
      <c r="J60" s="62">
        <v>0</v>
      </c>
      <c r="K60" s="62"/>
      <c r="L60" s="62"/>
      <c r="M60" s="62"/>
      <c r="N60" s="62">
        <v>0</v>
      </c>
      <c r="O60" s="62">
        <f>SUM('Report Summary'!$P60:$S60)</f>
        <v>0</v>
      </c>
      <c r="P60" s="62">
        <v>0</v>
      </c>
      <c r="Q60" s="62">
        <v>0</v>
      </c>
      <c r="R60" s="62">
        <v>0</v>
      </c>
      <c r="S60" s="62">
        <v>0</v>
      </c>
    </row>
    <row r="61" spans="1:19" x14ac:dyDescent="0.25">
      <c r="A61" s="58">
        <v>57</v>
      </c>
      <c r="B61" s="59" t="s">
        <v>10843</v>
      </c>
      <c r="C61" s="59">
        <v>5333865</v>
      </c>
      <c r="D61" s="60">
        <f>'Report Summary'!$E61+'Report Summary'!$I61+'Report Summary'!$O61</f>
        <v>10786</v>
      </c>
      <c r="E61" s="60">
        <f>SUM('Report Summary'!$F61:$H61)</f>
        <v>10786</v>
      </c>
      <c r="F61" s="60">
        <v>0</v>
      </c>
      <c r="G61" s="60">
        <v>10786</v>
      </c>
      <c r="H61" s="60">
        <v>0</v>
      </c>
      <c r="I61" s="60">
        <f>SUM('Report Summary'!$J61:$N61)</f>
        <v>0</v>
      </c>
      <c r="J61" s="60">
        <v>0</v>
      </c>
      <c r="K61" s="60"/>
      <c r="L61" s="60"/>
      <c r="M61" s="60"/>
      <c r="N61" s="60">
        <v>0</v>
      </c>
      <c r="O61" s="60">
        <f>SUM('Report Summary'!$P61:$S61)</f>
        <v>0</v>
      </c>
      <c r="P61" s="60">
        <v>0</v>
      </c>
      <c r="Q61" s="60">
        <v>0</v>
      </c>
      <c r="R61" s="60">
        <v>0</v>
      </c>
      <c r="S61" s="60">
        <v>0</v>
      </c>
    </row>
    <row r="62" spans="1:19" x14ac:dyDescent="0.25">
      <c r="A62" s="55">
        <v>58</v>
      </c>
      <c r="B62" s="56" t="s">
        <v>10844</v>
      </c>
      <c r="C62" s="56">
        <v>4247949</v>
      </c>
      <c r="D62" s="57">
        <f>'Report Summary'!$E62+'Report Summary'!$I62+'Report Summary'!$O62</f>
        <v>10170.215</v>
      </c>
      <c r="E62" s="57">
        <f>SUM('Report Summary'!$F62:$H62)</f>
        <v>9118.18</v>
      </c>
      <c r="F62" s="57">
        <v>0</v>
      </c>
      <c r="G62" s="57">
        <v>6254.68</v>
      </c>
      <c r="H62" s="57">
        <v>2863.5</v>
      </c>
      <c r="I62" s="57">
        <f>SUM('Report Summary'!$J62:$N62)</f>
        <v>1052.0350000000001</v>
      </c>
      <c r="J62" s="57">
        <v>337.03500000000003</v>
      </c>
      <c r="K62" s="57">
        <v>215</v>
      </c>
      <c r="L62" s="57">
        <v>500</v>
      </c>
      <c r="M62" s="57"/>
      <c r="N62" s="57">
        <v>0</v>
      </c>
      <c r="O62" s="57">
        <f>SUM('Report Summary'!$P62:$S62)</f>
        <v>0</v>
      </c>
      <c r="P62" s="57">
        <v>0</v>
      </c>
      <c r="Q62" s="57">
        <v>0</v>
      </c>
      <c r="R62" s="57">
        <v>0</v>
      </c>
      <c r="S62" s="57">
        <v>0</v>
      </c>
    </row>
    <row r="63" spans="1:19" x14ac:dyDescent="0.25">
      <c r="A63" s="58">
        <v>59</v>
      </c>
      <c r="B63" s="63" t="s">
        <v>10845</v>
      </c>
      <c r="C63" s="63">
        <v>2683083</v>
      </c>
      <c r="D63" s="64">
        <f>'Report Summary'!$E63+'Report Summary'!$I63+'Report Summary'!$O63</f>
        <v>806.4</v>
      </c>
      <c r="E63" s="64">
        <f>SUM('Report Summary'!$F63:$H63)</f>
        <v>584.79999999999995</v>
      </c>
      <c r="F63" s="64">
        <v>0</v>
      </c>
      <c r="G63" s="64">
        <v>584.79999999999995</v>
      </c>
      <c r="H63" s="64">
        <v>0</v>
      </c>
      <c r="I63" s="64">
        <f>SUM('Report Summary'!$J63:$N63)</f>
        <v>221.6</v>
      </c>
      <c r="J63" s="64">
        <v>0</v>
      </c>
      <c r="K63" s="64">
        <v>192</v>
      </c>
      <c r="L63" s="64"/>
      <c r="M63" s="64"/>
      <c r="N63" s="64">
        <v>29.6</v>
      </c>
      <c r="O63" s="64">
        <f>SUM('Report Summary'!$P63:$S63)</f>
        <v>0</v>
      </c>
      <c r="P63" s="64">
        <v>0</v>
      </c>
      <c r="Q63" s="64">
        <v>0</v>
      </c>
      <c r="R63" s="64">
        <v>0</v>
      </c>
      <c r="S63" s="64">
        <v>0</v>
      </c>
    </row>
    <row r="64" spans="1:19" x14ac:dyDescent="0.25">
      <c r="A64" s="55">
        <v>60</v>
      </c>
      <c r="B64" s="56" t="s">
        <v>8263</v>
      </c>
      <c r="C64" s="56">
        <v>5201896</v>
      </c>
      <c r="D64" s="57">
        <f>'Report Summary'!$E64+'Report Summary'!$I64+'Report Summary'!$O64</f>
        <v>3244.3</v>
      </c>
      <c r="E64" s="57">
        <f>SUM('Report Summary'!$F64:$H64)</f>
        <v>3244.3</v>
      </c>
      <c r="F64" s="57">
        <v>0</v>
      </c>
      <c r="G64" s="57">
        <v>822</v>
      </c>
      <c r="H64" s="57">
        <v>2422.3000000000002</v>
      </c>
      <c r="I64" s="57">
        <f>SUM('Report Summary'!$J64:$N64)</f>
        <v>0</v>
      </c>
      <c r="J64" s="57">
        <v>0</v>
      </c>
      <c r="K64" s="57"/>
      <c r="L64" s="57"/>
      <c r="M64" s="57"/>
      <c r="N64" s="57">
        <v>0</v>
      </c>
      <c r="O64" s="57">
        <f>SUM('Report Summary'!$P64:$S64)</f>
        <v>0</v>
      </c>
      <c r="P64" s="57">
        <v>0</v>
      </c>
      <c r="Q64" s="57">
        <v>0</v>
      </c>
      <c r="R64" s="57">
        <v>0</v>
      </c>
      <c r="S64" s="57">
        <v>0</v>
      </c>
    </row>
    <row r="65" spans="1:19" x14ac:dyDescent="0.25">
      <c r="A65" s="58">
        <v>61</v>
      </c>
      <c r="B65" s="59" t="s">
        <v>3302</v>
      </c>
      <c r="C65" s="59">
        <v>2012677</v>
      </c>
      <c r="D65" s="60">
        <f>'Report Summary'!$E65+'Report Summary'!$I65+'Report Summary'!$O65</f>
        <v>7605</v>
      </c>
      <c r="E65" s="60">
        <f>SUM('Report Summary'!$F65:$H65)</f>
        <v>7155</v>
      </c>
      <c r="F65" s="60">
        <v>15.9</v>
      </c>
      <c r="G65" s="60">
        <v>7139.1</v>
      </c>
      <c r="H65" s="60">
        <v>0</v>
      </c>
      <c r="I65" s="60">
        <f>SUM('Report Summary'!$J65:$N65)</f>
        <v>450</v>
      </c>
      <c r="J65" s="60">
        <v>0</v>
      </c>
      <c r="K65" s="60"/>
      <c r="L65" s="60">
        <v>100</v>
      </c>
      <c r="M65" s="60">
        <v>350</v>
      </c>
      <c r="N65" s="60">
        <v>0</v>
      </c>
      <c r="O65" s="60">
        <f>SUM('Report Summary'!$P65:$S65)</f>
        <v>0</v>
      </c>
      <c r="P65" s="60">
        <v>0</v>
      </c>
      <c r="Q65" s="60">
        <v>0</v>
      </c>
      <c r="R65" s="60">
        <v>0</v>
      </c>
      <c r="S65" s="60">
        <v>0</v>
      </c>
    </row>
    <row r="66" spans="1:19" s="20" customFormat="1" x14ac:dyDescent="0.25">
      <c r="A66" s="55">
        <v>62</v>
      </c>
      <c r="B66" s="61" t="s">
        <v>10846</v>
      </c>
      <c r="C66" s="61">
        <v>5219515</v>
      </c>
      <c r="D66" s="62">
        <f>'Report Summary'!$E66+'Report Summary'!$I66+'Report Summary'!$O66</f>
        <v>1477.9</v>
      </c>
      <c r="E66" s="62">
        <f>SUM('Report Summary'!$F66:$H66)</f>
        <v>1177.9000000000001</v>
      </c>
      <c r="F66" s="62">
        <v>0</v>
      </c>
      <c r="G66" s="62">
        <v>1177.9000000000001</v>
      </c>
      <c r="H66" s="62">
        <v>0</v>
      </c>
      <c r="I66" s="62">
        <f>SUM('Report Summary'!$J66:$N66)</f>
        <v>300</v>
      </c>
      <c r="J66" s="62">
        <v>0</v>
      </c>
      <c r="K66" s="62"/>
      <c r="L66" s="62"/>
      <c r="M66" s="62">
        <v>300</v>
      </c>
      <c r="N66" s="62">
        <v>0</v>
      </c>
      <c r="O66" s="62">
        <f>SUM('Report Summary'!$P66:$S66)</f>
        <v>0</v>
      </c>
      <c r="P66" s="62">
        <v>0</v>
      </c>
      <c r="Q66" s="62">
        <v>0</v>
      </c>
      <c r="R66" s="62">
        <v>0</v>
      </c>
      <c r="S66" s="62">
        <v>0</v>
      </c>
    </row>
    <row r="67" spans="1:19" x14ac:dyDescent="0.25">
      <c r="A67" s="58">
        <v>63</v>
      </c>
      <c r="B67" s="59" t="s">
        <v>10847</v>
      </c>
      <c r="C67" s="59">
        <v>2816555</v>
      </c>
      <c r="D67" s="60">
        <f>'Report Summary'!$E67+'Report Summary'!$I67+'Report Summary'!$O67</f>
        <v>29009.9</v>
      </c>
      <c r="E67" s="60">
        <f>SUM('Report Summary'!$F67:$H67)</f>
        <v>9188.7999999999993</v>
      </c>
      <c r="F67" s="60">
        <v>0</v>
      </c>
      <c r="G67" s="60">
        <v>4106.1000000000004</v>
      </c>
      <c r="H67" s="60">
        <v>5082.7</v>
      </c>
      <c r="I67" s="60">
        <f>SUM('Report Summary'!$J67:$N67)</f>
        <v>9821.1</v>
      </c>
      <c r="J67" s="64">
        <v>849.1</v>
      </c>
      <c r="K67" s="64">
        <v>672</v>
      </c>
      <c r="L67" s="64">
        <v>8300</v>
      </c>
      <c r="M67" s="60"/>
      <c r="N67" s="60">
        <v>0</v>
      </c>
      <c r="O67" s="60">
        <f>SUM('Report Summary'!$P67:$S67)</f>
        <v>10000</v>
      </c>
      <c r="P67" s="60">
        <v>0</v>
      </c>
      <c r="Q67" s="60">
        <v>0</v>
      </c>
      <c r="R67" s="60">
        <v>10000</v>
      </c>
      <c r="S67" s="60">
        <v>0</v>
      </c>
    </row>
    <row r="68" spans="1:19" x14ac:dyDescent="0.25">
      <c r="A68" s="55">
        <v>64</v>
      </c>
      <c r="B68" s="56" t="s">
        <v>10848</v>
      </c>
      <c r="C68" s="56">
        <v>2007916</v>
      </c>
      <c r="D68" s="57">
        <f>'Report Summary'!$E68+'Report Summary'!$I68+'Report Summary'!$O68</f>
        <v>16945.424999999999</v>
      </c>
      <c r="E68" s="57">
        <f>SUM('Report Summary'!$F68:$H68)</f>
        <v>16838.125</v>
      </c>
      <c r="F68" s="62">
        <v>7010.1149999999998</v>
      </c>
      <c r="G68" s="62">
        <v>9828.01</v>
      </c>
      <c r="H68" s="62">
        <v>0</v>
      </c>
      <c r="I68" s="62">
        <f>SUM('Report Summary'!$J68:$N68)</f>
        <v>107.3</v>
      </c>
      <c r="J68" s="62">
        <v>71.599999999999994</v>
      </c>
      <c r="K68" s="62">
        <v>35.700000000000003</v>
      </c>
      <c r="L68" s="62"/>
      <c r="M68" s="62"/>
      <c r="N68" s="62">
        <v>0</v>
      </c>
      <c r="O68" s="62">
        <f>SUM('Report Summary'!$P68:$S68)</f>
        <v>0</v>
      </c>
      <c r="P68" s="62">
        <v>0</v>
      </c>
      <c r="Q68" s="62">
        <v>0</v>
      </c>
      <c r="R68" s="62">
        <v>0</v>
      </c>
      <c r="S68" s="62">
        <v>0</v>
      </c>
    </row>
    <row r="69" spans="1:19" x14ac:dyDescent="0.25">
      <c r="A69" s="58">
        <v>65</v>
      </c>
      <c r="B69" s="59" t="s">
        <v>10849</v>
      </c>
      <c r="C69" s="59">
        <v>2085399</v>
      </c>
      <c r="D69" s="60">
        <f>'Report Summary'!$E69+'Report Summary'!$I69+'Report Summary'!$O69</f>
        <v>107.7</v>
      </c>
      <c r="E69" s="60">
        <f>SUM('Report Summary'!$F69:$H69)</f>
        <v>107.7</v>
      </c>
      <c r="F69" s="60">
        <v>0</v>
      </c>
      <c r="G69" s="60">
        <v>107.7</v>
      </c>
      <c r="H69" s="60">
        <v>0</v>
      </c>
      <c r="I69" s="60">
        <f>SUM('Report Summary'!$J69:$N69)</f>
        <v>0</v>
      </c>
      <c r="J69" s="60">
        <v>0</v>
      </c>
      <c r="K69" s="60"/>
      <c r="L69" s="60"/>
      <c r="M69" s="60"/>
      <c r="N69" s="60">
        <v>0</v>
      </c>
      <c r="O69" s="60">
        <f>SUM('Report Summary'!$P69:$S69)</f>
        <v>0</v>
      </c>
      <c r="P69" s="60">
        <v>0</v>
      </c>
      <c r="Q69" s="60">
        <v>0</v>
      </c>
      <c r="R69" s="60">
        <v>0</v>
      </c>
      <c r="S69" s="60">
        <v>0</v>
      </c>
    </row>
    <row r="70" spans="1:19" x14ac:dyDescent="0.25">
      <c r="A70" s="55">
        <v>66</v>
      </c>
      <c r="B70" s="56" t="s">
        <v>10850</v>
      </c>
      <c r="C70" s="56">
        <v>5266386</v>
      </c>
      <c r="D70" s="57">
        <f>'Report Summary'!$E70+'Report Summary'!$I70+'Report Summary'!$O70</f>
        <v>1814.81</v>
      </c>
      <c r="E70" s="57">
        <f>SUM('Report Summary'!$F70:$H70)</f>
        <v>450.81000000000006</v>
      </c>
      <c r="F70" s="57">
        <v>439.23</v>
      </c>
      <c r="G70" s="57">
        <v>9.23</v>
      </c>
      <c r="H70" s="57">
        <v>2.35</v>
      </c>
      <c r="I70" s="57">
        <f>SUM('Report Summary'!$J70:$N70)</f>
        <v>1364</v>
      </c>
      <c r="J70" s="57">
        <v>164</v>
      </c>
      <c r="K70" s="57">
        <v>800</v>
      </c>
      <c r="L70" s="57">
        <v>400</v>
      </c>
      <c r="M70" s="57"/>
      <c r="N70" s="57">
        <v>0</v>
      </c>
      <c r="O70" s="57">
        <f>SUM('Report Summary'!$P70:$S70)</f>
        <v>0</v>
      </c>
      <c r="P70" s="57">
        <v>0</v>
      </c>
      <c r="Q70" s="57">
        <v>0</v>
      </c>
      <c r="R70" s="57">
        <v>0</v>
      </c>
      <c r="S70" s="57">
        <v>0</v>
      </c>
    </row>
    <row r="71" spans="1:19" x14ac:dyDescent="0.25">
      <c r="A71" s="58">
        <v>67</v>
      </c>
      <c r="B71" s="63" t="s">
        <v>10851</v>
      </c>
      <c r="C71" s="63">
        <v>5535565</v>
      </c>
      <c r="D71" s="64">
        <f>'Report Summary'!$E71+'Report Summary'!$I71+'Report Summary'!$O71</f>
        <v>12755.949999999999</v>
      </c>
      <c r="E71" s="64">
        <f>SUM('Report Summary'!$F71:$H71)</f>
        <v>11137.029999999999</v>
      </c>
      <c r="F71" s="64">
        <v>0</v>
      </c>
      <c r="G71" s="64">
        <v>5464.8</v>
      </c>
      <c r="H71" s="64">
        <v>5672.23</v>
      </c>
      <c r="I71" s="64">
        <f>SUM('Report Summary'!$J71:$N71)</f>
        <v>1618.92</v>
      </c>
      <c r="J71" s="64">
        <v>0</v>
      </c>
      <c r="K71" s="64">
        <v>1318.92</v>
      </c>
      <c r="L71" s="64"/>
      <c r="M71" s="64">
        <v>300</v>
      </c>
      <c r="N71" s="64">
        <v>0</v>
      </c>
      <c r="O71" s="64">
        <f>SUM('Report Summary'!$P71:$S71)</f>
        <v>0</v>
      </c>
      <c r="P71" s="64">
        <v>0</v>
      </c>
      <c r="Q71" s="64">
        <v>0</v>
      </c>
      <c r="R71" s="64">
        <v>0</v>
      </c>
      <c r="S71" s="64">
        <v>0</v>
      </c>
    </row>
    <row r="72" spans="1:19" x14ac:dyDescent="0.25">
      <c r="A72" s="55">
        <v>68</v>
      </c>
      <c r="B72" s="61" t="s">
        <v>10852</v>
      </c>
      <c r="C72" s="61">
        <v>5168619</v>
      </c>
      <c r="D72" s="62">
        <f>'Report Summary'!$E72+'Report Summary'!$I72+'Report Summary'!$O72</f>
        <v>1179.5899999999999</v>
      </c>
      <c r="E72" s="62">
        <f>SUM('Report Summary'!$F72:$H72)</f>
        <v>1179.5899999999999</v>
      </c>
      <c r="F72" s="62">
        <v>0</v>
      </c>
      <c r="G72" s="62">
        <v>1179.5899999999999</v>
      </c>
      <c r="H72" s="62">
        <v>0</v>
      </c>
      <c r="I72" s="62">
        <f>SUM('Report Summary'!$J72:$N72)</f>
        <v>0</v>
      </c>
      <c r="J72" s="62">
        <v>0</v>
      </c>
      <c r="K72" s="62"/>
      <c r="L72" s="62"/>
      <c r="M72" s="62"/>
      <c r="N72" s="62">
        <v>0</v>
      </c>
      <c r="O72" s="62">
        <f>SUM('Report Summary'!$P72:$S72)</f>
        <v>0</v>
      </c>
      <c r="P72" s="62">
        <v>0</v>
      </c>
      <c r="Q72" s="62">
        <v>0</v>
      </c>
      <c r="R72" s="62">
        <v>0</v>
      </c>
      <c r="S72" s="62">
        <v>0</v>
      </c>
    </row>
    <row r="73" spans="1:19" x14ac:dyDescent="0.25">
      <c r="A73" s="58">
        <v>69</v>
      </c>
      <c r="B73" s="63" t="s">
        <v>10853</v>
      </c>
      <c r="C73" s="63">
        <v>2793016</v>
      </c>
      <c r="D73" s="64">
        <f>'Report Summary'!$E73+'Report Summary'!$I73+'Report Summary'!$O73</f>
        <v>670</v>
      </c>
      <c r="E73" s="64">
        <f>SUM('Report Summary'!$F73:$H73)</f>
        <v>670</v>
      </c>
      <c r="F73" s="64">
        <v>0</v>
      </c>
      <c r="G73" s="64">
        <v>670</v>
      </c>
      <c r="H73" s="64">
        <v>0</v>
      </c>
      <c r="I73" s="64">
        <f>SUM('Report Summary'!$J73:$N73)</f>
        <v>0</v>
      </c>
      <c r="J73" s="64">
        <v>0</v>
      </c>
      <c r="K73" s="64"/>
      <c r="L73" s="64"/>
      <c r="M73" s="64"/>
      <c r="N73" s="64">
        <v>0</v>
      </c>
      <c r="O73" s="64">
        <f>SUM('Report Summary'!$P73:$S73)</f>
        <v>0</v>
      </c>
      <c r="P73" s="64">
        <v>0</v>
      </c>
      <c r="Q73" s="64">
        <v>0</v>
      </c>
      <c r="R73" s="64">
        <v>0</v>
      </c>
      <c r="S73" s="64">
        <v>0</v>
      </c>
    </row>
    <row r="74" spans="1:19" x14ac:dyDescent="0.25">
      <c r="A74" s="55">
        <v>70</v>
      </c>
      <c r="B74" s="56" t="s">
        <v>814</v>
      </c>
      <c r="C74" s="56">
        <v>5056721</v>
      </c>
      <c r="D74" s="57">
        <f>'Report Summary'!$E74+'Report Summary'!$I74+'Report Summary'!$O74</f>
        <v>289977.13999999996</v>
      </c>
      <c r="E74" s="57">
        <f>SUM('Report Summary'!$F74:$H74)</f>
        <v>244326.03999999998</v>
      </c>
      <c r="F74" s="57">
        <v>5679.5</v>
      </c>
      <c r="G74" s="57">
        <v>215105.9</v>
      </c>
      <c r="H74" s="57">
        <v>23540.639999999999</v>
      </c>
      <c r="I74" s="57">
        <f>SUM('Report Summary'!$J74:$N74)</f>
        <v>39303.1</v>
      </c>
      <c r="J74" s="57">
        <v>1028.0999999999999</v>
      </c>
      <c r="K74" s="57">
        <v>5775</v>
      </c>
      <c r="L74" s="57">
        <v>32500</v>
      </c>
      <c r="M74" s="57"/>
      <c r="N74" s="57">
        <v>0</v>
      </c>
      <c r="O74" s="57">
        <f>SUM('Report Summary'!$P74:$S74)</f>
        <v>6348</v>
      </c>
      <c r="P74" s="57">
        <v>0</v>
      </c>
      <c r="Q74" s="57">
        <v>0</v>
      </c>
      <c r="R74" s="57">
        <v>6000</v>
      </c>
      <c r="S74" s="57">
        <v>348</v>
      </c>
    </row>
    <row r="75" spans="1:19" x14ac:dyDescent="0.25">
      <c r="A75" s="58">
        <v>71</v>
      </c>
      <c r="B75" s="63" t="s">
        <v>10854</v>
      </c>
      <c r="C75" s="63">
        <v>5024323</v>
      </c>
      <c r="D75" s="64">
        <f>'Report Summary'!$E75+'Report Summary'!$I75+'Report Summary'!$O75</f>
        <v>299238.7</v>
      </c>
      <c r="E75" s="64">
        <f>SUM('Report Summary'!$F75:$H75)</f>
        <v>296101.3</v>
      </c>
      <c r="F75" s="64">
        <v>482.6</v>
      </c>
      <c r="G75" s="64">
        <v>293529.40000000002</v>
      </c>
      <c r="H75" s="64">
        <v>2089.3000000000002</v>
      </c>
      <c r="I75" s="64">
        <f>SUM('Report Summary'!$J75:$N75)</f>
        <v>3137.4</v>
      </c>
      <c r="J75" s="64">
        <v>137.4</v>
      </c>
      <c r="K75" s="64"/>
      <c r="L75" s="64"/>
      <c r="M75" s="64">
        <v>3000</v>
      </c>
      <c r="N75" s="64">
        <v>0</v>
      </c>
      <c r="O75" s="64">
        <f>SUM('Report Summary'!$P75:$S75)</f>
        <v>0</v>
      </c>
      <c r="P75" s="64">
        <v>0</v>
      </c>
      <c r="Q75" s="64">
        <v>0</v>
      </c>
      <c r="R75" s="64">
        <v>0</v>
      </c>
      <c r="S75" s="64">
        <v>0</v>
      </c>
    </row>
    <row r="76" spans="1:19" x14ac:dyDescent="0.25">
      <c r="A76" s="55">
        <v>72</v>
      </c>
      <c r="B76" s="61" t="s">
        <v>10855</v>
      </c>
      <c r="C76" s="61">
        <v>5089263</v>
      </c>
      <c r="D76" s="62">
        <f>'Report Summary'!$E76+'Report Summary'!$I76+'Report Summary'!$O76</f>
        <v>3745</v>
      </c>
      <c r="E76" s="62">
        <f>SUM('Report Summary'!$F76:$H76)</f>
        <v>3745</v>
      </c>
      <c r="F76" s="62">
        <v>-71170</v>
      </c>
      <c r="G76" s="62">
        <v>71636</v>
      </c>
      <c r="H76" s="62">
        <v>3279</v>
      </c>
      <c r="I76" s="62">
        <f>SUM('Report Summary'!$J76:$N76)</f>
        <v>0</v>
      </c>
      <c r="J76" s="62">
        <v>0</v>
      </c>
      <c r="K76" s="62"/>
      <c r="L76" s="62"/>
      <c r="M76" s="62"/>
      <c r="N76" s="62">
        <v>0</v>
      </c>
      <c r="O76" s="62">
        <f>SUM('Report Summary'!$P76:$S76)</f>
        <v>0</v>
      </c>
      <c r="P76" s="62">
        <v>0</v>
      </c>
      <c r="Q76" s="62">
        <v>0</v>
      </c>
      <c r="R76" s="62">
        <v>0</v>
      </c>
      <c r="S76" s="62">
        <v>0</v>
      </c>
    </row>
    <row r="77" spans="1:19" x14ac:dyDescent="0.25">
      <c r="A77" s="58">
        <v>73</v>
      </c>
      <c r="B77" s="59" t="s">
        <v>3145</v>
      </c>
      <c r="C77" s="59">
        <v>5113636</v>
      </c>
      <c r="D77" s="60">
        <f>'Report Summary'!$E77+'Report Summary'!$I77+'Report Summary'!$O77</f>
        <v>21985.8</v>
      </c>
      <c r="E77" s="60">
        <f>SUM('Report Summary'!$F77:$H77)</f>
        <v>21485.8</v>
      </c>
      <c r="F77" s="60">
        <v>0</v>
      </c>
      <c r="G77" s="60">
        <v>21485.8</v>
      </c>
      <c r="H77" s="60">
        <v>0</v>
      </c>
      <c r="I77" s="60">
        <f>SUM('Report Summary'!$J77:$N77)</f>
        <v>500</v>
      </c>
      <c r="J77" s="60">
        <v>500</v>
      </c>
      <c r="K77" s="60"/>
      <c r="L77" s="60"/>
      <c r="M77" s="60"/>
      <c r="N77" s="60">
        <v>0</v>
      </c>
      <c r="O77" s="60">
        <f>SUM('Report Summary'!$P77:$S77)</f>
        <v>0</v>
      </c>
      <c r="P77" s="60">
        <v>0</v>
      </c>
      <c r="Q77" s="60">
        <v>0</v>
      </c>
      <c r="R77" s="60">
        <v>0</v>
      </c>
      <c r="S77" s="60">
        <v>0</v>
      </c>
    </row>
    <row r="78" spans="1:19" x14ac:dyDescent="0.25">
      <c r="A78" s="55">
        <v>74</v>
      </c>
      <c r="B78" s="61" t="s">
        <v>10856</v>
      </c>
      <c r="C78" s="61">
        <v>2586371</v>
      </c>
      <c r="D78" s="62">
        <f>'Report Summary'!$E78+'Report Summary'!$I78+'Report Summary'!$O78</f>
        <v>850.09999999999991</v>
      </c>
      <c r="E78" s="62">
        <f>SUM('Report Summary'!$F78:$H78)</f>
        <v>850.09999999999991</v>
      </c>
      <c r="F78" s="62">
        <v>165.7</v>
      </c>
      <c r="G78" s="62">
        <v>684.4</v>
      </c>
      <c r="H78" s="62">
        <v>0</v>
      </c>
      <c r="I78" s="62">
        <f>SUM('Report Summary'!$J78:$N78)</f>
        <v>0</v>
      </c>
      <c r="J78" s="62">
        <v>0</v>
      </c>
      <c r="K78" s="62"/>
      <c r="L78" s="62"/>
      <c r="M78" s="62"/>
      <c r="N78" s="62">
        <v>0</v>
      </c>
      <c r="O78" s="62">
        <f>SUM('Report Summary'!$P78:$S78)</f>
        <v>0</v>
      </c>
      <c r="P78" s="62">
        <v>0</v>
      </c>
      <c r="Q78" s="62">
        <v>0</v>
      </c>
      <c r="R78" s="62">
        <v>0</v>
      </c>
      <c r="S78" s="62">
        <v>0</v>
      </c>
    </row>
    <row r="79" spans="1:19" x14ac:dyDescent="0.25">
      <c r="A79" s="58">
        <v>75</v>
      </c>
      <c r="B79" s="63" t="s">
        <v>6750</v>
      </c>
      <c r="C79" s="63">
        <v>2555409</v>
      </c>
      <c r="D79" s="64">
        <f>'Report Summary'!$E79+'Report Summary'!$I79+'Report Summary'!$O79</f>
        <v>12607.465</v>
      </c>
      <c r="E79" s="64">
        <f>SUM('Report Summary'!$F79:$H79)</f>
        <v>9855.4650000000001</v>
      </c>
      <c r="F79" s="64">
        <v>2761.55</v>
      </c>
      <c r="G79" s="64">
        <v>3605</v>
      </c>
      <c r="H79" s="64">
        <v>3488.915</v>
      </c>
      <c r="I79" s="64">
        <f>SUM('Report Summary'!$J79:$N79)</f>
        <v>2752</v>
      </c>
      <c r="J79" s="64">
        <v>0</v>
      </c>
      <c r="K79" s="64">
        <v>2752</v>
      </c>
      <c r="L79" s="64"/>
      <c r="M79" s="64"/>
      <c r="N79" s="64">
        <v>0</v>
      </c>
      <c r="O79" s="64">
        <f>SUM('Report Summary'!$P79:$S79)</f>
        <v>0</v>
      </c>
      <c r="P79" s="64">
        <v>0</v>
      </c>
      <c r="Q79" s="64">
        <v>0</v>
      </c>
      <c r="R79" s="64">
        <v>0</v>
      </c>
      <c r="S79" s="64">
        <v>0</v>
      </c>
    </row>
    <row r="80" spans="1:19" x14ac:dyDescent="0.25">
      <c r="A80" s="55">
        <v>76</v>
      </c>
      <c r="B80" s="61" t="s">
        <v>9014</v>
      </c>
      <c r="C80" s="61">
        <v>2097419</v>
      </c>
      <c r="D80" s="62">
        <f>'Report Summary'!$E80+'Report Summary'!$I80+'Report Summary'!$O80</f>
        <v>36180.199999999997</v>
      </c>
      <c r="E80" s="62">
        <f>SUM('Report Summary'!$F80:$H80)</f>
        <v>34766.699999999997</v>
      </c>
      <c r="F80" s="62">
        <v>0</v>
      </c>
      <c r="G80" s="62">
        <v>34766.699999999997</v>
      </c>
      <c r="H80" s="62">
        <v>0</v>
      </c>
      <c r="I80" s="62">
        <f>SUM('Report Summary'!$J80:$N80)</f>
        <v>1413.5</v>
      </c>
      <c r="J80" s="62">
        <v>913.5</v>
      </c>
      <c r="K80" s="62"/>
      <c r="L80" s="62"/>
      <c r="M80" s="62">
        <v>500</v>
      </c>
      <c r="N80" s="62">
        <v>0</v>
      </c>
      <c r="O80" s="62">
        <f>SUM('Report Summary'!$P80:$S80)</f>
        <v>0</v>
      </c>
      <c r="P80" s="62">
        <v>0</v>
      </c>
      <c r="Q80" s="62">
        <v>0</v>
      </c>
      <c r="R80" s="62">
        <v>0</v>
      </c>
      <c r="S80" s="62">
        <v>0</v>
      </c>
    </row>
    <row r="81" spans="1:19" x14ac:dyDescent="0.25">
      <c r="A81" s="58">
        <v>77</v>
      </c>
      <c r="B81" s="63" t="s">
        <v>10857</v>
      </c>
      <c r="C81" s="63">
        <v>2099551</v>
      </c>
      <c r="D81" s="64">
        <f>'Report Summary'!$E81+'Report Summary'!$I81+'Report Summary'!$O81</f>
        <v>4278.3</v>
      </c>
      <c r="E81" s="64">
        <f>SUM('Report Summary'!$F81:$H81)</f>
        <v>2833.1</v>
      </c>
      <c r="F81" s="64">
        <v>25.1</v>
      </c>
      <c r="G81" s="64">
        <v>0</v>
      </c>
      <c r="H81" s="64">
        <v>2808</v>
      </c>
      <c r="I81" s="64">
        <f>SUM('Report Summary'!$J81:$N81)</f>
        <v>1445.2</v>
      </c>
      <c r="J81" s="64">
        <v>0</v>
      </c>
      <c r="K81" s="64">
        <v>1445.2</v>
      </c>
      <c r="L81" s="64"/>
      <c r="M81" s="64"/>
      <c r="N81" s="64">
        <v>0</v>
      </c>
      <c r="O81" s="64">
        <f>SUM('Report Summary'!$P81:$S81)</f>
        <v>0</v>
      </c>
      <c r="P81" s="64">
        <v>0</v>
      </c>
      <c r="Q81" s="64">
        <v>0</v>
      </c>
      <c r="R81" s="64">
        <v>0</v>
      </c>
      <c r="S81" s="64">
        <v>0</v>
      </c>
    </row>
    <row r="82" spans="1:19" s="21" customFormat="1" x14ac:dyDescent="0.25">
      <c r="A82" s="55">
        <v>78</v>
      </c>
      <c r="B82" s="56" t="s">
        <v>752</v>
      </c>
      <c r="C82" s="56">
        <v>2008572</v>
      </c>
      <c r="D82" s="57">
        <f>'Report Summary'!$E82+'Report Summary'!$I82+'Report Summary'!$O82</f>
        <v>4833970.32</v>
      </c>
      <c r="E82" s="57">
        <f>SUM('Report Summary'!$F82:$H82)</f>
        <v>2529477</v>
      </c>
      <c r="F82" s="57">
        <v>2495383.2999999998</v>
      </c>
      <c r="G82" s="57">
        <v>34093.699999999997</v>
      </c>
      <c r="H82" s="57">
        <v>0</v>
      </c>
      <c r="I82" s="57">
        <f>SUM('Report Summary'!$J82:$N82)</f>
        <v>2304493.3200000003</v>
      </c>
      <c r="J82" s="57">
        <v>117319.8</v>
      </c>
      <c r="K82" s="57">
        <v>253423.52</v>
      </c>
      <c r="L82" s="57">
        <v>160000</v>
      </c>
      <c r="M82" s="57"/>
      <c r="N82" s="57">
        <v>1773750</v>
      </c>
      <c r="O82" s="57">
        <f>SUM('Report Summary'!$P82:$S82)</f>
        <v>0</v>
      </c>
      <c r="P82" s="57">
        <v>0</v>
      </c>
      <c r="Q82" s="57">
        <v>0</v>
      </c>
      <c r="R82" s="57">
        <v>0</v>
      </c>
      <c r="S82" s="57">
        <v>0</v>
      </c>
    </row>
    <row r="83" spans="1:19" x14ac:dyDescent="0.25">
      <c r="A83" s="58">
        <v>79</v>
      </c>
      <c r="B83" s="59" t="s">
        <v>10858</v>
      </c>
      <c r="C83" s="59">
        <v>2614561</v>
      </c>
      <c r="D83" s="60">
        <f>'Report Summary'!$E83+'Report Summary'!$I83+'Report Summary'!$O83</f>
        <v>25073.599999999999</v>
      </c>
      <c r="E83" s="60">
        <f>SUM('Report Summary'!$F83:$H83)</f>
        <v>25073.599999999999</v>
      </c>
      <c r="F83" s="60">
        <v>0</v>
      </c>
      <c r="G83" s="60">
        <v>25073.599999999999</v>
      </c>
      <c r="H83" s="60">
        <v>0</v>
      </c>
      <c r="I83" s="60">
        <f>SUM('Report Summary'!$J83:$N83)</f>
        <v>0</v>
      </c>
      <c r="J83" s="60">
        <v>0</v>
      </c>
      <c r="K83" s="60"/>
      <c r="L83" s="60"/>
      <c r="M83" s="60"/>
      <c r="N83" s="60">
        <v>0</v>
      </c>
      <c r="O83" s="60">
        <f>SUM('Report Summary'!$P83:$S83)</f>
        <v>0</v>
      </c>
      <c r="P83" s="60">
        <v>0</v>
      </c>
      <c r="Q83" s="60">
        <v>0</v>
      </c>
      <c r="R83" s="60">
        <v>0</v>
      </c>
      <c r="S83" s="60">
        <v>0</v>
      </c>
    </row>
    <row r="84" spans="1:19" x14ac:dyDescent="0.25">
      <c r="A84" s="55">
        <v>80</v>
      </c>
      <c r="B84" s="61" t="s">
        <v>10859</v>
      </c>
      <c r="C84" s="61">
        <v>5215919</v>
      </c>
      <c r="D84" s="62">
        <f>'Report Summary'!$E84+'Report Summary'!$I84+'Report Summary'!$O84</f>
        <v>177389.33099999998</v>
      </c>
      <c r="E84" s="62">
        <f>SUM('Report Summary'!$F84:$H84)</f>
        <v>170667.43099999998</v>
      </c>
      <c r="F84" s="62">
        <v>0</v>
      </c>
      <c r="G84" s="62">
        <v>99711.475999999995</v>
      </c>
      <c r="H84" s="62">
        <v>70955.955000000002</v>
      </c>
      <c r="I84" s="62">
        <f>SUM('Report Summary'!$J84:$N84)</f>
        <v>6721.9</v>
      </c>
      <c r="J84" s="62">
        <v>3210.8</v>
      </c>
      <c r="K84" s="62">
        <v>3511.1</v>
      </c>
      <c r="L84" s="62"/>
      <c r="M84" s="62"/>
      <c r="N84" s="62">
        <v>0</v>
      </c>
      <c r="O84" s="62">
        <f>SUM('Report Summary'!$P84:$S84)</f>
        <v>0</v>
      </c>
      <c r="P84" s="62">
        <v>0</v>
      </c>
      <c r="Q84" s="62">
        <v>0</v>
      </c>
      <c r="R84" s="62">
        <v>0</v>
      </c>
      <c r="S84" s="62">
        <v>0</v>
      </c>
    </row>
    <row r="85" spans="1:19" x14ac:dyDescent="0.25">
      <c r="A85" s="58">
        <v>81</v>
      </c>
      <c r="B85" s="59" t="s">
        <v>6802</v>
      </c>
      <c r="C85" s="59">
        <v>5541514</v>
      </c>
      <c r="D85" s="60">
        <f>'Report Summary'!$E85+'Report Summary'!$I85+'Report Summary'!$O85</f>
        <v>10052.1</v>
      </c>
      <c r="E85" s="60">
        <f>SUM('Report Summary'!$F85:$H85)</f>
        <v>10052.1</v>
      </c>
      <c r="F85" s="60">
        <v>0</v>
      </c>
      <c r="G85" s="60">
        <v>10052.1</v>
      </c>
      <c r="H85" s="60">
        <v>0</v>
      </c>
      <c r="I85" s="60">
        <f>SUM('Report Summary'!$J85:$N85)</f>
        <v>0</v>
      </c>
      <c r="J85" s="60">
        <v>0</v>
      </c>
      <c r="K85" s="60"/>
      <c r="L85" s="60"/>
      <c r="M85" s="60"/>
      <c r="N85" s="60">
        <v>0</v>
      </c>
      <c r="O85" s="60">
        <f>SUM('Report Summary'!$P85:$S85)</f>
        <v>0</v>
      </c>
      <c r="P85" s="60">
        <v>0</v>
      </c>
      <c r="Q85" s="60">
        <v>0</v>
      </c>
      <c r="R85" s="60">
        <v>0</v>
      </c>
      <c r="S85" s="60">
        <v>0</v>
      </c>
    </row>
    <row r="86" spans="1:19" x14ac:dyDescent="0.25">
      <c r="A86" s="55">
        <v>82</v>
      </c>
      <c r="B86" s="61" t="s">
        <v>5087</v>
      </c>
      <c r="C86" s="61">
        <v>5353319</v>
      </c>
      <c r="D86" s="62">
        <f>'Report Summary'!$E86+'Report Summary'!$I86+'Report Summary'!$O86</f>
        <v>13497.3</v>
      </c>
      <c r="E86" s="62">
        <f>SUM('Report Summary'!$F86:$H86)</f>
        <v>13497.3</v>
      </c>
      <c r="F86" s="62">
        <v>0</v>
      </c>
      <c r="G86" s="62">
        <v>7957.3</v>
      </c>
      <c r="H86" s="62">
        <v>5540</v>
      </c>
      <c r="I86" s="62">
        <f>SUM('Report Summary'!$J86:$N86)</f>
        <v>0</v>
      </c>
      <c r="J86" s="62">
        <v>0</v>
      </c>
      <c r="K86" s="62"/>
      <c r="L86" s="62"/>
      <c r="M86" s="62"/>
      <c r="N86" s="62">
        <v>0</v>
      </c>
      <c r="O86" s="62">
        <f>SUM('Report Summary'!$P86:$S86)</f>
        <v>0</v>
      </c>
      <c r="P86" s="62">
        <v>0</v>
      </c>
      <c r="Q86" s="62">
        <v>0</v>
      </c>
      <c r="R86" s="62">
        <v>0</v>
      </c>
      <c r="S86" s="62">
        <v>0</v>
      </c>
    </row>
    <row r="87" spans="1:19" x14ac:dyDescent="0.25">
      <c r="A87" s="58">
        <v>83</v>
      </c>
      <c r="B87" s="63" t="s">
        <v>4919</v>
      </c>
      <c r="C87" s="63">
        <v>2640635</v>
      </c>
      <c r="D87" s="64">
        <f>'Report Summary'!$E87+'Report Summary'!$I87+'Report Summary'!$O87</f>
        <v>2123.6</v>
      </c>
      <c r="E87" s="64">
        <f>SUM('Report Summary'!$F87:$H87)</f>
        <v>2123.6</v>
      </c>
      <c r="F87" s="64">
        <v>0</v>
      </c>
      <c r="G87" s="64">
        <v>2123.6</v>
      </c>
      <c r="H87" s="64">
        <v>0</v>
      </c>
      <c r="I87" s="64">
        <f>SUM('Report Summary'!$J87:$N87)</f>
        <v>0</v>
      </c>
      <c r="J87" s="64">
        <v>0</v>
      </c>
      <c r="K87" s="64"/>
      <c r="L87" s="64"/>
      <c r="M87" s="64"/>
      <c r="N87" s="64">
        <v>0</v>
      </c>
      <c r="O87" s="64">
        <f>SUM('Report Summary'!$P87:$S87)</f>
        <v>0</v>
      </c>
      <c r="P87" s="64">
        <v>0</v>
      </c>
      <c r="Q87" s="64">
        <v>0</v>
      </c>
      <c r="R87" s="64">
        <v>0</v>
      </c>
      <c r="S87" s="64">
        <v>0</v>
      </c>
    </row>
    <row r="88" spans="1:19" x14ac:dyDescent="0.25">
      <c r="A88" s="55">
        <v>84</v>
      </c>
      <c r="B88" s="61" t="s">
        <v>10860</v>
      </c>
      <c r="C88" s="61">
        <v>5266637</v>
      </c>
      <c r="D88" s="62">
        <f>'Report Summary'!$E88+'Report Summary'!$I88+'Report Summary'!$O88</f>
        <v>5309.1</v>
      </c>
      <c r="E88" s="62">
        <f>SUM('Report Summary'!$F88:$H88)</f>
        <v>5009.1000000000004</v>
      </c>
      <c r="F88" s="62">
        <v>3012.1</v>
      </c>
      <c r="G88" s="62">
        <v>1367</v>
      </c>
      <c r="H88" s="62">
        <v>630</v>
      </c>
      <c r="I88" s="62">
        <f>SUM('Report Summary'!$J88:$N88)</f>
        <v>300</v>
      </c>
      <c r="J88" s="62">
        <v>0</v>
      </c>
      <c r="K88" s="62"/>
      <c r="L88" s="62"/>
      <c r="M88" s="62">
        <v>300</v>
      </c>
      <c r="N88" s="62">
        <v>0</v>
      </c>
      <c r="O88" s="62">
        <f>SUM('Report Summary'!$P88:$S88)</f>
        <v>0</v>
      </c>
      <c r="P88" s="62">
        <v>0</v>
      </c>
      <c r="Q88" s="62">
        <v>0</v>
      </c>
      <c r="R88" s="62">
        <v>0</v>
      </c>
      <c r="S88" s="62">
        <v>0</v>
      </c>
    </row>
    <row r="89" spans="1:19" x14ac:dyDescent="0.25">
      <c r="A89" s="58">
        <v>85</v>
      </c>
      <c r="B89" s="63" t="s">
        <v>10861</v>
      </c>
      <c r="C89" s="63">
        <v>5296641</v>
      </c>
      <c r="D89" s="64">
        <f>'Report Summary'!$E89+'Report Summary'!$I89+'Report Summary'!$O89</f>
        <v>400</v>
      </c>
      <c r="E89" s="64">
        <f>SUM('Report Summary'!$F89:$H89)</f>
        <v>400</v>
      </c>
      <c r="F89" s="64">
        <v>0</v>
      </c>
      <c r="G89" s="64">
        <v>400</v>
      </c>
      <c r="H89" s="64">
        <v>0</v>
      </c>
      <c r="I89" s="64">
        <f>SUM('Report Summary'!$J89:$N89)</f>
        <v>0</v>
      </c>
      <c r="J89" s="64">
        <v>0</v>
      </c>
      <c r="K89" s="64"/>
      <c r="L89" s="64"/>
      <c r="M89" s="64"/>
      <c r="N89" s="64">
        <v>0</v>
      </c>
      <c r="O89" s="64">
        <f>SUM('Report Summary'!$P89:$S89)</f>
        <v>0</v>
      </c>
      <c r="P89" s="64">
        <v>0</v>
      </c>
      <c r="Q89" s="64">
        <v>0</v>
      </c>
      <c r="R89" s="64">
        <v>0</v>
      </c>
      <c r="S89" s="64">
        <v>0</v>
      </c>
    </row>
    <row r="90" spans="1:19" x14ac:dyDescent="0.25">
      <c r="A90" s="55">
        <v>86</v>
      </c>
      <c r="B90" s="56" t="s">
        <v>8443</v>
      </c>
      <c r="C90" s="56">
        <v>2844923</v>
      </c>
      <c r="D90" s="57">
        <f>'Report Summary'!$E90+'Report Summary'!$I90+'Report Summary'!$O90</f>
        <v>204</v>
      </c>
      <c r="E90" s="57">
        <f>SUM('Report Summary'!$F90:$H90)</f>
        <v>204</v>
      </c>
      <c r="F90" s="57">
        <v>0</v>
      </c>
      <c r="G90" s="57">
        <v>204</v>
      </c>
      <c r="H90" s="57">
        <v>0</v>
      </c>
      <c r="I90" s="57">
        <f>SUM('Report Summary'!$J90:$N90)</f>
        <v>0</v>
      </c>
      <c r="J90" s="57">
        <v>0</v>
      </c>
      <c r="K90" s="57"/>
      <c r="L90" s="57"/>
      <c r="M90" s="57"/>
      <c r="N90" s="57">
        <v>0</v>
      </c>
      <c r="O90" s="57">
        <f>SUM('Report Summary'!$P90:$S90)</f>
        <v>0</v>
      </c>
      <c r="P90" s="57">
        <v>0</v>
      </c>
      <c r="Q90" s="57">
        <v>0</v>
      </c>
      <c r="R90" s="57">
        <v>0</v>
      </c>
      <c r="S90" s="57">
        <v>0</v>
      </c>
    </row>
    <row r="91" spans="1:19" x14ac:dyDescent="0.25">
      <c r="A91" s="58">
        <v>87</v>
      </c>
      <c r="B91" s="63" t="s">
        <v>1581</v>
      </c>
      <c r="C91" s="63">
        <v>2738961</v>
      </c>
      <c r="D91" s="64">
        <f>'Report Summary'!$E91+'Report Summary'!$I91+'Report Summary'!$O91</f>
        <v>33355.199999999997</v>
      </c>
      <c r="E91" s="64">
        <f>SUM('Report Summary'!$F91:$H91)</f>
        <v>30699.199999999997</v>
      </c>
      <c r="F91" s="64">
        <v>18354.099999999999</v>
      </c>
      <c r="G91" s="64">
        <v>8018.1</v>
      </c>
      <c r="H91" s="64">
        <v>4327</v>
      </c>
      <c r="I91" s="64">
        <f>SUM('Report Summary'!$J91:$N91)</f>
        <v>2656</v>
      </c>
      <c r="J91" s="64">
        <v>1080</v>
      </c>
      <c r="K91" s="64">
        <v>576</v>
      </c>
      <c r="L91" s="64"/>
      <c r="M91" s="64"/>
      <c r="N91" s="64">
        <v>1000</v>
      </c>
      <c r="O91" s="64">
        <f>SUM('Report Summary'!$P91:$S91)</f>
        <v>0</v>
      </c>
      <c r="P91" s="64">
        <v>0</v>
      </c>
      <c r="Q91" s="64">
        <v>0</v>
      </c>
      <c r="R91" s="64">
        <v>0</v>
      </c>
      <c r="S91" s="64">
        <v>0</v>
      </c>
    </row>
    <row r="92" spans="1:19" x14ac:dyDescent="0.25">
      <c r="A92" s="55">
        <v>88</v>
      </c>
      <c r="B92" s="56" t="s">
        <v>10693</v>
      </c>
      <c r="C92" s="56">
        <v>5559731</v>
      </c>
      <c r="D92" s="57">
        <f>'Report Summary'!$E92+'Report Summary'!$I92+'Report Summary'!$O92</f>
        <v>20336.455000000002</v>
      </c>
      <c r="E92" s="57">
        <f>SUM('Report Summary'!$F92:$H92)</f>
        <v>20336.455000000002</v>
      </c>
      <c r="F92" s="57">
        <v>0</v>
      </c>
      <c r="G92" s="57">
        <v>512.45500000000004</v>
      </c>
      <c r="H92" s="57">
        <v>19824</v>
      </c>
      <c r="I92" s="57">
        <f>SUM('Report Summary'!$J92:$N92)</f>
        <v>0</v>
      </c>
      <c r="J92" s="57">
        <v>0</v>
      </c>
      <c r="K92" s="57"/>
      <c r="L92" s="57"/>
      <c r="M92" s="57"/>
      <c r="N92" s="57">
        <v>0</v>
      </c>
      <c r="O92" s="57">
        <f>SUM('Report Summary'!$P92:$S92)</f>
        <v>0</v>
      </c>
      <c r="P92" s="57">
        <v>0</v>
      </c>
      <c r="Q92" s="57">
        <v>0</v>
      </c>
      <c r="R92" s="57">
        <v>0</v>
      </c>
      <c r="S92" s="57">
        <v>0</v>
      </c>
    </row>
    <row r="93" spans="1:19" x14ac:dyDescent="0.25">
      <c r="A93" s="58">
        <v>89</v>
      </c>
      <c r="B93" s="63" t="s">
        <v>10862</v>
      </c>
      <c r="C93" s="63">
        <v>2843617</v>
      </c>
      <c r="D93" s="64">
        <f>'Report Summary'!$E93+'Report Summary'!$I93+'Report Summary'!$O93</f>
        <v>49815.6</v>
      </c>
      <c r="E93" s="64">
        <f>SUM('Report Summary'!$F93:$H93)</f>
        <v>32719</v>
      </c>
      <c r="F93" s="64">
        <v>1612.4</v>
      </c>
      <c r="G93" s="64">
        <v>25450.5</v>
      </c>
      <c r="H93" s="64">
        <v>5656.1</v>
      </c>
      <c r="I93" s="64">
        <f>SUM('Report Summary'!$J93:$N93)</f>
        <v>16596.599999999999</v>
      </c>
      <c r="J93" s="64">
        <v>4301.8</v>
      </c>
      <c r="K93" s="64">
        <v>12294.8</v>
      </c>
      <c r="L93" s="64"/>
      <c r="M93" s="64"/>
      <c r="N93" s="64">
        <v>0</v>
      </c>
      <c r="O93" s="64">
        <f>SUM('Report Summary'!$P93:$S93)</f>
        <v>500</v>
      </c>
      <c r="P93" s="64">
        <v>0</v>
      </c>
      <c r="Q93" s="64">
        <v>0</v>
      </c>
      <c r="R93" s="64">
        <v>500</v>
      </c>
      <c r="S93" s="64">
        <v>0</v>
      </c>
    </row>
    <row r="94" spans="1:19" x14ac:dyDescent="0.25">
      <c r="A94" s="55">
        <v>90</v>
      </c>
      <c r="B94" s="61" t="s">
        <v>5372</v>
      </c>
      <c r="C94" s="61">
        <v>5208513</v>
      </c>
      <c r="D94" s="62">
        <f>'Report Summary'!$E94+'Report Summary'!$I94+'Report Summary'!$O94</f>
        <v>6799.15</v>
      </c>
      <c r="E94" s="62">
        <f>SUM('Report Summary'!$F94:$H94)</f>
        <v>6799.15</v>
      </c>
      <c r="F94" s="62">
        <v>0</v>
      </c>
      <c r="G94" s="62">
        <v>6799.15</v>
      </c>
      <c r="H94" s="62">
        <v>0</v>
      </c>
      <c r="I94" s="62">
        <f>SUM('Report Summary'!$J94:$N94)</f>
        <v>0</v>
      </c>
      <c r="J94" s="62">
        <v>0</v>
      </c>
      <c r="K94" s="62"/>
      <c r="L94" s="62"/>
      <c r="M94" s="62"/>
      <c r="N94" s="62">
        <v>0</v>
      </c>
      <c r="O94" s="62">
        <f>SUM('Report Summary'!$P94:$S94)</f>
        <v>0</v>
      </c>
      <c r="P94" s="62">
        <v>0</v>
      </c>
      <c r="Q94" s="62">
        <v>0</v>
      </c>
      <c r="R94" s="62">
        <v>0</v>
      </c>
      <c r="S94" s="62">
        <v>0</v>
      </c>
    </row>
    <row r="95" spans="1:19" x14ac:dyDescent="0.25">
      <c r="A95" s="58">
        <v>91</v>
      </c>
      <c r="B95" s="59" t="s">
        <v>9321</v>
      </c>
      <c r="C95" s="59">
        <v>5609372</v>
      </c>
      <c r="D95" s="60">
        <f>'Report Summary'!$E95+'Report Summary'!$I95+'Report Summary'!$O95</f>
        <v>392</v>
      </c>
      <c r="E95" s="60">
        <f>SUM('Report Summary'!$F95:$H95)</f>
        <v>392</v>
      </c>
      <c r="F95" s="60">
        <v>0</v>
      </c>
      <c r="G95" s="60">
        <v>392</v>
      </c>
      <c r="H95" s="60">
        <v>0</v>
      </c>
      <c r="I95" s="60">
        <f>SUM('Report Summary'!$J95:$N95)</f>
        <v>0</v>
      </c>
      <c r="J95" s="60">
        <v>0</v>
      </c>
      <c r="K95" s="60"/>
      <c r="L95" s="60"/>
      <c r="M95" s="60"/>
      <c r="N95" s="60">
        <v>0</v>
      </c>
      <c r="O95" s="60">
        <f>SUM('Report Summary'!$P95:$S95)</f>
        <v>0</v>
      </c>
      <c r="P95" s="60">
        <v>0</v>
      </c>
      <c r="Q95" s="60">
        <v>0</v>
      </c>
      <c r="R95" s="60">
        <v>0</v>
      </c>
      <c r="S95" s="60">
        <v>0</v>
      </c>
    </row>
    <row r="96" spans="1:19" x14ac:dyDescent="0.25">
      <c r="A96" s="55">
        <v>92</v>
      </c>
      <c r="B96" s="61" t="s">
        <v>6479</v>
      </c>
      <c r="C96" s="61">
        <v>5468574</v>
      </c>
      <c r="D96" s="62">
        <f>'Report Summary'!$E96+'Report Summary'!$I96+'Report Summary'!$O96</f>
        <v>12177.2</v>
      </c>
      <c r="E96" s="62">
        <f>SUM('Report Summary'!$F96:$H96)</f>
        <v>11327.2</v>
      </c>
      <c r="F96" s="62">
        <v>0</v>
      </c>
      <c r="G96" s="62">
        <v>10943.2</v>
      </c>
      <c r="H96" s="62">
        <v>384</v>
      </c>
      <c r="I96" s="62">
        <f>SUM('Report Summary'!$J96:$N96)</f>
        <v>850</v>
      </c>
      <c r="J96" s="62">
        <v>0</v>
      </c>
      <c r="K96" s="62"/>
      <c r="L96" s="62">
        <v>850</v>
      </c>
      <c r="M96" s="62"/>
      <c r="N96" s="62">
        <v>0</v>
      </c>
      <c r="O96" s="62">
        <f>SUM('Report Summary'!$P96:$S96)</f>
        <v>0</v>
      </c>
      <c r="P96" s="62">
        <v>0</v>
      </c>
      <c r="Q96" s="62">
        <v>0</v>
      </c>
      <c r="R96" s="62">
        <v>0</v>
      </c>
      <c r="S96" s="62">
        <v>0</v>
      </c>
    </row>
    <row r="97" spans="1:19" x14ac:dyDescent="0.25">
      <c r="A97" s="58">
        <v>93</v>
      </c>
      <c r="B97" s="63" t="s">
        <v>4622</v>
      </c>
      <c r="C97" s="63">
        <v>5057418</v>
      </c>
      <c r="D97" s="64">
        <f>'Report Summary'!$E97+'Report Summary'!$I97+'Report Summary'!$O97</f>
        <v>7924.5</v>
      </c>
      <c r="E97" s="64">
        <f>SUM('Report Summary'!$F97:$H97)</f>
        <v>7924.5</v>
      </c>
      <c r="F97" s="64">
        <v>0</v>
      </c>
      <c r="G97" s="64">
        <v>6424.3</v>
      </c>
      <c r="H97" s="64">
        <v>1500.2</v>
      </c>
      <c r="I97" s="64">
        <f>SUM('Report Summary'!$J97:$N97)</f>
        <v>0</v>
      </c>
      <c r="J97" s="64">
        <v>0</v>
      </c>
      <c r="K97" s="64"/>
      <c r="L97" s="64"/>
      <c r="M97" s="64"/>
      <c r="N97" s="64">
        <v>0</v>
      </c>
      <c r="O97" s="64">
        <f>SUM('Report Summary'!$P97:$S97)</f>
        <v>0</v>
      </c>
      <c r="P97" s="64">
        <v>0</v>
      </c>
      <c r="Q97" s="64">
        <v>0</v>
      </c>
      <c r="R97" s="64">
        <v>0</v>
      </c>
      <c r="S97" s="64">
        <v>0</v>
      </c>
    </row>
    <row r="98" spans="1:19" x14ac:dyDescent="0.25">
      <c r="A98" s="55">
        <v>94</v>
      </c>
      <c r="B98" s="61" t="s">
        <v>7585</v>
      </c>
      <c r="C98" s="61">
        <v>2806517</v>
      </c>
      <c r="D98" s="62">
        <f>'Report Summary'!$E98+'Report Summary'!$I98+'Report Summary'!$O98</f>
        <v>1580.3</v>
      </c>
      <c r="E98" s="62">
        <f>SUM('Report Summary'!$F98:$H98)</f>
        <v>1580.3</v>
      </c>
      <c r="F98" s="62">
        <v>0</v>
      </c>
      <c r="G98" s="62">
        <v>1580.3</v>
      </c>
      <c r="H98" s="62">
        <v>0</v>
      </c>
      <c r="I98" s="62">
        <f>SUM('Report Summary'!$J98:$N98)</f>
        <v>0</v>
      </c>
      <c r="J98" s="62">
        <v>0</v>
      </c>
      <c r="K98" s="62"/>
      <c r="L98" s="62"/>
      <c r="M98" s="62"/>
      <c r="N98" s="62">
        <v>0</v>
      </c>
      <c r="O98" s="62">
        <f>SUM('Report Summary'!$P98:$S98)</f>
        <v>0</v>
      </c>
      <c r="P98" s="62">
        <v>0</v>
      </c>
      <c r="Q98" s="62">
        <v>0</v>
      </c>
      <c r="R98" s="62">
        <v>0</v>
      </c>
      <c r="S98" s="62">
        <v>0</v>
      </c>
    </row>
    <row r="99" spans="1:19" x14ac:dyDescent="0.25">
      <c r="A99" s="58">
        <v>95</v>
      </c>
      <c r="B99" s="63" t="s">
        <v>5910</v>
      </c>
      <c r="C99" s="63">
        <v>2861429</v>
      </c>
      <c r="D99" s="64">
        <f>'Report Summary'!$E99+'Report Summary'!$I99+'Report Summary'!$O99</f>
        <v>42950.700000000004</v>
      </c>
      <c r="E99" s="64">
        <f>SUM('Report Summary'!$F99:$H99)</f>
        <v>21534.800000000003</v>
      </c>
      <c r="F99" s="64">
        <v>100</v>
      </c>
      <c r="G99" s="64">
        <v>15264.7</v>
      </c>
      <c r="H99" s="64">
        <v>6170.1</v>
      </c>
      <c r="I99" s="64">
        <f>SUM('Report Summary'!$J99:$N99)</f>
        <v>21415.9</v>
      </c>
      <c r="J99" s="64">
        <v>969</v>
      </c>
      <c r="K99" s="64"/>
      <c r="L99" s="64"/>
      <c r="M99" s="64"/>
      <c r="N99" s="64">
        <v>20446.900000000001</v>
      </c>
      <c r="O99" s="64">
        <f>SUM('Report Summary'!$P99:$S99)</f>
        <v>0</v>
      </c>
      <c r="P99" s="64">
        <v>0</v>
      </c>
      <c r="Q99" s="64">
        <v>0</v>
      </c>
      <c r="R99" s="64">
        <v>0</v>
      </c>
      <c r="S99" s="64">
        <v>0</v>
      </c>
    </row>
    <row r="100" spans="1:19" x14ac:dyDescent="0.25">
      <c r="A100" s="55">
        <v>96</v>
      </c>
      <c r="B100" s="67" t="s">
        <v>3592</v>
      </c>
      <c r="C100" s="61">
        <v>5167329</v>
      </c>
      <c r="D100" s="62">
        <f>'Report Summary'!$E100+'Report Summary'!$I100+'Report Summary'!$O100</f>
        <v>32287.9</v>
      </c>
      <c r="E100" s="62">
        <f>SUM('Report Summary'!$F100:$H100)</f>
        <v>30487.9</v>
      </c>
      <c r="F100" s="62">
        <v>0</v>
      </c>
      <c r="G100" s="68">
        <v>30487.9</v>
      </c>
      <c r="H100" s="62">
        <v>0</v>
      </c>
      <c r="I100" s="62">
        <f>SUM('Report Summary'!$J100:$N100)</f>
        <v>1800</v>
      </c>
      <c r="J100" s="62">
        <v>0</v>
      </c>
      <c r="K100" s="62"/>
      <c r="L100" s="62"/>
      <c r="M100" s="62">
        <v>1800</v>
      </c>
      <c r="N100" s="62">
        <v>0</v>
      </c>
      <c r="O100" s="62">
        <f>SUM('Report Summary'!$P100:$S100)</f>
        <v>0</v>
      </c>
      <c r="P100" s="62">
        <v>0</v>
      </c>
      <c r="Q100" s="62">
        <v>0</v>
      </c>
      <c r="R100" s="62">
        <v>0</v>
      </c>
      <c r="S100" s="62">
        <v>0</v>
      </c>
    </row>
    <row r="101" spans="1:19" x14ac:dyDescent="0.25">
      <c r="A101" s="58">
        <v>97</v>
      </c>
      <c r="B101" s="63" t="s">
        <v>1252</v>
      </c>
      <c r="C101" s="63">
        <v>2007126</v>
      </c>
      <c r="D101" s="64">
        <f>'Report Summary'!$E101+'Report Summary'!$I101+'Report Summary'!$O101</f>
        <v>245192.2</v>
      </c>
      <c r="E101" s="64">
        <f>SUM('Report Summary'!$F101:$H101)</f>
        <v>238645.5</v>
      </c>
      <c r="F101" s="64">
        <v>112441.5</v>
      </c>
      <c r="G101" s="64">
        <v>26361.200000000001</v>
      </c>
      <c r="H101" s="64">
        <v>99842.8</v>
      </c>
      <c r="I101" s="64">
        <f>SUM('Report Summary'!$J101:$N101)</f>
        <v>6540</v>
      </c>
      <c r="J101" s="64">
        <v>1978.5</v>
      </c>
      <c r="K101" s="64">
        <v>1400.1</v>
      </c>
      <c r="L101" s="64">
        <v>3161.4</v>
      </c>
      <c r="M101" s="64"/>
      <c r="N101" s="64">
        <v>0</v>
      </c>
      <c r="O101" s="64">
        <f>SUM('Report Summary'!$P101:$S101)</f>
        <v>6.7</v>
      </c>
      <c r="P101" s="64">
        <v>0</v>
      </c>
      <c r="Q101" s="64">
        <v>0</v>
      </c>
      <c r="R101" s="64">
        <v>6.7</v>
      </c>
      <c r="S101" s="64">
        <v>0</v>
      </c>
    </row>
    <row r="102" spans="1:19" x14ac:dyDescent="0.25">
      <c r="A102" s="55">
        <v>98</v>
      </c>
      <c r="B102" s="56" t="s">
        <v>10863</v>
      </c>
      <c r="C102" s="56">
        <v>2708701</v>
      </c>
      <c r="D102" s="57">
        <f>'Report Summary'!$E102+'Report Summary'!$I102+'Report Summary'!$O102</f>
        <v>5015739.3</v>
      </c>
      <c r="E102" s="57">
        <f>SUM('Report Summary'!$F102:$H102)</f>
        <v>4283726.5</v>
      </c>
      <c r="F102" s="57">
        <v>2060231.4</v>
      </c>
      <c r="G102" s="57">
        <v>141853.1</v>
      </c>
      <c r="H102" s="57">
        <v>2081642</v>
      </c>
      <c r="I102" s="57">
        <f>SUM('Report Summary'!$J102:$N102)</f>
        <v>732012.8</v>
      </c>
      <c r="J102" s="57">
        <v>6872.4</v>
      </c>
      <c r="K102" s="57">
        <v>113033.2</v>
      </c>
      <c r="L102" s="57">
        <v>72237.899999999994</v>
      </c>
      <c r="M102" s="57">
        <v>20500</v>
      </c>
      <c r="N102" s="57">
        <v>519369.30000000005</v>
      </c>
      <c r="O102" s="57">
        <f>SUM('Report Summary'!$P102:$S102)</f>
        <v>0</v>
      </c>
      <c r="P102" s="57">
        <v>0</v>
      </c>
      <c r="Q102" s="57">
        <v>0</v>
      </c>
      <c r="R102" s="57">
        <v>0</v>
      </c>
      <c r="S102" s="57">
        <v>0</v>
      </c>
    </row>
    <row r="103" spans="1:19" x14ac:dyDescent="0.25">
      <c r="A103" s="58">
        <v>99</v>
      </c>
      <c r="B103" s="63" t="s">
        <v>10864</v>
      </c>
      <c r="C103" s="63">
        <v>5068762</v>
      </c>
      <c r="D103" s="64">
        <f>'Report Summary'!$E103+'Report Summary'!$I103+'Report Summary'!$O103</f>
        <v>17410.8</v>
      </c>
      <c r="E103" s="64">
        <f>SUM('Report Summary'!$F103:$H103)</f>
        <v>16082</v>
      </c>
      <c r="F103" s="64">
        <v>0</v>
      </c>
      <c r="G103" s="64">
        <v>16082</v>
      </c>
      <c r="H103" s="64">
        <v>0</v>
      </c>
      <c r="I103" s="64">
        <f>SUM('Report Summary'!$J103:$N103)</f>
        <v>1328.8</v>
      </c>
      <c r="J103" s="64">
        <v>0</v>
      </c>
      <c r="K103" s="64">
        <v>621</v>
      </c>
      <c r="L103" s="64">
        <v>627.79999999999995</v>
      </c>
      <c r="M103" s="64"/>
      <c r="N103" s="64">
        <v>80</v>
      </c>
      <c r="O103" s="64">
        <f>SUM('Report Summary'!$P103:$S103)</f>
        <v>0</v>
      </c>
      <c r="P103" s="64">
        <v>0</v>
      </c>
      <c r="Q103" s="64">
        <v>0</v>
      </c>
      <c r="R103" s="64">
        <v>0</v>
      </c>
      <c r="S103" s="64">
        <v>0</v>
      </c>
    </row>
    <row r="104" spans="1:19" x14ac:dyDescent="0.25">
      <c r="A104" s="55">
        <v>100</v>
      </c>
      <c r="B104" s="61" t="s">
        <v>10865</v>
      </c>
      <c r="C104" s="61">
        <v>5234255</v>
      </c>
      <c r="D104" s="62">
        <f>'Report Summary'!$E104+'Report Summary'!$I104+'Report Summary'!$O104</f>
        <v>9637.6</v>
      </c>
      <c r="E104" s="62">
        <f>SUM('Report Summary'!$F104:$H104)</f>
        <v>9637.6</v>
      </c>
      <c r="F104" s="62">
        <v>0</v>
      </c>
      <c r="G104" s="62">
        <v>9637.6</v>
      </c>
      <c r="H104" s="62">
        <v>0</v>
      </c>
      <c r="I104" s="62">
        <f>SUM('Report Summary'!$J104:$N104)</f>
        <v>0</v>
      </c>
      <c r="J104" s="62">
        <v>0</v>
      </c>
      <c r="K104" s="62"/>
      <c r="L104" s="62"/>
      <c r="M104" s="62"/>
      <c r="N104" s="62">
        <v>0</v>
      </c>
      <c r="O104" s="62">
        <f>SUM('Report Summary'!$P104:$S104)</f>
        <v>0</v>
      </c>
      <c r="P104" s="62">
        <v>0</v>
      </c>
      <c r="Q104" s="62">
        <v>0</v>
      </c>
      <c r="R104" s="62">
        <v>0</v>
      </c>
      <c r="S104" s="62">
        <v>0</v>
      </c>
    </row>
    <row r="105" spans="1:19" s="21" customFormat="1" x14ac:dyDescent="0.25">
      <c r="A105" s="58">
        <v>101</v>
      </c>
      <c r="B105" s="59" t="s">
        <v>10866</v>
      </c>
      <c r="C105" s="59">
        <v>5564689</v>
      </c>
      <c r="D105" s="60">
        <f>'Report Summary'!$E105+'Report Summary'!$I105+'Report Summary'!$O105</f>
        <v>633.79999999999995</v>
      </c>
      <c r="E105" s="60">
        <f>SUM('Report Summary'!$F105:$H105)</f>
        <v>283.8</v>
      </c>
      <c r="F105" s="60">
        <v>0</v>
      </c>
      <c r="G105" s="60">
        <v>133.80000000000001</v>
      </c>
      <c r="H105" s="60">
        <v>150</v>
      </c>
      <c r="I105" s="60">
        <f>SUM('Report Summary'!$J105:$N105)</f>
        <v>350</v>
      </c>
      <c r="J105" s="60">
        <v>0</v>
      </c>
      <c r="K105" s="60"/>
      <c r="L105" s="60">
        <v>200</v>
      </c>
      <c r="M105" s="60">
        <v>150</v>
      </c>
      <c r="N105" s="60">
        <v>0</v>
      </c>
      <c r="O105" s="60">
        <f>SUM('Report Summary'!$P105:$S105)</f>
        <v>0</v>
      </c>
      <c r="P105" s="60">
        <v>0</v>
      </c>
      <c r="Q105" s="60">
        <v>0</v>
      </c>
      <c r="R105" s="60">
        <v>0</v>
      </c>
      <c r="S105" s="60">
        <v>0</v>
      </c>
    </row>
    <row r="106" spans="1:19" x14ac:dyDescent="0.25">
      <c r="A106" s="55">
        <v>102</v>
      </c>
      <c r="B106" s="56" t="s">
        <v>10867</v>
      </c>
      <c r="C106" s="56">
        <v>5023998</v>
      </c>
      <c r="D106" s="57">
        <f>'Report Summary'!$E106+'Report Summary'!$I106+'Report Summary'!$O106</f>
        <v>377140.49999999994</v>
      </c>
      <c r="E106" s="57">
        <f>SUM('Report Summary'!$F106:$H106)</f>
        <v>346491.99999999994</v>
      </c>
      <c r="F106" s="57">
        <v>65764</v>
      </c>
      <c r="G106" s="57">
        <v>2174.5</v>
      </c>
      <c r="H106" s="57">
        <v>278553.49999999994</v>
      </c>
      <c r="I106" s="57">
        <f>SUM('Report Summary'!$J106:$N106)</f>
        <v>30648.5</v>
      </c>
      <c r="J106" s="57">
        <v>23445.599999999999</v>
      </c>
      <c r="K106" s="57">
        <v>2702.9</v>
      </c>
      <c r="L106" s="57">
        <v>4500</v>
      </c>
      <c r="M106" s="57"/>
      <c r="N106" s="57">
        <v>0</v>
      </c>
      <c r="O106" s="57">
        <f>SUM('Report Summary'!$P106:$S106)</f>
        <v>0</v>
      </c>
      <c r="P106" s="57">
        <v>0</v>
      </c>
      <c r="Q106" s="57">
        <v>0</v>
      </c>
      <c r="R106" s="57">
        <v>0</v>
      </c>
      <c r="S106" s="57">
        <v>0</v>
      </c>
    </row>
    <row r="107" spans="1:19" x14ac:dyDescent="0.25">
      <c r="A107" s="58">
        <v>103</v>
      </c>
      <c r="B107" s="59" t="s">
        <v>818</v>
      </c>
      <c r="C107" s="59">
        <v>2696304</v>
      </c>
      <c r="D107" s="60">
        <f>'Report Summary'!$E107+'Report Summary'!$I107+'Report Summary'!$O107</f>
        <v>59700</v>
      </c>
      <c r="E107" s="60">
        <f>SUM('Report Summary'!$F107:$H107)</f>
        <v>54000</v>
      </c>
      <c r="F107" s="60">
        <v>600</v>
      </c>
      <c r="G107" s="60">
        <v>38300</v>
      </c>
      <c r="H107" s="60">
        <v>15100</v>
      </c>
      <c r="I107" s="60">
        <f>SUM('Report Summary'!$J107:$N107)</f>
        <v>5700</v>
      </c>
      <c r="J107" s="60">
        <v>0</v>
      </c>
      <c r="K107" s="60">
        <v>4200</v>
      </c>
      <c r="L107" s="60"/>
      <c r="M107" s="60">
        <v>1500</v>
      </c>
      <c r="N107" s="60">
        <v>0</v>
      </c>
      <c r="O107" s="60">
        <f>SUM('Report Summary'!$P107:$S107)</f>
        <v>0</v>
      </c>
      <c r="P107" s="60">
        <v>0</v>
      </c>
      <c r="Q107" s="60">
        <v>0</v>
      </c>
      <c r="R107" s="60">
        <v>0</v>
      </c>
      <c r="S107" s="60">
        <v>0</v>
      </c>
    </row>
    <row r="108" spans="1:19" x14ac:dyDescent="0.25">
      <c r="A108" s="55">
        <v>104</v>
      </c>
      <c r="B108" s="56" t="s">
        <v>10868</v>
      </c>
      <c r="C108" s="56">
        <v>2874482</v>
      </c>
      <c r="D108" s="57">
        <f>'Report Summary'!$E108+'Report Summary'!$I108+'Report Summary'!$O108</f>
        <v>60519.1</v>
      </c>
      <c r="E108" s="57">
        <f>SUM('Report Summary'!$F108:$H108)</f>
        <v>60289.1</v>
      </c>
      <c r="F108" s="57">
        <v>7976.2</v>
      </c>
      <c r="G108" s="57">
        <v>28277.5</v>
      </c>
      <c r="H108" s="57">
        <v>24035.4</v>
      </c>
      <c r="I108" s="57">
        <f>SUM('Report Summary'!$J108:$N108)</f>
        <v>230</v>
      </c>
      <c r="J108" s="57">
        <v>90</v>
      </c>
      <c r="K108" s="57">
        <v>140</v>
      </c>
      <c r="L108" s="57"/>
      <c r="M108" s="57"/>
      <c r="N108" s="57">
        <v>0</v>
      </c>
      <c r="O108" s="57">
        <f>SUM('Report Summary'!$P108:$S108)</f>
        <v>0</v>
      </c>
      <c r="P108" s="57">
        <v>0</v>
      </c>
      <c r="Q108" s="57">
        <v>0</v>
      </c>
      <c r="R108" s="57">
        <v>0</v>
      </c>
      <c r="S108" s="57">
        <v>0</v>
      </c>
    </row>
    <row r="109" spans="1:19" x14ac:dyDescent="0.25">
      <c r="A109" s="58">
        <v>105</v>
      </c>
      <c r="B109" s="63" t="s">
        <v>6890</v>
      </c>
      <c r="C109" s="63">
        <v>5113342</v>
      </c>
      <c r="D109" s="64">
        <f>'Report Summary'!$E109+'Report Summary'!$I109+'Report Summary'!$O109</f>
        <v>5168.8</v>
      </c>
      <c r="E109" s="64">
        <f>SUM('Report Summary'!$F109:$H109)</f>
        <v>0</v>
      </c>
      <c r="F109" s="64">
        <v>0</v>
      </c>
      <c r="G109" s="64">
        <v>0</v>
      </c>
      <c r="H109" s="64">
        <v>0</v>
      </c>
      <c r="I109" s="64">
        <f>SUM('Report Summary'!$J109:$N109)</f>
        <v>5168.8</v>
      </c>
      <c r="J109" s="64">
        <v>0</v>
      </c>
      <c r="K109" s="64">
        <v>3248</v>
      </c>
      <c r="L109" s="64">
        <v>1670.8</v>
      </c>
      <c r="M109" s="64">
        <v>250</v>
      </c>
      <c r="N109" s="64">
        <v>0</v>
      </c>
      <c r="O109" s="64">
        <f>SUM('Report Summary'!$P109:$S109)</f>
        <v>0</v>
      </c>
      <c r="P109" s="64">
        <v>0</v>
      </c>
      <c r="Q109" s="64">
        <v>0</v>
      </c>
      <c r="R109" s="64">
        <v>0</v>
      </c>
      <c r="S109" s="64">
        <v>0</v>
      </c>
    </row>
    <row r="110" spans="1:19" x14ac:dyDescent="0.25">
      <c r="A110" s="55">
        <v>106</v>
      </c>
      <c r="B110" s="56" t="s">
        <v>9486</v>
      </c>
      <c r="C110" s="56">
        <v>5065844</v>
      </c>
      <c r="D110" s="57">
        <f>'Report Summary'!$E110+'Report Summary'!$I110+'Report Summary'!$O110</f>
        <v>13350.490000000002</v>
      </c>
      <c r="E110" s="57">
        <f>SUM('Report Summary'!$F110:$H110)</f>
        <v>11878.490000000002</v>
      </c>
      <c r="F110" s="57">
        <v>4348.12</v>
      </c>
      <c r="G110" s="57">
        <v>5336.33</v>
      </c>
      <c r="H110" s="57">
        <v>2194.04</v>
      </c>
      <c r="I110" s="57">
        <f>SUM('Report Summary'!$J110:$N110)</f>
        <v>672</v>
      </c>
      <c r="J110" s="57">
        <v>0</v>
      </c>
      <c r="K110" s="57">
        <v>672</v>
      </c>
      <c r="L110" s="57"/>
      <c r="M110" s="57"/>
      <c r="N110" s="57">
        <v>0</v>
      </c>
      <c r="O110" s="57">
        <f>SUM('Report Summary'!$P110:$S110)</f>
        <v>800</v>
      </c>
      <c r="P110" s="57">
        <v>0</v>
      </c>
      <c r="Q110" s="57">
        <v>0</v>
      </c>
      <c r="R110" s="57">
        <v>800</v>
      </c>
      <c r="S110" s="57">
        <v>0</v>
      </c>
    </row>
    <row r="111" spans="1:19" x14ac:dyDescent="0.25">
      <c r="A111" s="58">
        <v>107</v>
      </c>
      <c r="B111" s="63" t="s">
        <v>2722</v>
      </c>
      <c r="C111" s="63">
        <v>2609436</v>
      </c>
      <c r="D111" s="64">
        <f>'Report Summary'!$E111+'Report Summary'!$I111+'Report Summary'!$O111</f>
        <v>137823.29999999999</v>
      </c>
      <c r="E111" s="64">
        <f>SUM('Report Summary'!$F111:$H111)</f>
        <v>128994.29999999999</v>
      </c>
      <c r="F111" s="64">
        <v>29827</v>
      </c>
      <c r="G111" s="64">
        <v>38575.9</v>
      </c>
      <c r="H111" s="64">
        <v>60591.399999999994</v>
      </c>
      <c r="I111" s="64">
        <f>SUM('Report Summary'!$J111:$N111)</f>
        <v>2829</v>
      </c>
      <c r="J111" s="64">
        <v>1083</v>
      </c>
      <c r="K111" s="64"/>
      <c r="L111" s="64">
        <v>700</v>
      </c>
      <c r="M111" s="64"/>
      <c r="N111" s="64">
        <v>1046</v>
      </c>
      <c r="O111" s="64">
        <f>SUM('Report Summary'!$P111:$S111)</f>
        <v>6000</v>
      </c>
      <c r="P111" s="64">
        <v>0</v>
      </c>
      <c r="Q111" s="64">
        <v>0</v>
      </c>
      <c r="R111" s="64">
        <v>4000</v>
      </c>
      <c r="S111" s="64">
        <v>2000</v>
      </c>
    </row>
    <row r="112" spans="1:19" x14ac:dyDescent="0.25">
      <c r="A112" s="55">
        <v>108</v>
      </c>
      <c r="B112" s="56" t="s">
        <v>819</v>
      </c>
      <c r="C112" s="56">
        <v>2014491</v>
      </c>
      <c r="D112" s="57">
        <f>'Report Summary'!$E112+'Report Summary'!$I112+'Report Summary'!$O112</f>
        <v>411657.2</v>
      </c>
      <c r="E112" s="57">
        <f>SUM('Report Summary'!$F112:$H112)</f>
        <v>377999</v>
      </c>
      <c r="F112" s="57">
        <v>211100</v>
      </c>
      <c r="G112" s="57">
        <v>45400</v>
      </c>
      <c r="H112" s="57">
        <v>121499</v>
      </c>
      <c r="I112" s="57">
        <f>SUM('Report Summary'!$J112:$N112)</f>
        <v>33658.199999999997</v>
      </c>
      <c r="J112" s="57">
        <v>12799.1</v>
      </c>
      <c r="K112" s="57">
        <v>1951.8</v>
      </c>
      <c r="L112" s="57">
        <v>393</v>
      </c>
      <c r="M112" s="57">
        <v>2600</v>
      </c>
      <c r="N112" s="57">
        <v>15914.3</v>
      </c>
      <c r="O112" s="57">
        <f>SUM('Report Summary'!$P112:$S112)</f>
        <v>0</v>
      </c>
      <c r="P112" s="57">
        <v>0</v>
      </c>
      <c r="Q112" s="57">
        <v>0</v>
      </c>
      <c r="R112" s="57">
        <v>0</v>
      </c>
      <c r="S112" s="57">
        <v>0</v>
      </c>
    </row>
    <row r="113" spans="1:19" x14ac:dyDescent="0.25">
      <c r="A113" s="58">
        <v>109</v>
      </c>
      <c r="B113" s="59" t="s">
        <v>10869</v>
      </c>
      <c r="C113" s="59">
        <v>2728478</v>
      </c>
      <c r="D113" s="60">
        <f>'Report Summary'!$E113+'Report Summary'!$I113+'Report Summary'!$O113</f>
        <v>79</v>
      </c>
      <c r="E113" s="60">
        <f>SUM('Report Summary'!$F113:$H113)</f>
        <v>79</v>
      </c>
      <c r="F113" s="60">
        <v>0</v>
      </c>
      <c r="G113" s="60">
        <v>79</v>
      </c>
      <c r="H113" s="60">
        <v>0</v>
      </c>
      <c r="I113" s="60">
        <f>SUM('Report Summary'!$J113:$N113)</f>
        <v>0</v>
      </c>
      <c r="J113" s="60">
        <v>0</v>
      </c>
      <c r="K113" s="60"/>
      <c r="L113" s="60"/>
      <c r="M113" s="60"/>
      <c r="N113" s="60">
        <v>0</v>
      </c>
      <c r="O113" s="60">
        <f>SUM('Report Summary'!$P113:$S113)</f>
        <v>0</v>
      </c>
      <c r="P113" s="60">
        <v>0</v>
      </c>
      <c r="Q113" s="60">
        <v>0</v>
      </c>
      <c r="R113" s="60">
        <v>0</v>
      </c>
      <c r="S113" s="60">
        <v>0</v>
      </c>
    </row>
    <row r="114" spans="1:19" x14ac:dyDescent="0.25">
      <c r="A114" s="55">
        <v>110</v>
      </c>
      <c r="B114" s="66" t="s">
        <v>9045</v>
      </c>
      <c r="C114" s="66">
        <v>2551764</v>
      </c>
      <c r="D114" s="62">
        <f>'Report Summary'!$E114+'Report Summary'!$I114+'Report Summary'!$O114</f>
        <v>177207.3</v>
      </c>
      <c r="E114" s="62">
        <f>SUM('Report Summary'!$F114:$H114)</f>
        <v>109332.7</v>
      </c>
      <c r="F114" s="62">
        <v>2824.7</v>
      </c>
      <c r="G114" s="62">
        <v>82698.7</v>
      </c>
      <c r="H114" s="62">
        <v>23809.3</v>
      </c>
      <c r="I114" s="62">
        <f>SUM('Report Summary'!$J114:$N114)</f>
        <v>65274.6</v>
      </c>
      <c r="J114" s="62">
        <v>511.8</v>
      </c>
      <c r="K114" s="62">
        <v>0.2</v>
      </c>
      <c r="L114" s="62">
        <v>56912.6</v>
      </c>
      <c r="M114" s="62">
        <v>7850</v>
      </c>
      <c r="N114" s="62">
        <v>0</v>
      </c>
      <c r="O114" s="62">
        <f>SUM('Report Summary'!$P114:$S114)</f>
        <v>2600</v>
      </c>
      <c r="P114" s="62">
        <v>0</v>
      </c>
      <c r="Q114" s="62">
        <v>0</v>
      </c>
      <c r="R114" s="62">
        <v>2600</v>
      </c>
      <c r="S114" s="62">
        <v>0</v>
      </c>
    </row>
    <row r="115" spans="1:19" x14ac:dyDescent="0.25">
      <c r="A115" s="58">
        <v>111</v>
      </c>
      <c r="B115" s="59" t="s">
        <v>7617</v>
      </c>
      <c r="C115" s="59">
        <v>2578077</v>
      </c>
      <c r="D115" s="60">
        <f>'Report Summary'!$E115+'Report Summary'!$I115+'Report Summary'!$O115</f>
        <v>4816.8</v>
      </c>
      <c r="E115" s="60">
        <f>SUM('Report Summary'!$F115:$H115)</f>
        <v>4466.8</v>
      </c>
      <c r="F115" s="60">
        <v>0</v>
      </c>
      <c r="G115" s="60">
        <v>4466.8</v>
      </c>
      <c r="H115" s="60">
        <v>0</v>
      </c>
      <c r="I115" s="60">
        <f>SUM('Report Summary'!$J115:$N115)</f>
        <v>350</v>
      </c>
      <c r="J115" s="60">
        <v>0</v>
      </c>
      <c r="K115" s="60"/>
      <c r="L115" s="60"/>
      <c r="M115" s="60">
        <v>300</v>
      </c>
      <c r="N115" s="60">
        <v>50</v>
      </c>
      <c r="O115" s="60">
        <f>SUM('Report Summary'!$P115:$S115)</f>
        <v>0</v>
      </c>
      <c r="P115" s="60">
        <v>0</v>
      </c>
      <c r="Q115" s="60">
        <v>0</v>
      </c>
      <c r="R115" s="60">
        <v>0</v>
      </c>
      <c r="S115" s="60">
        <v>0</v>
      </c>
    </row>
    <row r="116" spans="1:19" x14ac:dyDescent="0.25">
      <c r="A116" s="55">
        <v>112</v>
      </c>
      <c r="B116" s="61" t="s">
        <v>10870</v>
      </c>
      <c r="C116" s="61">
        <v>5099854</v>
      </c>
      <c r="D116" s="62">
        <f>'Report Summary'!$E116+'Report Summary'!$I116+'Report Summary'!$O116</f>
        <v>4827.13</v>
      </c>
      <c r="E116" s="62">
        <f>SUM('Report Summary'!$F116:$H116)</f>
        <v>4827.13</v>
      </c>
      <c r="F116" s="62">
        <v>3000</v>
      </c>
      <c r="G116" s="62">
        <v>1827.13</v>
      </c>
      <c r="H116" s="62">
        <v>0</v>
      </c>
      <c r="I116" s="62">
        <f>SUM('Report Summary'!$J116:$N116)</f>
        <v>0</v>
      </c>
      <c r="J116" s="62">
        <v>0</v>
      </c>
      <c r="K116" s="62"/>
      <c r="L116" s="62"/>
      <c r="M116" s="62"/>
      <c r="N116" s="62">
        <v>0</v>
      </c>
      <c r="O116" s="62">
        <f>SUM('Report Summary'!$P116:$S116)</f>
        <v>0</v>
      </c>
      <c r="P116" s="62">
        <v>0</v>
      </c>
      <c r="Q116" s="62">
        <v>0</v>
      </c>
      <c r="R116" s="62">
        <v>0</v>
      </c>
      <c r="S116" s="62">
        <v>0</v>
      </c>
    </row>
    <row r="117" spans="1:19" x14ac:dyDescent="0.25">
      <c r="A117" s="58">
        <v>113</v>
      </c>
      <c r="B117" s="63" t="s">
        <v>10871</v>
      </c>
      <c r="C117" s="63">
        <v>2061899</v>
      </c>
      <c r="D117" s="64">
        <f>'Report Summary'!$E117+'Report Summary'!$I117+'Report Summary'!$O117</f>
        <v>91100.5</v>
      </c>
      <c r="E117" s="64">
        <f>SUM('Report Summary'!$F117:$H117)</f>
        <v>91100.5</v>
      </c>
      <c r="F117" s="64">
        <v>40959.300000000003</v>
      </c>
      <c r="G117" s="64">
        <v>5573.3</v>
      </c>
      <c r="H117" s="64">
        <v>44567.9</v>
      </c>
      <c r="I117" s="64">
        <f>SUM('Report Summary'!$J117:$N117)</f>
        <v>0</v>
      </c>
      <c r="J117" s="64">
        <v>0</v>
      </c>
      <c r="K117" s="64"/>
      <c r="L117" s="64"/>
      <c r="M117" s="64"/>
      <c r="N117" s="64">
        <v>0</v>
      </c>
      <c r="O117" s="64">
        <f>SUM('Report Summary'!$P117:$S117)</f>
        <v>0</v>
      </c>
      <c r="P117" s="64">
        <v>0</v>
      </c>
      <c r="Q117" s="64">
        <v>0</v>
      </c>
      <c r="R117" s="64">
        <v>0</v>
      </c>
      <c r="S117" s="64">
        <v>0</v>
      </c>
    </row>
    <row r="118" spans="1:19" x14ac:dyDescent="0.25">
      <c r="A118" s="55">
        <v>114</v>
      </c>
      <c r="B118" s="61" t="s">
        <v>10872</v>
      </c>
      <c r="C118" s="61">
        <v>5189616</v>
      </c>
      <c r="D118" s="62">
        <f>'Report Summary'!$E118+'Report Summary'!$I118+'Report Summary'!$O118</f>
        <v>8730.2000000000007</v>
      </c>
      <c r="E118" s="62">
        <f>SUM('Report Summary'!$F118:$H118)</f>
        <v>8730.2000000000007</v>
      </c>
      <c r="F118" s="62">
        <v>0</v>
      </c>
      <c r="G118" s="62">
        <v>6730.2</v>
      </c>
      <c r="H118" s="62">
        <v>2000</v>
      </c>
      <c r="I118" s="62">
        <f>SUM('Report Summary'!$J118:$N118)</f>
        <v>0</v>
      </c>
      <c r="J118" s="62">
        <v>0</v>
      </c>
      <c r="K118" s="62"/>
      <c r="L118" s="62"/>
      <c r="M118" s="62"/>
      <c r="N118" s="62">
        <v>0</v>
      </c>
      <c r="O118" s="62">
        <f>SUM('Report Summary'!$P118:$S118)</f>
        <v>0</v>
      </c>
      <c r="P118" s="62">
        <v>0</v>
      </c>
      <c r="Q118" s="62">
        <v>0</v>
      </c>
      <c r="R118" s="62">
        <v>0</v>
      </c>
      <c r="S118" s="62">
        <v>0</v>
      </c>
    </row>
    <row r="119" spans="1:19" x14ac:dyDescent="0.25">
      <c r="A119" s="58">
        <v>115</v>
      </c>
      <c r="B119" s="63" t="s">
        <v>10873</v>
      </c>
      <c r="C119" s="63">
        <v>5496454</v>
      </c>
      <c r="D119" s="64">
        <f>'Report Summary'!$E119+'Report Summary'!$I119+'Report Summary'!$O119</f>
        <v>12107.5</v>
      </c>
      <c r="E119" s="64">
        <f>SUM('Report Summary'!$F119:$H119)</f>
        <v>8347.5</v>
      </c>
      <c r="F119" s="64">
        <v>1000</v>
      </c>
      <c r="G119" s="64">
        <v>4887.5</v>
      </c>
      <c r="H119" s="64">
        <v>2460</v>
      </c>
      <c r="I119" s="64">
        <f>SUM('Report Summary'!$J119:$N119)</f>
        <v>260</v>
      </c>
      <c r="J119" s="64">
        <v>0</v>
      </c>
      <c r="K119" s="64"/>
      <c r="L119" s="64">
        <v>260</v>
      </c>
      <c r="M119" s="64"/>
      <c r="N119" s="64">
        <v>0</v>
      </c>
      <c r="O119" s="64">
        <f>SUM('Report Summary'!$P119:$S119)</f>
        <v>3500</v>
      </c>
      <c r="P119" s="64">
        <v>0</v>
      </c>
      <c r="Q119" s="64">
        <v>0</v>
      </c>
      <c r="R119" s="64">
        <v>3500</v>
      </c>
      <c r="S119" s="64">
        <v>0</v>
      </c>
    </row>
    <row r="120" spans="1:19" x14ac:dyDescent="0.25">
      <c r="A120" s="55">
        <v>116</v>
      </c>
      <c r="B120" s="61" t="s">
        <v>10874</v>
      </c>
      <c r="C120" s="61">
        <v>5434254</v>
      </c>
      <c r="D120" s="62">
        <f>'Report Summary'!$E120+'Report Summary'!$I120+'Report Summary'!$O120</f>
        <v>6375.1</v>
      </c>
      <c r="E120" s="62">
        <f>SUM('Report Summary'!$F120:$H120)</f>
        <v>5875.1</v>
      </c>
      <c r="F120" s="62">
        <v>0</v>
      </c>
      <c r="G120" s="62">
        <v>5875.1</v>
      </c>
      <c r="H120" s="62">
        <v>0</v>
      </c>
      <c r="I120" s="62">
        <f>SUM('Report Summary'!$J120:$N120)</f>
        <v>500</v>
      </c>
      <c r="J120" s="62">
        <v>0</v>
      </c>
      <c r="K120" s="62"/>
      <c r="L120" s="62"/>
      <c r="M120" s="62">
        <v>500</v>
      </c>
      <c r="N120" s="62">
        <v>0</v>
      </c>
      <c r="O120" s="62">
        <f>SUM('Report Summary'!$P120:$S120)</f>
        <v>0</v>
      </c>
      <c r="P120" s="62">
        <v>0</v>
      </c>
      <c r="Q120" s="62">
        <v>0</v>
      </c>
      <c r="R120" s="62">
        <v>0</v>
      </c>
      <c r="S120" s="62">
        <v>0</v>
      </c>
    </row>
    <row r="121" spans="1:19" x14ac:dyDescent="0.25">
      <c r="A121" s="58">
        <v>117</v>
      </c>
      <c r="B121" s="59" t="s">
        <v>10875</v>
      </c>
      <c r="C121" s="59">
        <v>2038609</v>
      </c>
      <c r="D121" s="60">
        <f>'Report Summary'!$E121+'Report Summary'!$I121+'Report Summary'!$O121</f>
        <v>48740.1</v>
      </c>
      <c r="E121" s="60">
        <f>SUM('Report Summary'!$F121:$H121)</f>
        <v>48308.1</v>
      </c>
      <c r="F121" s="60">
        <v>5161.5</v>
      </c>
      <c r="G121" s="60">
        <v>181</v>
      </c>
      <c r="H121" s="60">
        <v>42965.599999999999</v>
      </c>
      <c r="I121" s="60">
        <f>SUM('Report Summary'!$J121:$N121)</f>
        <v>432</v>
      </c>
      <c r="J121" s="60">
        <v>0</v>
      </c>
      <c r="K121" s="60">
        <v>432</v>
      </c>
      <c r="L121" s="60"/>
      <c r="M121" s="60"/>
      <c r="N121" s="60">
        <v>0</v>
      </c>
      <c r="O121" s="60">
        <f>SUM('Report Summary'!$P121:$S121)</f>
        <v>0</v>
      </c>
      <c r="P121" s="60">
        <v>0</v>
      </c>
      <c r="Q121" s="60">
        <v>0</v>
      </c>
      <c r="R121" s="60">
        <v>0</v>
      </c>
      <c r="S121" s="60">
        <v>0</v>
      </c>
    </row>
    <row r="122" spans="1:19" x14ac:dyDescent="0.25">
      <c r="A122" s="55">
        <v>118</v>
      </c>
      <c r="B122" s="61" t="s">
        <v>10146</v>
      </c>
      <c r="C122" s="61">
        <v>5544084</v>
      </c>
      <c r="D122" s="62">
        <f>'Report Summary'!$E122+'Report Summary'!$I122+'Report Summary'!$O122</f>
        <v>197334.59999999998</v>
      </c>
      <c r="E122" s="62">
        <f>SUM('Report Summary'!$F122:$H122)</f>
        <v>192468.59999999998</v>
      </c>
      <c r="F122" s="62">
        <v>5.3</v>
      </c>
      <c r="G122" s="62">
        <v>145930.9</v>
      </c>
      <c r="H122" s="62">
        <v>46532.4</v>
      </c>
      <c r="I122" s="62">
        <f>SUM('Report Summary'!$J122:$N122)</f>
        <v>2866</v>
      </c>
      <c r="J122" s="62">
        <v>0</v>
      </c>
      <c r="K122" s="62"/>
      <c r="L122" s="62"/>
      <c r="M122" s="62">
        <v>2866</v>
      </c>
      <c r="N122" s="62">
        <v>0</v>
      </c>
      <c r="O122" s="62">
        <f>SUM('Report Summary'!$P122:$S122)</f>
        <v>2000</v>
      </c>
      <c r="P122" s="62">
        <v>0</v>
      </c>
      <c r="Q122" s="62">
        <v>0</v>
      </c>
      <c r="R122" s="62">
        <v>2000</v>
      </c>
      <c r="S122" s="62">
        <v>0</v>
      </c>
    </row>
    <row r="123" spans="1:19" x14ac:dyDescent="0.25">
      <c r="A123" s="58">
        <v>119</v>
      </c>
      <c r="B123" s="63" t="s">
        <v>10107</v>
      </c>
      <c r="C123" s="63">
        <v>5523974</v>
      </c>
      <c r="D123" s="64">
        <f>'Report Summary'!$E123+'Report Summary'!$I123+'Report Summary'!$O123</f>
        <v>9377.2999999999993</v>
      </c>
      <c r="E123" s="64">
        <f>SUM('Report Summary'!$F123:$H123)</f>
        <v>5877.2999999999993</v>
      </c>
      <c r="F123" s="64">
        <v>0</v>
      </c>
      <c r="G123" s="64">
        <v>2871.7</v>
      </c>
      <c r="H123" s="64">
        <v>3005.6</v>
      </c>
      <c r="I123" s="64">
        <f>SUM('Report Summary'!$J123:$N123)</f>
        <v>500</v>
      </c>
      <c r="J123" s="64">
        <v>0</v>
      </c>
      <c r="K123" s="64"/>
      <c r="L123" s="64"/>
      <c r="M123" s="64">
        <v>500</v>
      </c>
      <c r="N123" s="64">
        <v>0</v>
      </c>
      <c r="O123" s="64">
        <f>SUM('Report Summary'!$P123:$S123)</f>
        <v>3000</v>
      </c>
      <c r="P123" s="64">
        <v>0</v>
      </c>
      <c r="Q123" s="64">
        <v>0</v>
      </c>
      <c r="R123" s="64">
        <v>3000</v>
      </c>
      <c r="S123" s="64">
        <v>0</v>
      </c>
    </row>
    <row r="124" spans="1:19" x14ac:dyDescent="0.25">
      <c r="A124" s="55">
        <v>120</v>
      </c>
      <c r="B124" s="61" t="s">
        <v>8732</v>
      </c>
      <c r="C124" s="61">
        <v>5519004</v>
      </c>
      <c r="D124" s="62">
        <f>'Report Summary'!$E124+'Report Summary'!$I124+'Report Summary'!$O124</f>
        <v>284538.28999999998</v>
      </c>
      <c r="E124" s="62">
        <f>SUM('Report Summary'!$F124:$H124)</f>
        <v>272787.03999999998</v>
      </c>
      <c r="F124" s="62">
        <v>173941.9</v>
      </c>
      <c r="G124" s="62">
        <v>39456.9</v>
      </c>
      <c r="H124" s="62">
        <v>59388.24</v>
      </c>
      <c r="I124" s="62">
        <f>SUM('Report Summary'!$J124:$N124)</f>
        <v>6651.25</v>
      </c>
      <c r="J124" s="62">
        <v>0</v>
      </c>
      <c r="K124" s="62"/>
      <c r="L124" s="62">
        <v>1301.25</v>
      </c>
      <c r="M124" s="62">
        <v>5350</v>
      </c>
      <c r="N124" s="62">
        <v>0</v>
      </c>
      <c r="O124" s="62">
        <f>SUM('Report Summary'!$P124:$S124)</f>
        <v>5100</v>
      </c>
      <c r="P124" s="62">
        <v>0</v>
      </c>
      <c r="Q124" s="62">
        <v>0</v>
      </c>
      <c r="R124" s="62">
        <v>5100</v>
      </c>
      <c r="S124" s="62">
        <v>0</v>
      </c>
    </row>
    <row r="125" spans="1:19" x14ac:dyDescent="0.25">
      <c r="A125" s="58">
        <v>121</v>
      </c>
      <c r="B125" s="63" t="s">
        <v>8675</v>
      </c>
      <c r="C125" s="63">
        <v>5545366</v>
      </c>
      <c r="D125" s="64">
        <f>'Report Summary'!$E125+'Report Summary'!$I125+'Report Summary'!$O125</f>
        <v>7980</v>
      </c>
      <c r="E125" s="64">
        <f>SUM('Report Summary'!$F125:$H125)</f>
        <v>7980</v>
      </c>
      <c r="F125" s="64">
        <v>0</v>
      </c>
      <c r="G125" s="64">
        <v>5480</v>
      </c>
      <c r="H125" s="64">
        <v>2500</v>
      </c>
      <c r="I125" s="64">
        <f>SUM('Report Summary'!$J125:$N125)</f>
        <v>0</v>
      </c>
      <c r="J125" s="64">
        <v>0</v>
      </c>
      <c r="K125" s="64"/>
      <c r="L125" s="64"/>
      <c r="M125" s="64"/>
      <c r="N125" s="64">
        <v>0</v>
      </c>
      <c r="O125" s="64">
        <f>SUM('Report Summary'!$P125:$S125)</f>
        <v>0</v>
      </c>
      <c r="P125" s="64">
        <v>0</v>
      </c>
      <c r="Q125" s="64">
        <v>0</v>
      </c>
      <c r="R125" s="64">
        <v>0</v>
      </c>
      <c r="S125" s="64">
        <v>0</v>
      </c>
    </row>
    <row r="126" spans="1:19" x14ac:dyDescent="0.25">
      <c r="A126" s="55">
        <v>122</v>
      </c>
      <c r="B126" s="56" t="s">
        <v>8618</v>
      </c>
      <c r="C126" s="56">
        <v>2657449</v>
      </c>
      <c r="D126" s="57">
        <f>'Report Summary'!$E126+'Report Summary'!$I126+'Report Summary'!$O126</f>
        <v>471355.2</v>
      </c>
      <c r="E126" s="57">
        <f>SUM('Report Summary'!$F126:$H126)</f>
        <v>443868.5</v>
      </c>
      <c r="F126" s="57">
        <v>69531.199999999997</v>
      </c>
      <c r="G126" s="57">
        <v>55028.3</v>
      </c>
      <c r="H126" s="57">
        <v>319309</v>
      </c>
      <c r="I126" s="57">
        <f>SUM('Report Summary'!$J126:$N126)</f>
        <v>24943</v>
      </c>
      <c r="J126" s="57">
        <v>0</v>
      </c>
      <c r="K126" s="57">
        <v>16732.900000000001</v>
      </c>
      <c r="L126" s="57">
        <v>1955</v>
      </c>
      <c r="M126" s="57">
        <v>6000</v>
      </c>
      <c r="N126" s="57">
        <v>255.10000000000036</v>
      </c>
      <c r="O126" s="57">
        <f>SUM('Report Summary'!$P126:$S126)</f>
        <v>2543.6999999999998</v>
      </c>
      <c r="P126" s="57">
        <v>0</v>
      </c>
      <c r="Q126" s="57">
        <v>0</v>
      </c>
      <c r="R126" s="57">
        <v>2543.6999999999998</v>
      </c>
      <c r="S126" s="57">
        <v>0</v>
      </c>
    </row>
    <row r="127" spans="1:19" s="17" customFormat="1" ht="12" x14ac:dyDescent="0.2">
      <c r="A127" s="58">
        <v>123</v>
      </c>
      <c r="B127" s="63" t="s">
        <v>8128</v>
      </c>
      <c r="C127" s="63">
        <v>5287189</v>
      </c>
      <c r="D127" s="64">
        <f>'Report Summary'!$E127+'Report Summary'!$I127+'Report Summary'!$O127</f>
        <v>3055.2</v>
      </c>
      <c r="E127" s="64">
        <f>SUM('Report Summary'!$F127:$H127)</f>
        <v>3055.2</v>
      </c>
      <c r="F127" s="64">
        <v>0</v>
      </c>
      <c r="G127" s="64">
        <v>3055.2</v>
      </c>
      <c r="H127" s="64">
        <v>0</v>
      </c>
      <c r="I127" s="64">
        <f>SUM('Report Summary'!$J127:$N127)</f>
        <v>0</v>
      </c>
      <c r="J127" s="64">
        <v>0</v>
      </c>
      <c r="K127" s="64"/>
      <c r="L127" s="64"/>
      <c r="M127" s="64"/>
      <c r="N127" s="64">
        <v>0</v>
      </c>
      <c r="O127" s="64">
        <f>SUM('Report Summary'!$P127:$S127)</f>
        <v>0</v>
      </c>
      <c r="P127" s="64">
        <v>0</v>
      </c>
      <c r="Q127" s="64">
        <v>0</v>
      </c>
      <c r="R127" s="64">
        <v>0</v>
      </c>
      <c r="S127" s="64">
        <v>0</v>
      </c>
    </row>
    <row r="128" spans="1:19" s="17" customFormat="1" ht="12" x14ac:dyDescent="0.2">
      <c r="A128" s="55">
        <v>124</v>
      </c>
      <c r="B128" s="61" t="s">
        <v>9929</v>
      </c>
      <c r="C128" s="61">
        <v>5172055</v>
      </c>
      <c r="D128" s="62">
        <f>'Report Summary'!$E128+'Report Summary'!$I128+'Report Summary'!$O128</f>
        <v>296</v>
      </c>
      <c r="E128" s="62">
        <f>SUM('Report Summary'!$F128:$H128)</f>
        <v>96</v>
      </c>
      <c r="F128" s="62">
        <v>0</v>
      </c>
      <c r="G128" s="62">
        <v>96</v>
      </c>
      <c r="H128" s="62">
        <v>0</v>
      </c>
      <c r="I128" s="62">
        <f>SUM('Report Summary'!$J128:$N128)</f>
        <v>200</v>
      </c>
      <c r="J128" s="62">
        <v>0</v>
      </c>
      <c r="K128" s="62"/>
      <c r="L128" s="62"/>
      <c r="M128" s="62">
        <v>200</v>
      </c>
      <c r="N128" s="62">
        <v>0</v>
      </c>
      <c r="O128" s="62">
        <f>SUM('Report Summary'!$P128:$S128)</f>
        <v>0</v>
      </c>
      <c r="P128" s="62">
        <v>0</v>
      </c>
      <c r="Q128" s="62">
        <v>0</v>
      </c>
      <c r="R128" s="62">
        <v>0</v>
      </c>
      <c r="S128" s="62">
        <v>0</v>
      </c>
    </row>
    <row r="129" spans="1:19" s="17" customFormat="1" ht="12" x14ac:dyDescent="0.2">
      <c r="A129" s="58">
        <v>125</v>
      </c>
      <c r="B129" s="59" t="s">
        <v>9947</v>
      </c>
      <c r="C129" s="59">
        <v>5035503</v>
      </c>
      <c r="D129" s="60">
        <f>'Report Summary'!$E129+'Report Summary'!$I129+'Report Summary'!$O129</f>
        <v>60498.400000000001</v>
      </c>
      <c r="E129" s="60">
        <f>SUM('Report Summary'!$F129:$H129)</f>
        <v>60364.9</v>
      </c>
      <c r="F129" s="60">
        <v>0</v>
      </c>
      <c r="G129" s="60">
        <v>59584.9</v>
      </c>
      <c r="H129" s="60">
        <v>780</v>
      </c>
      <c r="I129" s="60">
        <f>SUM('Report Summary'!$J129:$N129)</f>
        <v>133.5</v>
      </c>
      <c r="J129" s="60">
        <v>133.5</v>
      </c>
      <c r="K129" s="60"/>
      <c r="L129" s="60"/>
      <c r="M129" s="60"/>
      <c r="N129" s="60">
        <v>0</v>
      </c>
      <c r="O129" s="60">
        <f>SUM('Report Summary'!$P129:$S129)</f>
        <v>0</v>
      </c>
      <c r="P129" s="60">
        <v>0</v>
      </c>
      <c r="Q129" s="60">
        <v>0</v>
      </c>
      <c r="R129" s="60">
        <v>0</v>
      </c>
      <c r="S129" s="60">
        <v>0</v>
      </c>
    </row>
    <row r="130" spans="1:19" s="17" customFormat="1" ht="12" x14ac:dyDescent="0.2">
      <c r="A130" s="55">
        <v>126</v>
      </c>
      <c r="B130" s="66" t="s">
        <v>10876</v>
      </c>
      <c r="C130" s="61">
        <v>5369223</v>
      </c>
      <c r="D130" s="62">
        <f>'Report Summary'!$E130+'Report Summary'!$I130+'Report Summary'!$O130</f>
        <v>53838</v>
      </c>
      <c r="E130" s="62">
        <f>SUM('Report Summary'!$F130:$H130)</f>
        <v>41118</v>
      </c>
      <c r="F130" s="62">
        <v>188.5</v>
      </c>
      <c r="G130" s="62">
        <v>4066.7000000000003</v>
      </c>
      <c r="H130" s="62">
        <v>36862.800000000003</v>
      </c>
      <c r="I130" s="62">
        <f>SUM('Report Summary'!$J130:$N130)</f>
        <v>12720</v>
      </c>
      <c r="J130" s="62">
        <v>10720</v>
      </c>
      <c r="K130" s="62"/>
      <c r="L130" s="62"/>
      <c r="M130" s="62">
        <v>2000</v>
      </c>
      <c r="N130" s="62">
        <v>0</v>
      </c>
      <c r="O130" s="62">
        <f>SUM('Report Summary'!$P130:$S130)</f>
        <v>0</v>
      </c>
      <c r="P130" s="62">
        <v>0</v>
      </c>
      <c r="Q130" s="62">
        <v>0</v>
      </c>
      <c r="R130" s="62">
        <v>0</v>
      </c>
      <c r="S130" s="62">
        <v>0</v>
      </c>
    </row>
    <row r="131" spans="1:19" s="17" customFormat="1" ht="12" x14ac:dyDescent="0.2">
      <c r="A131" s="58">
        <v>127</v>
      </c>
      <c r="B131" s="59" t="s">
        <v>10877</v>
      </c>
      <c r="C131" s="59">
        <v>5103916</v>
      </c>
      <c r="D131" s="60">
        <f>'Report Summary'!$E131+'Report Summary'!$I131+'Report Summary'!$O131</f>
        <v>9913.9</v>
      </c>
      <c r="E131" s="60">
        <f>SUM('Report Summary'!$F131:$H131)</f>
        <v>8913.9</v>
      </c>
      <c r="F131" s="60">
        <v>0</v>
      </c>
      <c r="G131" s="60">
        <v>8913.9</v>
      </c>
      <c r="H131" s="60">
        <v>0</v>
      </c>
      <c r="I131" s="60">
        <f>SUM('Report Summary'!$J131:$N131)</f>
        <v>1000</v>
      </c>
      <c r="J131" s="60">
        <v>0</v>
      </c>
      <c r="K131" s="60"/>
      <c r="L131" s="60"/>
      <c r="M131" s="60">
        <v>1000</v>
      </c>
      <c r="N131" s="60">
        <v>0</v>
      </c>
      <c r="O131" s="60">
        <f>SUM('Report Summary'!$P131:$S131)</f>
        <v>0</v>
      </c>
      <c r="P131" s="60">
        <v>0</v>
      </c>
      <c r="Q131" s="60">
        <v>0</v>
      </c>
      <c r="R131" s="60">
        <v>0</v>
      </c>
      <c r="S131" s="60">
        <v>0</v>
      </c>
    </row>
    <row r="132" spans="1:19" s="17" customFormat="1" ht="12" x14ac:dyDescent="0.2">
      <c r="A132" s="55">
        <v>128</v>
      </c>
      <c r="B132" s="66" t="s">
        <v>10878</v>
      </c>
      <c r="C132" s="66">
        <v>5194571</v>
      </c>
      <c r="D132" s="62">
        <f>'Report Summary'!$E132+'Report Summary'!$I132+'Report Summary'!$O132</f>
        <v>7227.6544000000004</v>
      </c>
      <c r="E132" s="62">
        <f>SUM('Report Summary'!$F132:$H132)</f>
        <v>7227.6544000000004</v>
      </c>
      <c r="F132" s="62">
        <v>0</v>
      </c>
      <c r="G132" s="62">
        <v>7227.6544000000004</v>
      </c>
      <c r="H132" s="62">
        <v>0</v>
      </c>
      <c r="I132" s="62">
        <f>SUM('Report Summary'!$J132:$N132)</f>
        <v>0</v>
      </c>
      <c r="J132" s="62">
        <v>0</v>
      </c>
      <c r="K132" s="62"/>
      <c r="L132" s="62"/>
      <c r="M132" s="62"/>
      <c r="N132" s="62">
        <v>0</v>
      </c>
      <c r="O132" s="62">
        <f>SUM('Report Summary'!$P132:$S132)</f>
        <v>0</v>
      </c>
      <c r="P132" s="62">
        <v>0</v>
      </c>
      <c r="Q132" s="62">
        <v>0</v>
      </c>
      <c r="R132" s="62">
        <v>0</v>
      </c>
      <c r="S132" s="62">
        <v>0</v>
      </c>
    </row>
    <row r="133" spans="1:19" s="17" customFormat="1" ht="12" x14ac:dyDescent="0.2">
      <c r="A133" s="58">
        <v>129</v>
      </c>
      <c r="B133" s="59" t="s">
        <v>10879</v>
      </c>
      <c r="C133" s="59">
        <v>5079942</v>
      </c>
      <c r="D133" s="60">
        <f>'Report Summary'!$E133+'Report Summary'!$I133+'Report Summary'!$O133</f>
        <v>15211.5</v>
      </c>
      <c r="E133" s="60">
        <f>SUM('Report Summary'!$F133:$H133)</f>
        <v>13711.5</v>
      </c>
      <c r="F133" s="60">
        <v>0</v>
      </c>
      <c r="G133" s="60">
        <v>11210.5</v>
      </c>
      <c r="H133" s="60">
        <v>2501</v>
      </c>
      <c r="I133" s="60">
        <f>SUM('Report Summary'!$J133:$N133)</f>
        <v>1500</v>
      </c>
      <c r="J133" s="60">
        <v>0</v>
      </c>
      <c r="K133" s="60"/>
      <c r="L133" s="60">
        <v>1000</v>
      </c>
      <c r="M133" s="60">
        <v>500</v>
      </c>
      <c r="N133" s="60">
        <v>0</v>
      </c>
      <c r="O133" s="60">
        <f>SUM('Report Summary'!$P133:$S133)</f>
        <v>0</v>
      </c>
      <c r="P133" s="60">
        <v>0</v>
      </c>
      <c r="Q133" s="60">
        <v>0</v>
      </c>
      <c r="R133" s="60">
        <v>0</v>
      </c>
      <c r="S133" s="60">
        <v>0</v>
      </c>
    </row>
    <row r="134" spans="1:19" s="17" customFormat="1" ht="12" x14ac:dyDescent="0.2">
      <c r="A134" s="55">
        <v>130</v>
      </c>
      <c r="B134" s="56" t="s">
        <v>10880</v>
      </c>
      <c r="C134" s="56">
        <v>2088967</v>
      </c>
      <c r="D134" s="57">
        <f>'Report Summary'!$E134+'Report Summary'!$I134+'Report Summary'!$O134</f>
        <v>488.1</v>
      </c>
      <c r="E134" s="57">
        <f>SUM('Report Summary'!$F134:$H134)</f>
        <v>285.2</v>
      </c>
      <c r="F134" s="57">
        <v>0</v>
      </c>
      <c r="G134" s="57">
        <v>285.2</v>
      </c>
      <c r="H134" s="57">
        <v>0</v>
      </c>
      <c r="I134" s="57">
        <f>SUM('Report Summary'!$J134:$N134)</f>
        <v>202.9</v>
      </c>
      <c r="J134" s="57">
        <v>0</v>
      </c>
      <c r="K134" s="57">
        <v>202.9</v>
      </c>
      <c r="L134" s="57"/>
      <c r="M134" s="57"/>
      <c r="N134" s="57">
        <v>0</v>
      </c>
      <c r="O134" s="57">
        <f>SUM('Report Summary'!$P134:$S134)</f>
        <v>0</v>
      </c>
      <c r="P134" s="57">
        <v>0</v>
      </c>
      <c r="Q134" s="57">
        <v>0</v>
      </c>
      <c r="R134" s="57">
        <v>0</v>
      </c>
      <c r="S134" s="57">
        <v>0</v>
      </c>
    </row>
    <row r="135" spans="1:19" s="17" customFormat="1" ht="12" x14ac:dyDescent="0.2">
      <c r="A135" s="58">
        <v>131</v>
      </c>
      <c r="B135" s="59" t="s">
        <v>10881</v>
      </c>
      <c r="C135" s="59">
        <v>5211956</v>
      </c>
      <c r="D135" s="60">
        <f>'Report Summary'!$E135+'Report Summary'!$I135+'Report Summary'!$O135</f>
        <v>1727.6</v>
      </c>
      <c r="E135" s="60">
        <f>SUM('Report Summary'!$F135:$H135)</f>
        <v>1727.6</v>
      </c>
      <c r="F135" s="60">
        <v>0</v>
      </c>
      <c r="G135" s="60">
        <v>1727.6</v>
      </c>
      <c r="H135" s="60">
        <v>0</v>
      </c>
      <c r="I135" s="60">
        <f>SUM('Report Summary'!$J135:$N135)</f>
        <v>0</v>
      </c>
      <c r="J135" s="60">
        <v>0</v>
      </c>
      <c r="K135" s="60"/>
      <c r="L135" s="60"/>
      <c r="M135" s="60"/>
      <c r="N135" s="60">
        <v>0</v>
      </c>
      <c r="O135" s="60">
        <f>SUM('Report Summary'!$P135:$S135)</f>
        <v>0</v>
      </c>
      <c r="P135" s="60">
        <v>0</v>
      </c>
      <c r="Q135" s="60">
        <v>0</v>
      </c>
      <c r="R135" s="60">
        <v>0</v>
      </c>
      <c r="S135" s="60">
        <v>0</v>
      </c>
    </row>
    <row r="136" spans="1:19" s="17" customFormat="1" ht="12" x14ac:dyDescent="0.2">
      <c r="A136" s="55">
        <v>132</v>
      </c>
      <c r="B136" s="61" t="s">
        <v>10882</v>
      </c>
      <c r="C136" s="61">
        <v>5479029</v>
      </c>
      <c r="D136" s="62">
        <f>'Report Summary'!$E136+'Report Summary'!$I136+'Report Summary'!$O136</f>
        <v>4274</v>
      </c>
      <c r="E136" s="62">
        <f>SUM('Report Summary'!$F136:$H136)</f>
        <v>4274</v>
      </c>
      <c r="F136" s="62">
        <v>0</v>
      </c>
      <c r="G136" s="62">
        <v>4274</v>
      </c>
      <c r="H136" s="62">
        <v>0</v>
      </c>
      <c r="I136" s="62">
        <f>SUM('Report Summary'!$J136:$N136)</f>
        <v>0</v>
      </c>
      <c r="J136" s="62">
        <v>0</v>
      </c>
      <c r="K136" s="62"/>
      <c r="L136" s="62"/>
      <c r="M136" s="62"/>
      <c r="N136" s="62">
        <v>0</v>
      </c>
      <c r="O136" s="62">
        <f>SUM('Report Summary'!$P136:$S136)</f>
        <v>0</v>
      </c>
      <c r="P136" s="62">
        <v>0</v>
      </c>
      <c r="Q136" s="62">
        <v>0</v>
      </c>
      <c r="R136" s="62">
        <v>0</v>
      </c>
      <c r="S136" s="62">
        <v>0</v>
      </c>
    </row>
    <row r="137" spans="1:19" s="17" customFormat="1" ht="12" x14ac:dyDescent="0.2">
      <c r="A137" s="58">
        <v>133</v>
      </c>
      <c r="B137" s="63" t="s">
        <v>10883</v>
      </c>
      <c r="C137" s="63">
        <v>5106478</v>
      </c>
      <c r="D137" s="64">
        <f>'Report Summary'!$E137+'Report Summary'!$I137+'Report Summary'!$O137</f>
        <v>99</v>
      </c>
      <c r="E137" s="64">
        <f>SUM('Report Summary'!$F137:$H137)</f>
        <v>99</v>
      </c>
      <c r="F137" s="64">
        <v>0</v>
      </c>
      <c r="G137" s="64">
        <v>99</v>
      </c>
      <c r="H137" s="64">
        <v>0</v>
      </c>
      <c r="I137" s="64">
        <f>SUM('Report Summary'!$J137:$N137)</f>
        <v>0</v>
      </c>
      <c r="J137" s="64">
        <v>0</v>
      </c>
      <c r="K137" s="64"/>
      <c r="L137" s="64"/>
      <c r="M137" s="64"/>
      <c r="N137" s="64">
        <v>0</v>
      </c>
      <c r="O137" s="64">
        <f>SUM('Report Summary'!$P137:$S137)</f>
        <v>0</v>
      </c>
      <c r="P137" s="64">
        <v>0</v>
      </c>
      <c r="Q137" s="64">
        <v>0</v>
      </c>
      <c r="R137" s="64">
        <v>0</v>
      </c>
      <c r="S137" s="64">
        <v>0</v>
      </c>
    </row>
    <row r="138" spans="1:19" s="17" customFormat="1" ht="12" x14ac:dyDescent="0.2">
      <c r="A138" s="55">
        <v>134</v>
      </c>
      <c r="B138" s="66" t="s">
        <v>10884</v>
      </c>
      <c r="C138" s="66">
        <v>5111668</v>
      </c>
      <c r="D138" s="62">
        <f>'Report Summary'!$E138+'Report Summary'!$I138+'Report Summary'!$O138</f>
        <v>5537.4</v>
      </c>
      <c r="E138" s="62">
        <f>SUM('Report Summary'!$F138:$H138)</f>
        <v>5537.4</v>
      </c>
      <c r="F138" s="62">
        <v>0</v>
      </c>
      <c r="G138" s="62">
        <v>5537.4</v>
      </c>
      <c r="H138" s="62">
        <v>0</v>
      </c>
      <c r="I138" s="62">
        <f>SUM('Report Summary'!$J138:$N138)</f>
        <v>0</v>
      </c>
      <c r="J138" s="62">
        <v>0</v>
      </c>
      <c r="K138" s="62"/>
      <c r="L138" s="62"/>
      <c r="M138" s="62"/>
      <c r="N138" s="62">
        <v>0</v>
      </c>
      <c r="O138" s="62">
        <f>SUM('Report Summary'!$P138:$S138)</f>
        <v>0</v>
      </c>
      <c r="P138" s="62">
        <v>0</v>
      </c>
      <c r="Q138" s="62">
        <v>0</v>
      </c>
      <c r="R138" s="62">
        <v>0</v>
      </c>
      <c r="S138" s="62">
        <v>0</v>
      </c>
    </row>
    <row r="139" spans="1:19" s="17" customFormat="1" ht="12" x14ac:dyDescent="0.2">
      <c r="A139" s="58">
        <v>135</v>
      </c>
      <c r="B139" s="59" t="s">
        <v>10885</v>
      </c>
      <c r="C139" s="59">
        <v>5376467</v>
      </c>
      <c r="D139" s="60">
        <f>'Report Summary'!$E139+'Report Summary'!$I139+'Report Summary'!$O139</f>
        <v>112220.20000000001</v>
      </c>
      <c r="E139" s="60">
        <f>SUM('Report Summary'!$F139:$H139)</f>
        <v>100396.20000000001</v>
      </c>
      <c r="F139" s="60">
        <v>2043.3</v>
      </c>
      <c r="G139" s="60">
        <v>93165.8</v>
      </c>
      <c r="H139" s="60">
        <v>5187.1000000000004</v>
      </c>
      <c r="I139" s="60">
        <f>SUM('Report Summary'!$J139:$N139)</f>
        <v>10824</v>
      </c>
      <c r="J139" s="60">
        <v>0</v>
      </c>
      <c r="K139" s="60">
        <v>9024</v>
      </c>
      <c r="L139" s="60">
        <v>300</v>
      </c>
      <c r="M139" s="60">
        <v>1500</v>
      </c>
      <c r="N139" s="60">
        <v>0</v>
      </c>
      <c r="O139" s="60">
        <f>SUM('Report Summary'!$P139:$S139)</f>
        <v>1000</v>
      </c>
      <c r="P139" s="60">
        <v>0</v>
      </c>
      <c r="Q139" s="60">
        <v>0</v>
      </c>
      <c r="R139" s="60">
        <v>1000</v>
      </c>
      <c r="S139" s="60">
        <v>0</v>
      </c>
    </row>
    <row r="140" spans="1:19" s="17" customFormat="1" ht="12" x14ac:dyDescent="0.2">
      <c r="A140" s="55">
        <v>136</v>
      </c>
      <c r="B140" s="61" t="s">
        <v>10886</v>
      </c>
      <c r="C140" s="61">
        <v>5477301</v>
      </c>
      <c r="D140" s="62">
        <f>'Report Summary'!$E140+'Report Summary'!$I140+'Report Summary'!$O140</f>
        <v>110215.9</v>
      </c>
      <c r="E140" s="62">
        <f>SUM('Report Summary'!$F140:$H140)</f>
        <v>89215.9</v>
      </c>
      <c r="F140" s="62">
        <v>0</v>
      </c>
      <c r="G140" s="62">
        <v>89215.9</v>
      </c>
      <c r="H140" s="62">
        <v>0</v>
      </c>
      <c r="I140" s="62">
        <f>SUM('Report Summary'!$J140:$N140)</f>
        <v>0</v>
      </c>
      <c r="J140" s="62">
        <v>0</v>
      </c>
      <c r="K140" s="62"/>
      <c r="L140" s="62"/>
      <c r="M140" s="62"/>
      <c r="N140" s="62">
        <v>0</v>
      </c>
      <c r="O140" s="62">
        <f>SUM('Report Summary'!$P140:$S140)</f>
        <v>21000</v>
      </c>
      <c r="P140" s="62">
        <v>0</v>
      </c>
      <c r="Q140" s="62">
        <v>20000</v>
      </c>
      <c r="R140" s="62">
        <v>1000</v>
      </c>
      <c r="S140" s="62">
        <v>0</v>
      </c>
    </row>
    <row r="141" spans="1:19" s="17" customFormat="1" ht="12" x14ac:dyDescent="0.2">
      <c r="A141" s="58">
        <v>137</v>
      </c>
      <c r="B141" s="63" t="s">
        <v>10887</v>
      </c>
      <c r="C141" s="63">
        <v>5150167</v>
      </c>
      <c r="D141" s="64">
        <f>'Report Summary'!$E141+'Report Summary'!$I141+'Report Summary'!$O141</f>
        <v>3903.2719999999999</v>
      </c>
      <c r="E141" s="64">
        <f>SUM('Report Summary'!$F141:$H141)</f>
        <v>3903.2719999999999</v>
      </c>
      <c r="F141" s="64">
        <v>0</v>
      </c>
      <c r="G141" s="64">
        <v>3903.2719999999999</v>
      </c>
      <c r="H141" s="64">
        <v>0</v>
      </c>
      <c r="I141" s="64">
        <f>SUM('Report Summary'!$J141:$N141)</f>
        <v>0</v>
      </c>
      <c r="J141" s="64">
        <v>0</v>
      </c>
      <c r="K141" s="64"/>
      <c r="L141" s="64"/>
      <c r="M141" s="64"/>
      <c r="N141" s="64">
        <v>0</v>
      </c>
      <c r="O141" s="64">
        <f>SUM('Report Summary'!$P141:$S141)</f>
        <v>0</v>
      </c>
      <c r="P141" s="64">
        <v>0</v>
      </c>
      <c r="Q141" s="64">
        <v>0</v>
      </c>
      <c r="R141" s="64">
        <v>0</v>
      </c>
      <c r="S141" s="64">
        <v>0</v>
      </c>
    </row>
    <row r="142" spans="1:19" s="17" customFormat="1" ht="12" x14ac:dyDescent="0.2">
      <c r="A142" s="55">
        <v>138</v>
      </c>
      <c r="B142" s="61" t="s">
        <v>3285</v>
      </c>
      <c r="C142" s="61">
        <v>5106303</v>
      </c>
      <c r="D142" s="62">
        <f>'Report Summary'!$E142+'Report Summary'!$I142+'Report Summary'!$O142</f>
        <v>1000</v>
      </c>
      <c r="E142" s="62">
        <f>SUM('Report Summary'!$F142:$H142)</f>
        <v>1000</v>
      </c>
      <c r="F142" s="62">
        <v>0</v>
      </c>
      <c r="G142" s="62">
        <v>0</v>
      </c>
      <c r="H142" s="62">
        <v>1000</v>
      </c>
      <c r="I142" s="62">
        <f>SUM('Report Summary'!$J142:$N142)</f>
        <v>0</v>
      </c>
      <c r="J142" s="62">
        <v>0</v>
      </c>
      <c r="K142" s="62"/>
      <c r="L142" s="62"/>
      <c r="M142" s="62"/>
      <c r="N142" s="62">
        <v>0</v>
      </c>
      <c r="O142" s="62">
        <f>SUM('Report Summary'!$P142:$S142)</f>
        <v>0</v>
      </c>
      <c r="P142" s="62">
        <v>0</v>
      </c>
      <c r="Q142" s="62">
        <v>0</v>
      </c>
      <c r="R142" s="62">
        <v>0</v>
      </c>
      <c r="S142" s="62">
        <v>0</v>
      </c>
    </row>
    <row r="143" spans="1:19" s="17" customFormat="1" ht="12" x14ac:dyDescent="0.2">
      <c r="A143" s="58">
        <v>139</v>
      </c>
      <c r="B143" s="59" t="s">
        <v>9847</v>
      </c>
      <c r="C143" s="59">
        <v>5192269</v>
      </c>
      <c r="D143" s="60">
        <f>'Report Summary'!$E143+'Report Summary'!$I143+'Report Summary'!$O143</f>
        <v>20249.099999999999</v>
      </c>
      <c r="E143" s="60">
        <f>SUM('Report Summary'!$F143:$H143)</f>
        <v>19999.099999999999</v>
      </c>
      <c r="F143" s="60">
        <v>0</v>
      </c>
      <c r="G143" s="60">
        <v>19999.099999999999</v>
      </c>
      <c r="H143" s="60">
        <v>0</v>
      </c>
      <c r="I143" s="60">
        <f>SUM('Report Summary'!$J143:$N143)</f>
        <v>250</v>
      </c>
      <c r="J143" s="60">
        <v>0</v>
      </c>
      <c r="K143" s="60"/>
      <c r="L143" s="60"/>
      <c r="M143" s="60">
        <v>250</v>
      </c>
      <c r="N143" s="60">
        <v>0</v>
      </c>
      <c r="O143" s="60">
        <f>SUM('Report Summary'!$P143:$S143)</f>
        <v>0</v>
      </c>
      <c r="P143" s="60">
        <v>0</v>
      </c>
      <c r="Q143" s="60">
        <v>0</v>
      </c>
      <c r="R143" s="60">
        <v>0</v>
      </c>
      <c r="S143" s="60">
        <v>0</v>
      </c>
    </row>
    <row r="144" spans="1:19" s="17" customFormat="1" ht="12" x14ac:dyDescent="0.2">
      <c r="A144" s="55">
        <v>140</v>
      </c>
      <c r="B144" s="56" t="s">
        <v>4327</v>
      </c>
      <c r="C144" s="56">
        <v>5097428</v>
      </c>
      <c r="D144" s="57">
        <f>'Report Summary'!$E144+'Report Summary'!$I144+'Report Summary'!$O144</f>
        <v>1951</v>
      </c>
      <c r="E144" s="57">
        <f>SUM('Report Summary'!$F144:$H144)</f>
        <v>951</v>
      </c>
      <c r="F144" s="57">
        <v>0</v>
      </c>
      <c r="G144" s="57">
        <v>951</v>
      </c>
      <c r="H144" s="57">
        <v>0</v>
      </c>
      <c r="I144" s="57">
        <f>SUM('Report Summary'!$J144:$N144)</f>
        <v>0</v>
      </c>
      <c r="J144" s="57">
        <v>0</v>
      </c>
      <c r="K144" s="57"/>
      <c r="L144" s="57"/>
      <c r="M144" s="57"/>
      <c r="N144" s="57">
        <v>0</v>
      </c>
      <c r="O144" s="57">
        <f>SUM('Report Summary'!$P144:$S144)</f>
        <v>1000</v>
      </c>
      <c r="P144" s="57">
        <v>0</v>
      </c>
      <c r="Q144" s="57">
        <v>0</v>
      </c>
      <c r="R144" s="57">
        <v>1000</v>
      </c>
      <c r="S144" s="57">
        <v>0</v>
      </c>
    </row>
    <row r="145" spans="1:19" s="17" customFormat="1" ht="12" x14ac:dyDescent="0.2">
      <c r="A145" s="58">
        <v>141</v>
      </c>
      <c r="B145" s="63" t="s">
        <v>10888</v>
      </c>
      <c r="C145" s="63">
        <v>2613239</v>
      </c>
      <c r="D145" s="64">
        <f>'Report Summary'!$E145+'Report Summary'!$I145+'Report Summary'!$O145</f>
        <v>272</v>
      </c>
      <c r="E145" s="64">
        <f>SUM('Report Summary'!$F145:$H145)</f>
        <v>272</v>
      </c>
      <c r="F145" s="64">
        <v>0</v>
      </c>
      <c r="G145" s="64">
        <v>272</v>
      </c>
      <c r="H145" s="64">
        <v>0</v>
      </c>
      <c r="I145" s="64">
        <f>SUM('Report Summary'!$J145:$N145)</f>
        <v>0</v>
      </c>
      <c r="J145" s="64">
        <v>0</v>
      </c>
      <c r="K145" s="64"/>
      <c r="L145" s="64"/>
      <c r="M145" s="64"/>
      <c r="N145" s="64">
        <v>0</v>
      </c>
      <c r="O145" s="64">
        <f>SUM('Report Summary'!$P145:$S145)</f>
        <v>0</v>
      </c>
      <c r="P145" s="64">
        <v>0</v>
      </c>
      <c r="Q145" s="64">
        <v>0</v>
      </c>
      <c r="R145" s="64">
        <v>0</v>
      </c>
      <c r="S145" s="64">
        <v>0</v>
      </c>
    </row>
    <row r="146" spans="1:19" s="17" customFormat="1" ht="12" x14ac:dyDescent="0.2">
      <c r="A146" s="55">
        <v>142</v>
      </c>
      <c r="B146" s="56" t="s">
        <v>9730</v>
      </c>
      <c r="C146" s="56">
        <v>5106923</v>
      </c>
      <c r="D146" s="57">
        <f>'Report Summary'!$E146+'Report Summary'!$I146+'Report Summary'!$O146</f>
        <v>26171</v>
      </c>
      <c r="E146" s="57">
        <f>SUM('Report Summary'!$F146:$H146)</f>
        <v>8498.9</v>
      </c>
      <c r="F146" s="57">
        <v>0</v>
      </c>
      <c r="G146" s="57">
        <v>2000</v>
      </c>
      <c r="H146" s="57">
        <v>6498.9</v>
      </c>
      <c r="I146" s="57">
        <f>SUM('Report Summary'!$J146:$N146)</f>
        <v>15866.6</v>
      </c>
      <c r="J146" s="57">
        <v>0</v>
      </c>
      <c r="K146" s="57">
        <v>15866.6</v>
      </c>
      <c r="L146" s="57"/>
      <c r="M146" s="57"/>
      <c r="N146" s="57">
        <v>0</v>
      </c>
      <c r="O146" s="57">
        <f>SUM('Report Summary'!$P146:$S146)</f>
        <v>1805.5</v>
      </c>
      <c r="P146" s="57">
        <v>0</v>
      </c>
      <c r="Q146" s="57">
        <v>0</v>
      </c>
      <c r="R146" s="57">
        <v>1805.5</v>
      </c>
      <c r="S146" s="57">
        <v>0</v>
      </c>
    </row>
    <row r="147" spans="1:19" s="17" customFormat="1" ht="12" x14ac:dyDescent="0.2">
      <c r="A147" s="58">
        <v>143</v>
      </c>
      <c r="B147" s="59" t="s">
        <v>10889</v>
      </c>
      <c r="C147" s="59">
        <v>5113113</v>
      </c>
      <c r="D147" s="60">
        <f>'Report Summary'!$E147+'Report Summary'!$I147+'Report Summary'!$O147</f>
        <v>26174.400000000001</v>
      </c>
      <c r="E147" s="60">
        <f>SUM('Report Summary'!$F147:$H147)</f>
        <v>25574.400000000001</v>
      </c>
      <c r="F147" s="60">
        <v>10</v>
      </c>
      <c r="G147" s="60">
        <v>24598.400000000001</v>
      </c>
      <c r="H147" s="60">
        <v>966</v>
      </c>
      <c r="I147" s="60">
        <f>SUM('Report Summary'!$J147:$N147)</f>
        <v>600</v>
      </c>
      <c r="J147" s="60">
        <v>0</v>
      </c>
      <c r="K147" s="60"/>
      <c r="L147" s="60"/>
      <c r="M147" s="60">
        <v>600</v>
      </c>
      <c r="N147" s="60">
        <v>0</v>
      </c>
      <c r="O147" s="60">
        <f>SUM('Report Summary'!$P147:$S147)</f>
        <v>0</v>
      </c>
      <c r="P147" s="60">
        <v>0</v>
      </c>
      <c r="Q147" s="60">
        <v>0</v>
      </c>
      <c r="R147" s="60">
        <v>0</v>
      </c>
      <c r="S147" s="60">
        <v>0</v>
      </c>
    </row>
    <row r="148" spans="1:19" s="17" customFormat="1" ht="12" x14ac:dyDescent="0.2">
      <c r="A148" s="55">
        <v>144</v>
      </c>
      <c r="B148" s="56" t="s">
        <v>10890</v>
      </c>
      <c r="C148" s="56">
        <v>5095638</v>
      </c>
      <c r="D148" s="57">
        <f>'Report Summary'!$E148+'Report Summary'!$I148+'Report Summary'!$O148</f>
        <v>45509.100000000006</v>
      </c>
      <c r="E148" s="57">
        <f>SUM('Report Summary'!$F148:$H148)</f>
        <v>32752.400000000001</v>
      </c>
      <c r="F148" s="57">
        <v>0</v>
      </c>
      <c r="G148" s="57">
        <v>831.5</v>
      </c>
      <c r="H148" s="57">
        <v>31920.9</v>
      </c>
      <c r="I148" s="57">
        <f>SUM('Report Summary'!$J148:$N148)</f>
        <v>12756.7</v>
      </c>
      <c r="J148" s="57">
        <v>0</v>
      </c>
      <c r="K148" s="57">
        <v>6962.5</v>
      </c>
      <c r="L148" s="57"/>
      <c r="M148" s="57"/>
      <c r="N148" s="57">
        <v>5794.2</v>
      </c>
      <c r="O148" s="57">
        <f>SUM('Report Summary'!$P148:$S148)</f>
        <v>0</v>
      </c>
      <c r="P148" s="57">
        <v>0</v>
      </c>
      <c r="Q148" s="57">
        <v>0</v>
      </c>
      <c r="R148" s="57">
        <v>0</v>
      </c>
      <c r="S148" s="57">
        <v>0</v>
      </c>
    </row>
    <row r="149" spans="1:19" s="17" customFormat="1" ht="12" x14ac:dyDescent="0.2">
      <c r="A149" s="58">
        <v>145</v>
      </c>
      <c r="B149" s="59" t="s">
        <v>5797</v>
      </c>
      <c r="C149" s="59">
        <v>5456266</v>
      </c>
      <c r="D149" s="60">
        <f>'Report Summary'!$E149+'Report Summary'!$I149+'Report Summary'!$O149</f>
        <v>667.6</v>
      </c>
      <c r="E149" s="60">
        <f>SUM('Report Summary'!$F149:$H149)</f>
        <v>667.6</v>
      </c>
      <c r="F149" s="60">
        <v>0</v>
      </c>
      <c r="G149" s="60">
        <v>667.6</v>
      </c>
      <c r="H149" s="60">
        <v>0</v>
      </c>
      <c r="I149" s="60">
        <f>SUM('Report Summary'!$J149:$N149)</f>
        <v>0</v>
      </c>
      <c r="J149" s="60">
        <v>0</v>
      </c>
      <c r="K149" s="60"/>
      <c r="L149" s="60"/>
      <c r="M149" s="60"/>
      <c r="N149" s="60">
        <v>0</v>
      </c>
      <c r="O149" s="60">
        <f>SUM('Report Summary'!$P149:$S149)</f>
        <v>0</v>
      </c>
      <c r="P149" s="60">
        <v>0</v>
      </c>
      <c r="Q149" s="60">
        <v>0</v>
      </c>
      <c r="R149" s="60">
        <v>0</v>
      </c>
      <c r="S149" s="60">
        <v>0</v>
      </c>
    </row>
    <row r="150" spans="1:19" s="17" customFormat="1" ht="12" x14ac:dyDescent="0.2">
      <c r="A150" s="55">
        <v>146</v>
      </c>
      <c r="B150" s="56" t="s">
        <v>10891</v>
      </c>
      <c r="C150" s="56">
        <v>2855119</v>
      </c>
      <c r="D150" s="57">
        <f>'Report Summary'!$E150+'Report Summary'!$I150+'Report Summary'!$O150</f>
        <v>37812215</v>
      </c>
      <c r="E150" s="57">
        <f>SUM('Report Summary'!$F150:$H150)</f>
        <v>37661550.399999999</v>
      </c>
      <c r="F150" s="57">
        <v>6657743</v>
      </c>
      <c r="G150" s="57">
        <v>26110345.199999999</v>
      </c>
      <c r="H150" s="57">
        <v>4893462.2</v>
      </c>
      <c r="I150" s="57">
        <f>SUM('Report Summary'!$J150:$N150)</f>
        <v>100664.6</v>
      </c>
      <c r="J150" s="57">
        <v>62254.600000000006</v>
      </c>
      <c r="K150" s="57">
        <v>23632</v>
      </c>
      <c r="L150" s="57">
        <v>13158.8</v>
      </c>
      <c r="M150" s="57"/>
      <c r="N150" s="57">
        <v>1619.2</v>
      </c>
      <c r="O150" s="57">
        <f>SUM('Report Summary'!$P150:$S150)</f>
        <v>50000</v>
      </c>
      <c r="P150" s="57">
        <v>0</v>
      </c>
      <c r="Q150" s="57">
        <v>0</v>
      </c>
      <c r="R150" s="57">
        <v>50000</v>
      </c>
      <c r="S150" s="57">
        <v>0</v>
      </c>
    </row>
    <row r="151" spans="1:19" s="17" customFormat="1" ht="12" x14ac:dyDescent="0.2">
      <c r="A151" s="58">
        <v>147</v>
      </c>
      <c r="B151" s="63" t="s">
        <v>9763</v>
      </c>
      <c r="C151" s="63">
        <v>2859785</v>
      </c>
      <c r="D151" s="64">
        <f>'Report Summary'!$E151+'Report Summary'!$I151+'Report Summary'!$O151</f>
        <v>4454.5439999999999</v>
      </c>
      <c r="E151" s="64">
        <f>SUM('Report Summary'!$F151:$H151)</f>
        <v>4454.5439999999999</v>
      </c>
      <c r="F151" s="64">
        <v>0</v>
      </c>
      <c r="G151" s="64">
        <v>4454.5439999999999</v>
      </c>
      <c r="H151" s="64">
        <v>0</v>
      </c>
      <c r="I151" s="64">
        <f>SUM('Report Summary'!$J151:$N151)</f>
        <v>0</v>
      </c>
      <c r="J151" s="64">
        <v>0</v>
      </c>
      <c r="K151" s="64"/>
      <c r="L151" s="64"/>
      <c r="M151" s="64"/>
      <c r="N151" s="64">
        <v>0</v>
      </c>
      <c r="O151" s="64">
        <f>SUM('Report Summary'!$P151:$S151)</f>
        <v>0</v>
      </c>
      <c r="P151" s="64">
        <v>0</v>
      </c>
      <c r="Q151" s="64">
        <v>0</v>
      </c>
      <c r="R151" s="64">
        <v>0</v>
      </c>
      <c r="S151" s="64">
        <v>0</v>
      </c>
    </row>
    <row r="152" spans="1:19" s="17" customFormat="1" ht="12" x14ac:dyDescent="0.2">
      <c r="A152" s="55">
        <v>148</v>
      </c>
      <c r="B152" s="61" t="s">
        <v>10892</v>
      </c>
      <c r="C152" s="61">
        <v>3307808</v>
      </c>
      <c r="D152" s="62">
        <f>'Report Summary'!$E152+'Report Summary'!$I152+'Report Summary'!$O152</f>
        <v>2548</v>
      </c>
      <c r="E152" s="62">
        <f>SUM('Report Summary'!$F152:$H152)</f>
        <v>1204</v>
      </c>
      <c r="F152" s="62">
        <v>950</v>
      </c>
      <c r="G152" s="62">
        <v>254</v>
      </c>
      <c r="H152" s="62">
        <v>0</v>
      </c>
      <c r="I152" s="62">
        <f>SUM('Report Summary'!$J152:$N152)</f>
        <v>844</v>
      </c>
      <c r="J152" s="62">
        <v>44</v>
      </c>
      <c r="K152" s="62"/>
      <c r="L152" s="62">
        <v>300</v>
      </c>
      <c r="M152" s="62">
        <v>500</v>
      </c>
      <c r="N152" s="62">
        <v>0</v>
      </c>
      <c r="O152" s="62">
        <f>SUM('Report Summary'!$P152:$S152)</f>
        <v>500</v>
      </c>
      <c r="P152" s="62">
        <v>0</v>
      </c>
      <c r="Q152" s="62">
        <v>0</v>
      </c>
      <c r="R152" s="62">
        <v>500</v>
      </c>
      <c r="S152" s="62">
        <v>0</v>
      </c>
    </row>
    <row r="153" spans="1:19" s="17" customFormat="1" ht="12" x14ac:dyDescent="0.2">
      <c r="A153" s="58">
        <v>149</v>
      </c>
      <c r="B153" s="63" t="s">
        <v>10893</v>
      </c>
      <c r="C153" s="63">
        <v>2830701</v>
      </c>
      <c r="D153" s="64">
        <f>'Report Summary'!$E153+'Report Summary'!$I153+'Report Summary'!$O153</f>
        <v>2164.7550000000001</v>
      </c>
      <c r="E153" s="64">
        <f>SUM('Report Summary'!$F153:$H153)</f>
        <v>1636.7550000000001</v>
      </c>
      <c r="F153" s="64">
        <v>0</v>
      </c>
      <c r="G153" s="64">
        <v>676.755</v>
      </c>
      <c r="H153" s="64">
        <v>960</v>
      </c>
      <c r="I153" s="64">
        <f>SUM('Report Summary'!$J153:$N153)</f>
        <v>528</v>
      </c>
      <c r="J153" s="64">
        <v>0</v>
      </c>
      <c r="K153" s="64">
        <v>528</v>
      </c>
      <c r="L153" s="64"/>
      <c r="M153" s="64"/>
      <c r="N153" s="64">
        <v>0</v>
      </c>
      <c r="O153" s="64">
        <f>SUM('Report Summary'!$P153:$S153)</f>
        <v>0</v>
      </c>
      <c r="P153" s="64">
        <v>0</v>
      </c>
      <c r="Q153" s="64">
        <v>0</v>
      </c>
      <c r="R153" s="64">
        <v>0</v>
      </c>
      <c r="S153" s="64">
        <v>0</v>
      </c>
    </row>
    <row r="154" spans="1:19" s="17" customFormat="1" ht="12" x14ac:dyDescent="0.2">
      <c r="A154" s="55">
        <v>150</v>
      </c>
      <c r="B154" s="61" t="s">
        <v>10894</v>
      </c>
      <c r="C154" s="61">
        <v>5275946</v>
      </c>
      <c r="D154" s="62">
        <f>'Report Summary'!$E154+'Report Summary'!$I154+'Report Summary'!$O154</f>
        <v>4205</v>
      </c>
      <c r="E154" s="62">
        <f>SUM('Report Summary'!$F154:$H154)</f>
        <v>4205</v>
      </c>
      <c r="F154" s="62">
        <v>105</v>
      </c>
      <c r="G154" s="62">
        <v>4100</v>
      </c>
      <c r="H154" s="62">
        <v>0</v>
      </c>
      <c r="I154" s="62">
        <f>SUM('Report Summary'!$J154:$N154)</f>
        <v>0</v>
      </c>
      <c r="J154" s="62">
        <v>0</v>
      </c>
      <c r="K154" s="62"/>
      <c r="L154" s="62"/>
      <c r="M154" s="62"/>
      <c r="N154" s="62">
        <v>0</v>
      </c>
      <c r="O154" s="62">
        <f>SUM('Report Summary'!$P154:$S154)</f>
        <v>0</v>
      </c>
      <c r="P154" s="62">
        <v>0</v>
      </c>
      <c r="Q154" s="62">
        <v>0</v>
      </c>
      <c r="R154" s="62">
        <v>0</v>
      </c>
      <c r="S154" s="62">
        <v>0</v>
      </c>
    </row>
    <row r="155" spans="1:19" s="17" customFormat="1" ht="12" x14ac:dyDescent="0.2">
      <c r="A155" s="58">
        <v>151</v>
      </c>
      <c r="B155" s="59" t="s">
        <v>10895</v>
      </c>
      <c r="C155" s="59">
        <v>5199174</v>
      </c>
      <c r="D155" s="60">
        <f>'Report Summary'!$E155+'Report Summary'!$I155+'Report Summary'!$O155</f>
        <v>8861.2000000000007</v>
      </c>
      <c r="E155" s="60">
        <f>SUM('Report Summary'!$F155:$H155)</f>
        <v>8861.2000000000007</v>
      </c>
      <c r="F155" s="60">
        <v>0</v>
      </c>
      <c r="G155" s="60">
        <v>8861.2000000000007</v>
      </c>
      <c r="H155" s="60">
        <v>0</v>
      </c>
      <c r="I155" s="60">
        <f>SUM('Report Summary'!$J155:$N155)</f>
        <v>0</v>
      </c>
      <c r="J155" s="60">
        <v>0</v>
      </c>
      <c r="K155" s="60"/>
      <c r="L155" s="60"/>
      <c r="M155" s="60"/>
      <c r="N155" s="60">
        <v>0</v>
      </c>
      <c r="O155" s="60">
        <f>SUM('Report Summary'!$P155:$S155)</f>
        <v>0</v>
      </c>
      <c r="P155" s="60">
        <v>0</v>
      </c>
      <c r="Q155" s="60">
        <v>0</v>
      </c>
      <c r="R155" s="60">
        <v>0</v>
      </c>
      <c r="S155" s="60">
        <v>0</v>
      </c>
    </row>
    <row r="156" spans="1:19" s="17" customFormat="1" ht="12" x14ac:dyDescent="0.2">
      <c r="A156" s="55">
        <v>152</v>
      </c>
      <c r="B156" s="66" t="s">
        <v>4071</v>
      </c>
      <c r="C156" s="66">
        <v>2806703</v>
      </c>
      <c r="D156" s="62">
        <f>'Report Summary'!$E156+'Report Summary'!$I156+'Report Summary'!$O156</f>
        <v>2455.4</v>
      </c>
      <c r="E156" s="62">
        <f>SUM('Report Summary'!$F156:$H156)</f>
        <v>2455.4</v>
      </c>
      <c r="F156" s="62">
        <v>0</v>
      </c>
      <c r="G156" s="62">
        <v>2455.4</v>
      </c>
      <c r="H156" s="62">
        <v>0</v>
      </c>
      <c r="I156" s="62">
        <f>SUM('Report Summary'!$J156:$N156)</f>
        <v>0</v>
      </c>
      <c r="J156" s="62">
        <v>0</v>
      </c>
      <c r="K156" s="62"/>
      <c r="L156" s="62"/>
      <c r="M156" s="62"/>
      <c r="N156" s="62">
        <v>0</v>
      </c>
      <c r="O156" s="62">
        <f>SUM('Report Summary'!$P156:$S156)</f>
        <v>0</v>
      </c>
      <c r="P156" s="62">
        <v>0</v>
      </c>
      <c r="Q156" s="62">
        <v>0</v>
      </c>
      <c r="R156" s="62">
        <v>0</v>
      </c>
      <c r="S156" s="62">
        <v>0</v>
      </c>
    </row>
    <row r="157" spans="1:19" s="17" customFormat="1" ht="12" x14ac:dyDescent="0.2">
      <c r="A157" s="58">
        <v>153</v>
      </c>
      <c r="B157" s="63" t="s">
        <v>2284</v>
      </c>
      <c r="C157" s="63">
        <v>2778378</v>
      </c>
      <c r="D157" s="64">
        <f>'Report Summary'!$E157+'Report Summary'!$I157+'Report Summary'!$O157</f>
        <v>115040.95</v>
      </c>
      <c r="E157" s="64">
        <f>SUM('Report Summary'!$F157:$H157)</f>
        <v>36130</v>
      </c>
      <c r="F157" s="64">
        <v>34630</v>
      </c>
      <c r="G157" s="64">
        <v>1500</v>
      </c>
      <c r="H157" s="64">
        <v>0</v>
      </c>
      <c r="I157" s="64">
        <f>SUM('Report Summary'!$J157:$N157)</f>
        <v>23410.95</v>
      </c>
      <c r="J157" s="64">
        <v>200</v>
      </c>
      <c r="K157" s="64">
        <v>4924</v>
      </c>
      <c r="L157" s="64"/>
      <c r="M157" s="64">
        <v>6500</v>
      </c>
      <c r="N157" s="64">
        <v>11786.95</v>
      </c>
      <c r="O157" s="64">
        <f>SUM('Report Summary'!$P157:$S157)</f>
        <v>55500</v>
      </c>
      <c r="P157" s="64">
        <v>0</v>
      </c>
      <c r="Q157" s="64">
        <v>0</v>
      </c>
      <c r="R157" s="64">
        <v>55500</v>
      </c>
      <c r="S157" s="64">
        <v>0</v>
      </c>
    </row>
    <row r="158" spans="1:19" s="17" customFormat="1" ht="12" x14ac:dyDescent="0.2">
      <c r="A158" s="55">
        <v>154</v>
      </c>
      <c r="B158" s="56" t="s">
        <v>9541</v>
      </c>
      <c r="C158" s="56">
        <v>2603365</v>
      </c>
      <c r="D158" s="57">
        <f>'Report Summary'!$E158+'Report Summary'!$I158+'Report Summary'!$O158</f>
        <v>5831.7</v>
      </c>
      <c r="E158" s="57">
        <f>SUM('Report Summary'!$F158:$H158)</f>
        <v>5831.7</v>
      </c>
      <c r="F158" s="57">
        <v>0</v>
      </c>
      <c r="G158" s="57">
        <v>5831.7</v>
      </c>
      <c r="H158" s="57">
        <v>0</v>
      </c>
      <c r="I158" s="57">
        <f>SUM('Report Summary'!$J158:$N158)</f>
        <v>0</v>
      </c>
      <c r="J158" s="57">
        <v>0</v>
      </c>
      <c r="K158" s="57"/>
      <c r="L158" s="57"/>
      <c r="M158" s="57"/>
      <c r="N158" s="57">
        <v>0</v>
      </c>
      <c r="O158" s="57">
        <f>SUM('Report Summary'!$P158:$S158)</f>
        <v>0</v>
      </c>
      <c r="P158" s="57">
        <v>0</v>
      </c>
      <c r="Q158" s="57">
        <v>0</v>
      </c>
      <c r="R158" s="57">
        <v>0</v>
      </c>
      <c r="S158" s="57">
        <v>0</v>
      </c>
    </row>
    <row r="159" spans="1:19" s="17" customFormat="1" ht="12" x14ac:dyDescent="0.2">
      <c r="A159" s="58">
        <v>155</v>
      </c>
      <c r="B159" s="59" t="s">
        <v>10896</v>
      </c>
      <c r="C159" s="59">
        <v>2085976</v>
      </c>
      <c r="D159" s="60">
        <f>'Report Summary'!$E159+'Report Summary'!$I159+'Report Summary'!$O159</f>
        <v>10264.299999999999</v>
      </c>
      <c r="E159" s="60">
        <f>SUM('Report Summary'!$F159:$H159)</f>
        <v>8964.2999999999993</v>
      </c>
      <c r="F159" s="60">
        <v>3616.6</v>
      </c>
      <c r="G159" s="60">
        <v>1340</v>
      </c>
      <c r="H159" s="60">
        <v>4007.7</v>
      </c>
      <c r="I159" s="60">
        <f>SUM('Report Summary'!$J159:$N159)</f>
        <v>1300</v>
      </c>
      <c r="J159" s="60">
        <v>0</v>
      </c>
      <c r="K159" s="60">
        <v>800</v>
      </c>
      <c r="L159" s="60">
        <v>500</v>
      </c>
      <c r="M159" s="60"/>
      <c r="N159" s="60">
        <v>0</v>
      </c>
      <c r="O159" s="60">
        <f>SUM('Report Summary'!$P159:$S159)</f>
        <v>0</v>
      </c>
      <c r="P159" s="60">
        <v>0</v>
      </c>
      <c r="Q159" s="60">
        <v>0</v>
      </c>
      <c r="R159" s="60">
        <v>0</v>
      </c>
      <c r="S159" s="60">
        <v>0</v>
      </c>
    </row>
    <row r="160" spans="1:19" s="17" customFormat="1" ht="12" x14ac:dyDescent="0.2">
      <c r="A160" s="55">
        <v>156</v>
      </c>
      <c r="B160" s="56" t="s">
        <v>10897</v>
      </c>
      <c r="C160" s="56">
        <v>2094533</v>
      </c>
      <c r="D160" s="57">
        <f>'Report Summary'!$E160+'Report Summary'!$I160+'Report Summary'!$O160</f>
        <v>44964700.820000008</v>
      </c>
      <c r="E160" s="57">
        <f>SUM('Report Summary'!$F160:$H160)</f>
        <v>41553210.750000007</v>
      </c>
      <c r="F160" s="57">
        <v>24811419.940000005</v>
      </c>
      <c r="G160" s="57">
        <v>13650047.819999998</v>
      </c>
      <c r="H160" s="57">
        <v>3091742.9900000007</v>
      </c>
      <c r="I160" s="57">
        <f>SUM('Report Summary'!$J160:$N160)</f>
        <v>2607916.25</v>
      </c>
      <c r="J160" s="57">
        <v>319067.88999999996</v>
      </c>
      <c r="K160" s="57">
        <v>56121.599999999999</v>
      </c>
      <c r="L160" s="57">
        <v>1067194.1599999999</v>
      </c>
      <c r="M160" s="57"/>
      <c r="N160" s="57">
        <v>1165532.6000000001</v>
      </c>
      <c r="O160" s="57">
        <f>SUM('Report Summary'!$P160:$S160)</f>
        <v>803573.82</v>
      </c>
      <c r="P160" s="57">
        <v>200816.84</v>
      </c>
      <c r="Q160" s="57">
        <v>500</v>
      </c>
      <c r="R160" s="57">
        <v>602256.98</v>
      </c>
      <c r="S160" s="57">
        <v>0</v>
      </c>
    </row>
    <row r="161" spans="1:19" s="17" customFormat="1" ht="12" x14ac:dyDescent="0.2">
      <c r="A161" s="58">
        <v>157</v>
      </c>
      <c r="B161" s="63" t="s">
        <v>6899</v>
      </c>
      <c r="C161" s="63">
        <v>5025397</v>
      </c>
      <c r="D161" s="64">
        <f>'Report Summary'!$E161+'Report Summary'!$I161+'Report Summary'!$O161</f>
        <v>70277.38</v>
      </c>
      <c r="E161" s="64">
        <f>SUM('Report Summary'!$F161:$H161)</f>
        <v>70277.38</v>
      </c>
      <c r="F161" s="64">
        <v>0</v>
      </c>
      <c r="G161" s="64">
        <v>69977.38</v>
      </c>
      <c r="H161" s="64">
        <v>300</v>
      </c>
      <c r="I161" s="64">
        <f>SUM('Report Summary'!$J161:$N161)</f>
        <v>0</v>
      </c>
      <c r="J161" s="64">
        <v>0</v>
      </c>
      <c r="K161" s="64"/>
      <c r="L161" s="64"/>
      <c r="M161" s="64"/>
      <c r="N161" s="64">
        <v>0</v>
      </c>
      <c r="O161" s="64">
        <f>SUM('Report Summary'!$P161:$S161)</f>
        <v>0</v>
      </c>
      <c r="P161" s="64">
        <v>0</v>
      </c>
      <c r="Q161" s="64">
        <v>0</v>
      </c>
      <c r="R161" s="64">
        <v>0</v>
      </c>
      <c r="S161" s="64">
        <v>0</v>
      </c>
    </row>
    <row r="162" spans="1:19" s="17" customFormat="1" ht="12" x14ac:dyDescent="0.2">
      <c r="A162" s="55">
        <v>158</v>
      </c>
      <c r="B162" s="61" t="s">
        <v>3892</v>
      </c>
      <c r="C162" s="61">
        <v>4371267</v>
      </c>
      <c r="D162" s="62">
        <f>'Report Summary'!$E162+'Report Summary'!$I162+'Report Summary'!$O162</f>
        <v>70</v>
      </c>
      <c r="E162" s="62">
        <f>SUM('Report Summary'!$F162:$H162)</f>
        <v>70</v>
      </c>
      <c r="F162" s="62">
        <v>0</v>
      </c>
      <c r="G162" s="62">
        <v>70</v>
      </c>
      <c r="H162" s="62">
        <v>0</v>
      </c>
      <c r="I162" s="62">
        <f>SUM('Report Summary'!$J162:$N162)</f>
        <v>0</v>
      </c>
      <c r="J162" s="62">
        <v>0</v>
      </c>
      <c r="K162" s="62"/>
      <c r="L162" s="62"/>
      <c r="M162" s="62"/>
      <c r="N162" s="62">
        <v>0</v>
      </c>
      <c r="O162" s="62">
        <f>SUM('Report Summary'!$P162:$S162)</f>
        <v>0</v>
      </c>
      <c r="P162" s="62">
        <v>0</v>
      </c>
      <c r="Q162" s="62">
        <v>0</v>
      </c>
      <c r="R162" s="62">
        <v>0</v>
      </c>
      <c r="S162" s="62">
        <v>0</v>
      </c>
    </row>
    <row r="163" spans="1:19" s="17" customFormat="1" ht="12" x14ac:dyDescent="0.2">
      <c r="A163" s="58">
        <v>159</v>
      </c>
      <c r="B163" s="63" t="s">
        <v>5279</v>
      </c>
      <c r="C163" s="63">
        <v>5315514</v>
      </c>
      <c r="D163" s="64">
        <f>'Report Summary'!$E163+'Report Summary'!$I163+'Report Summary'!$O163</f>
        <v>4130.6000000000004</v>
      </c>
      <c r="E163" s="64">
        <f>SUM('Report Summary'!$F163:$H163)</f>
        <v>4130.6000000000004</v>
      </c>
      <c r="F163" s="64">
        <v>0</v>
      </c>
      <c r="G163" s="64">
        <v>4130.6000000000004</v>
      </c>
      <c r="H163" s="64">
        <v>0</v>
      </c>
      <c r="I163" s="64">
        <f>SUM('Report Summary'!$J163:$N163)</f>
        <v>0</v>
      </c>
      <c r="J163" s="64">
        <v>0</v>
      </c>
      <c r="K163" s="64"/>
      <c r="L163" s="64"/>
      <c r="M163" s="64"/>
      <c r="N163" s="64">
        <v>0</v>
      </c>
      <c r="O163" s="64">
        <f>SUM('Report Summary'!$P163:$S163)</f>
        <v>0</v>
      </c>
      <c r="P163" s="64">
        <v>0</v>
      </c>
      <c r="Q163" s="64">
        <v>0</v>
      </c>
      <c r="R163" s="64">
        <v>0</v>
      </c>
      <c r="S163" s="64">
        <v>0</v>
      </c>
    </row>
    <row r="164" spans="1:19" s="17" customFormat="1" ht="12" x14ac:dyDescent="0.2">
      <c r="A164" s="55">
        <v>160</v>
      </c>
      <c r="B164" s="61" t="s">
        <v>10898</v>
      </c>
      <c r="C164" s="61">
        <v>2665093</v>
      </c>
      <c r="D164" s="62">
        <f>'Report Summary'!$E164+'Report Summary'!$I164+'Report Summary'!$O164</f>
        <v>4790</v>
      </c>
      <c r="E164" s="62">
        <f>SUM('Report Summary'!$F164:$H164)</f>
        <v>3690</v>
      </c>
      <c r="F164" s="62">
        <v>0</v>
      </c>
      <c r="G164" s="62">
        <v>3690</v>
      </c>
      <c r="H164" s="62">
        <v>0</v>
      </c>
      <c r="I164" s="62">
        <f>SUM('Report Summary'!$J164:$N164)</f>
        <v>1100</v>
      </c>
      <c r="J164" s="62">
        <v>0</v>
      </c>
      <c r="K164" s="62">
        <v>800</v>
      </c>
      <c r="L164" s="62"/>
      <c r="M164" s="62">
        <v>300</v>
      </c>
      <c r="N164" s="62">
        <v>0</v>
      </c>
      <c r="O164" s="62">
        <f>SUM('Report Summary'!$P164:$S164)</f>
        <v>0</v>
      </c>
      <c r="P164" s="62">
        <v>0</v>
      </c>
      <c r="Q164" s="62">
        <v>0</v>
      </c>
      <c r="R164" s="62">
        <v>0</v>
      </c>
      <c r="S164" s="62">
        <v>0</v>
      </c>
    </row>
    <row r="165" spans="1:19" s="17" customFormat="1" ht="12" x14ac:dyDescent="0.2">
      <c r="A165" s="58">
        <v>161</v>
      </c>
      <c r="B165" s="59" t="s">
        <v>6691</v>
      </c>
      <c r="C165" s="59">
        <v>5337275</v>
      </c>
      <c r="D165" s="60">
        <f>'Report Summary'!$E165+'Report Summary'!$I165+'Report Summary'!$O165</f>
        <v>1939.8</v>
      </c>
      <c r="E165" s="60">
        <f>SUM('Report Summary'!$F165:$H165)</f>
        <v>1939.8</v>
      </c>
      <c r="F165" s="60">
        <v>0</v>
      </c>
      <c r="G165" s="60">
        <v>1939.8</v>
      </c>
      <c r="H165" s="60">
        <v>0</v>
      </c>
      <c r="I165" s="60">
        <f>SUM('Report Summary'!$J165:$N165)</f>
        <v>0</v>
      </c>
      <c r="J165" s="60">
        <v>0</v>
      </c>
      <c r="K165" s="60"/>
      <c r="L165" s="60"/>
      <c r="M165" s="60"/>
      <c r="N165" s="60">
        <v>0</v>
      </c>
      <c r="O165" s="60">
        <f>SUM('Report Summary'!$P165:$S165)</f>
        <v>0</v>
      </c>
      <c r="P165" s="60">
        <v>0</v>
      </c>
      <c r="Q165" s="60">
        <v>0</v>
      </c>
      <c r="R165" s="60">
        <v>0</v>
      </c>
      <c r="S165" s="60">
        <v>0</v>
      </c>
    </row>
    <row r="166" spans="1:19" s="17" customFormat="1" ht="12" x14ac:dyDescent="0.2">
      <c r="A166" s="55">
        <v>162</v>
      </c>
      <c r="B166" s="61" t="s">
        <v>10899</v>
      </c>
      <c r="C166" s="61">
        <v>5128137</v>
      </c>
      <c r="D166" s="62">
        <f>'Report Summary'!$E166+'Report Summary'!$I166+'Report Summary'!$O166</f>
        <v>12929.4</v>
      </c>
      <c r="E166" s="62">
        <f>SUM('Report Summary'!$F166:$H166)</f>
        <v>12929.4</v>
      </c>
      <c r="F166" s="62">
        <v>0</v>
      </c>
      <c r="G166" s="62">
        <v>12929.4</v>
      </c>
      <c r="H166" s="62">
        <v>0</v>
      </c>
      <c r="I166" s="62">
        <f>SUM('Report Summary'!$J166:$N166)</f>
        <v>0</v>
      </c>
      <c r="J166" s="62">
        <v>0</v>
      </c>
      <c r="K166" s="62"/>
      <c r="L166" s="62"/>
      <c r="M166" s="62"/>
      <c r="N166" s="62">
        <v>0</v>
      </c>
      <c r="O166" s="62">
        <f>SUM('Report Summary'!$P166:$S166)</f>
        <v>0</v>
      </c>
      <c r="P166" s="62">
        <v>0</v>
      </c>
      <c r="Q166" s="62">
        <v>0</v>
      </c>
      <c r="R166" s="62">
        <v>0</v>
      </c>
      <c r="S166" s="62">
        <v>0</v>
      </c>
    </row>
    <row r="167" spans="1:19" s="17" customFormat="1" ht="12" x14ac:dyDescent="0.2">
      <c r="A167" s="58">
        <v>163</v>
      </c>
      <c r="B167" s="63" t="s">
        <v>10900</v>
      </c>
      <c r="C167" s="63">
        <v>2593009</v>
      </c>
      <c r="D167" s="64">
        <f>'Report Summary'!$E167+'Report Summary'!$I167+'Report Summary'!$O167</f>
        <v>401406.5</v>
      </c>
      <c r="E167" s="64">
        <f>SUM('Report Summary'!$F167:$H167)</f>
        <v>379239.1</v>
      </c>
      <c r="F167" s="64">
        <v>60970</v>
      </c>
      <c r="G167" s="64">
        <v>0</v>
      </c>
      <c r="H167" s="64">
        <v>318269.09999999998</v>
      </c>
      <c r="I167" s="64">
        <f>SUM('Report Summary'!$J167:$N167)</f>
        <v>22167.399999999998</v>
      </c>
      <c r="J167" s="64">
        <v>2125.3000000000002</v>
      </c>
      <c r="K167" s="64">
        <v>17404.099999999999</v>
      </c>
      <c r="L167" s="64"/>
      <c r="M167" s="64"/>
      <c r="N167" s="64">
        <v>2638</v>
      </c>
      <c r="O167" s="64">
        <f>SUM('Report Summary'!$P167:$S167)</f>
        <v>0</v>
      </c>
      <c r="P167" s="64">
        <v>0</v>
      </c>
      <c r="Q167" s="64">
        <v>0</v>
      </c>
      <c r="R167" s="64">
        <v>0</v>
      </c>
      <c r="S167" s="64">
        <v>0</v>
      </c>
    </row>
    <row r="168" spans="1:19" s="17" customFormat="1" ht="12" x14ac:dyDescent="0.2">
      <c r="A168" s="55">
        <v>164</v>
      </c>
      <c r="B168" s="61" t="s">
        <v>10901</v>
      </c>
      <c r="C168" s="61">
        <v>5407761</v>
      </c>
      <c r="D168" s="62">
        <f>'Report Summary'!$E168+'Report Summary'!$I168+'Report Summary'!$O168</f>
        <v>86064.8</v>
      </c>
      <c r="E168" s="62">
        <f>SUM('Report Summary'!$F168:$H168)</f>
        <v>85664.8</v>
      </c>
      <c r="F168" s="62">
        <v>160</v>
      </c>
      <c r="G168" s="62">
        <v>64717.8</v>
      </c>
      <c r="H168" s="62">
        <v>20787</v>
      </c>
      <c r="I168" s="62">
        <f>SUM('Report Summary'!$J168:$N168)</f>
        <v>0</v>
      </c>
      <c r="J168" s="62">
        <v>0</v>
      </c>
      <c r="K168" s="62"/>
      <c r="L168" s="62"/>
      <c r="M168" s="62"/>
      <c r="N168" s="62">
        <v>0</v>
      </c>
      <c r="O168" s="62">
        <f>SUM('Report Summary'!$P168:$S168)</f>
        <v>400</v>
      </c>
      <c r="P168" s="62">
        <v>0</v>
      </c>
      <c r="Q168" s="62">
        <v>0</v>
      </c>
      <c r="R168" s="62">
        <v>400</v>
      </c>
      <c r="S168" s="62">
        <v>0</v>
      </c>
    </row>
    <row r="169" spans="1:19" s="17" customFormat="1" ht="12" x14ac:dyDescent="0.2">
      <c r="A169" s="58">
        <v>165</v>
      </c>
      <c r="B169" s="59" t="s">
        <v>4779</v>
      </c>
      <c r="C169" s="59">
        <v>2878992</v>
      </c>
      <c r="D169" s="60">
        <f>'Report Summary'!$E169+'Report Summary'!$I169+'Report Summary'!$O169</f>
        <v>33208.18</v>
      </c>
      <c r="E169" s="60">
        <f>SUM('Report Summary'!$F169:$H169)</f>
        <v>32808.18</v>
      </c>
      <c r="F169" s="60">
        <v>0</v>
      </c>
      <c r="G169" s="60">
        <v>32808.18</v>
      </c>
      <c r="H169" s="60">
        <v>0</v>
      </c>
      <c r="I169" s="60">
        <f>SUM('Report Summary'!$J169:$N169)</f>
        <v>400</v>
      </c>
      <c r="J169" s="60">
        <v>0</v>
      </c>
      <c r="K169" s="60"/>
      <c r="L169" s="60"/>
      <c r="M169" s="60">
        <v>400</v>
      </c>
      <c r="N169" s="60">
        <v>0</v>
      </c>
      <c r="O169" s="60">
        <f>SUM('Report Summary'!$P169:$S169)</f>
        <v>0</v>
      </c>
      <c r="P169" s="60">
        <v>0</v>
      </c>
      <c r="Q169" s="60">
        <v>0</v>
      </c>
      <c r="R169" s="60">
        <v>0</v>
      </c>
      <c r="S169" s="60">
        <v>0</v>
      </c>
    </row>
    <row r="170" spans="1:19" s="17" customFormat="1" ht="12" x14ac:dyDescent="0.2">
      <c r="A170" s="55">
        <v>166</v>
      </c>
      <c r="B170" s="56" t="s">
        <v>8590</v>
      </c>
      <c r="C170" s="56">
        <v>5197376</v>
      </c>
      <c r="D170" s="57">
        <f>'Report Summary'!$E170+'Report Summary'!$I170+'Report Summary'!$O170</f>
        <v>37277.5</v>
      </c>
      <c r="E170" s="57">
        <f>SUM('Report Summary'!$F170:$H170)</f>
        <v>32277.5</v>
      </c>
      <c r="F170" s="57">
        <v>31306.2</v>
      </c>
      <c r="G170" s="57">
        <v>269.3</v>
      </c>
      <c r="H170" s="57">
        <v>702</v>
      </c>
      <c r="I170" s="57">
        <f>SUM('Report Summary'!$J170:$N170)</f>
        <v>5000</v>
      </c>
      <c r="J170" s="57">
        <v>0</v>
      </c>
      <c r="K170" s="57"/>
      <c r="L170" s="57"/>
      <c r="M170" s="57">
        <v>5000</v>
      </c>
      <c r="N170" s="57">
        <v>0</v>
      </c>
      <c r="O170" s="57">
        <f>SUM('Report Summary'!$P170:$S170)</f>
        <v>0</v>
      </c>
      <c r="P170" s="57">
        <v>0</v>
      </c>
      <c r="Q170" s="57">
        <v>0</v>
      </c>
      <c r="R170" s="57">
        <v>0</v>
      </c>
      <c r="S170" s="57">
        <v>0</v>
      </c>
    </row>
    <row r="171" spans="1:19" s="17" customFormat="1" ht="12" x14ac:dyDescent="0.2">
      <c r="A171" s="58">
        <v>167</v>
      </c>
      <c r="B171" s="59" t="s">
        <v>10902</v>
      </c>
      <c r="C171" s="59">
        <v>2100754</v>
      </c>
      <c r="D171" s="60">
        <f>'Report Summary'!$E171+'Report Summary'!$I171+'Report Summary'!$O171</f>
        <v>4527.3</v>
      </c>
      <c r="E171" s="60">
        <f>SUM('Report Summary'!$F171:$H171)</f>
        <v>2703</v>
      </c>
      <c r="F171" s="60">
        <v>0</v>
      </c>
      <c r="G171" s="60">
        <v>2703</v>
      </c>
      <c r="H171" s="60">
        <v>0</v>
      </c>
      <c r="I171" s="60">
        <f>SUM('Report Summary'!$J171:$N171)</f>
        <v>1824.3</v>
      </c>
      <c r="J171" s="60">
        <v>0</v>
      </c>
      <c r="K171" s="60">
        <v>1824.3</v>
      </c>
      <c r="L171" s="60"/>
      <c r="M171" s="60"/>
      <c r="N171" s="60">
        <v>0</v>
      </c>
      <c r="O171" s="60">
        <f>SUM('Report Summary'!$P171:$S171)</f>
        <v>0</v>
      </c>
      <c r="P171" s="60">
        <v>0</v>
      </c>
      <c r="Q171" s="60">
        <v>0</v>
      </c>
      <c r="R171" s="60">
        <v>0</v>
      </c>
      <c r="S171" s="60">
        <v>0</v>
      </c>
    </row>
    <row r="172" spans="1:19" s="17" customFormat="1" ht="12" x14ac:dyDescent="0.2">
      <c r="A172" s="55">
        <v>168</v>
      </c>
      <c r="B172" s="56" t="s">
        <v>8681</v>
      </c>
      <c r="C172" s="56">
        <v>3553779</v>
      </c>
      <c r="D172" s="57">
        <f>'Report Summary'!$E172+'Report Summary'!$I172+'Report Summary'!$O172</f>
        <v>27586.7</v>
      </c>
      <c r="E172" s="57">
        <f>SUM('Report Summary'!$F172:$H172)</f>
        <v>10586.7</v>
      </c>
      <c r="F172" s="57">
        <v>1876.7</v>
      </c>
      <c r="G172" s="57">
        <v>0</v>
      </c>
      <c r="H172" s="57">
        <v>8710</v>
      </c>
      <c r="I172" s="57">
        <f>SUM('Report Summary'!$J172:$N172)</f>
        <v>17000</v>
      </c>
      <c r="J172" s="57">
        <v>0</v>
      </c>
      <c r="K172" s="57"/>
      <c r="L172" s="57">
        <v>17000</v>
      </c>
      <c r="M172" s="57"/>
      <c r="N172" s="57">
        <v>0</v>
      </c>
      <c r="O172" s="57">
        <f>SUM('Report Summary'!$P172:$S172)</f>
        <v>0</v>
      </c>
      <c r="P172" s="57">
        <v>0</v>
      </c>
      <c r="Q172" s="57">
        <v>0</v>
      </c>
      <c r="R172" s="57">
        <v>0</v>
      </c>
      <c r="S172" s="57">
        <v>0</v>
      </c>
    </row>
    <row r="173" spans="1:19" s="17" customFormat="1" ht="12" x14ac:dyDescent="0.2">
      <c r="A173" s="58">
        <v>169</v>
      </c>
      <c r="B173" s="63" t="s">
        <v>10903</v>
      </c>
      <c r="C173" s="63">
        <v>5222443</v>
      </c>
      <c r="D173" s="64">
        <f>'Report Summary'!$E173+'Report Summary'!$I173+'Report Summary'!$O173</f>
        <v>116871.6</v>
      </c>
      <c r="E173" s="64">
        <f>SUM('Report Summary'!$F173:$H173)</f>
        <v>108764.6</v>
      </c>
      <c r="F173" s="64">
        <v>2064.6</v>
      </c>
      <c r="G173" s="64">
        <v>98000</v>
      </c>
      <c r="H173" s="64">
        <v>8700</v>
      </c>
      <c r="I173" s="64">
        <f>SUM('Report Summary'!$J173:$N173)</f>
        <v>2607</v>
      </c>
      <c r="J173" s="64">
        <v>0</v>
      </c>
      <c r="K173" s="64">
        <v>1637</v>
      </c>
      <c r="L173" s="64">
        <v>970</v>
      </c>
      <c r="M173" s="64"/>
      <c r="N173" s="64">
        <v>0</v>
      </c>
      <c r="O173" s="64">
        <f>SUM('Report Summary'!$P173:$S173)</f>
        <v>5500</v>
      </c>
      <c r="P173" s="64">
        <v>0</v>
      </c>
      <c r="Q173" s="64">
        <v>1500</v>
      </c>
      <c r="R173" s="64">
        <v>4000</v>
      </c>
      <c r="S173" s="64">
        <v>0</v>
      </c>
    </row>
    <row r="174" spans="1:19" s="17" customFormat="1" ht="12" x14ac:dyDescent="0.2">
      <c r="A174" s="55">
        <v>170</v>
      </c>
      <c r="B174" s="61" t="s">
        <v>5006</v>
      </c>
      <c r="C174" s="61">
        <v>5209196</v>
      </c>
      <c r="D174" s="62">
        <f>'Report Summary'!$E174+'Report Summary'!$I174+'Report Summary'!$O174</f>
        <v>15647.500000000002</v>
      </c>
      <c r="E174" s="62">
        <f>SUM('Report Summary'!$F174:$H174)</f>
        <v>13165.900000000001</v>
      </c>
      <c r="F174" s="62">
        <v>0</v>
      </c>
      <c r="G174" s="62">
        <v>11064.1</v>
      </c>
      <c r="H174" s="62">
        <v>2101.8000000000002</v>
      </c>
      <c r="I174" s="62">
        <f>SUM('Report Summary'!$J174:$N174)</f>
        <v>2481.6</v>
      </c>
      <c r="J174" s="62">
        <v>1581.6</v>
      </c>
      <c r="K174" s="62"/>
      <c r="L174" s="62">
        <v>400</v>
      </c>
      <c r="M174" s="62">
        <v>500</v>
      </c>
      <c r="N174" s="62">
        <v>0</v>
      </c>
      <c r="O174" s="62">
        <f>SUM('Report Summary'!$P174:$S174)</f>
        <v>0</v>
      </c>
      <c r="P174" s="62">
        <v>0</v>
      </c>
      <c r="Q174" s="62">
        <v>0</v>
      </c>
      <c r="R174" s="62">
        <v>0</v>
      </c>
      <c r="S174" s="62">
        <v>0</v>
      </c>
    </row>
    <row r="175" spans="1:19" s="17" customFormat="1" ht="12" x14ac:dyDescent="0.2">
      <c r="A175" s="58">
        <v>171</v>
      </c>
      <c r="B175" s="63" t="s">
        <v>10904</v>
      </c>
      <c r="C175" s="63">
        <v>5091462</v>
      </c>
      <c r="D175" s="64">
        <f>'Report Summary'!$E175+'Report Summary'!$I175+'Report Summary'!$O175</f>
        <v>330457</v>
      </c>
      <c r="E175" s="64">
        <f>SUM('Report Summary'!$F175:$H175)</f>
        <v>296473.40000000002</v>
      </c>
      <c r="F175" s="64">
        <v>15703.4</v>
      </c>
      <c r="G175" s="64">
        <v>212369.7</v>
      </c>
      <c r="H175" s="64">
        <v>68400.3</v>
      </c>
      <c r="I175" s="64">
        <f>SUM('Report Summary'!$J175:$N175)</f>
        <v>13593.6</v>
      </c>
      <c r="J175" s="64">
        <v>1829</v>
      </c>
      <c r="K175" s="64">
        <v>1678.4</v>
      </c>
      <c r="L175" s="64">
        <v>5690.3</v>
      </c>
      <c r="M175" s="64"/>
      <c r="N175" s="64">
        <v>4395.8999999999996</v>
      </c>
      <c r="O175" s="64">
        <f>SUM('Report Summary'!$P175:$S175)</f>
        <v>20390</v>
      </c>
      <c r="P175" s="64">
        <v>0</v>
      </c>
      <c r="Q175" s="64">
        <v>0</v>
      </c>
      <c r="R175" s="64">
        <v>17390</v>
      </c>
      <c r="S175" s="64">
        <v>3000</v>
      </c>
    </row>
    <row r="176" spans="1:19" s="17" customFormat="1" ht="12" x14ac:dyDescent="0.2">
      <c r="A176" s="55">
        <v>172</v>
      </c>
      <c r="B176" s="61" t="s">
        <v>10905</v>
      </c>
      <c r="C176" s="61">
        <v>5172314</v>
      </c>
      <c r="D176" s="62">
        <f>'Report Summary'!$E176+'Report Summary'!$I176+'Report Summary'!$O176</f>
        <v>3254.4</v>
      </c>
      <c r="E176" s="62">
        <f>SUM('Report Summary'!$F176:$H176)</f>
        <v>3254.4</v>
      </c>
      <c r="F176" s="62">
        <v>0</v>
      </c>
      <c r="G176" s="62">
        <v>3254.4</v>
      </c>
      <c r="H176" s="62">
        <v>0</v>
      </c>
      <c r="I176" s="62">
        <f>SUM('Report Summary'!$J176:$N176)</f>
        <v>0</v>
      </c>
      <c r="J176" s="62">
        <v>0</v>
      </c>
      <c r="K176" s="62"/>
      <c r="L176" s="62"/>
      <c r="M176" s="62"/>
      <c r="N176" s="62">
        <v>0</v>
      </c>
      <c r="O176" s="62">
        <f>SUM('Report Summary'!$P176:$S176)</f>
        <v>0</v>
      </c>
      <c r="P176" s="62">
        <v>0</v>
      </c>
      <c r="Q176" s="62">
        <v>0</v>
      </c>
      <c r="R176" s="62">
        <v>0</v>
      </c>
      <c r="S176" s="62">
        <v>0</v>
      </c>
    </row>
    <row r="177" spans="1:19" s="17" customFormat="1" ht="12" x14ac:dyDescent="0.2">
      <c r="A177" s="58">
        <v>173</v>
      </c>
      <c r="B177" s="59" t="s">
        <v>10906</v>
      </c>
      <c r="C177" s="59">
        <v>2877589</v>
      </c>
      <c r="D177" s="60">
        <f>'Report Summary'!$E177+'Report Summary'!$I177+'Report Summary'!$O177</f>
        <v>25007.22</v>
      </c>
      <c r="E177" s="60">
        <f>SUM('Report Summary'!$F177:$H177)</f>
        <v>24779.32</v>
      </c>
      <c r="F177" s="60">
        <v>0</v>
      </c>
      <c r="G177" s="60">
        <v>13072.63</v>
      </c>
      <c r="H177" s="60">
        <v>11706.69</v>
      </c>
      <c r="I177" s="60">
        <f>SUM('Report Summary'!$J177:$N177)</f>
        <v>227.9</v>
      </c>
      <c r="J177" s="60">
        <v>227.9</v>
      </c>
      <c r="K177" s="60"/>
      <c r="L177" s="60"/>
      <c r="M177" s="60"/>
      <c r="N177" s="60">
        <v>0</v>
      </c>
      <c r="O177" s="60">
        <f>SUM('Report Summary'!$P177:$S177)</f>
        <v>0</v>
      </c>
      <c r="P177" s="60">
        <v>0</v>
      </c>
      <c r="Q177" s="60">
        <v>0</v>
      </c>
      <c r="R177" s="60">
        <v>0</v>
      </c>
      <c r="S177" s="60">
        <v>0</v>
      </c>
    </row>
    <row r="178" spans="1:19" s="17" customFormat="1" ht="12" x14ac:dyDescent="0.2">
      <c r="A178" s="55">
        <v>174</v>
      </c>
      <c r="B178" s="56" t="s">
        <v>10429</v>
      </c>
      <c r="C178" s="56">
        <v>2736381</v>
      </c>
      <c r="D178" s="57">
        <f>'Report Summary'!$E178+'Report Summary'!$I178+'Report Summary'!$O178</f>
        <v>40811.5</v>
      </c>
      <c r="E178" s="57">
        <f>SUM('Report Summary'!$F178:$H178)</f>
        <v>34069.300000000003</v>
      </c>
      <c r="F178" s="57">
        <v>6900</v>
      </c>
      <c r="G178" s="57">
        <v>10804</v>
      </c>
      <c r="H178" s="57">
        <v>16365.300000000001</v>
      </c>
      <c r="I178" s="57">
        <f>SUM('Report Summary'!$J178:$N178)</f>
        <v>6742.2</v>
      </c>
      <c r="J178" s="57">
        <v>592.70000000000005</v>
      </c>
      <c r="K178" s="57"/>
      <c r="L178" s="57"/>
      <c r="M178" s="57"/>
      <c r="N178" s="57">
        <v>6149.5</v>
      </c>
      <c r="O178" s="57">
        <f>SUM('Report Summary'!$P178:$S178)</f>
        <v>0</v>
      </c>
      <c r="P178" s="57">
        <v>0</v>
      </c>
      <c r="Q178" s="57">
        <v>0</v>
      </c>
      <c r="R178" s="57">
        <v>0</v>
      </c>
      <c r="S178" s="57">
        <v>0</v>
      </c>
    </row>
    <row r="179" spans="1:19" s="17" customFormat="1" ht="12" x14ac:dyDescent="0.2">
      <c r="A179" s="58">
        <v>175</v>
      </c>
      <c r="B179" s="59" t="s">
        <v>10907</v>
      </c>
      <c r="C179" s="59">
        <v>5013844</v>
      </c>
      <c r="D179" s="60">
        <f>'Report Summary'!$E179+'Report Summary'!$I179+'Report Summary'!$O179</f>
        <v>55481.4</v>
      </c>
      <c r="E179" s="60">
        <f>SUM('Report Summary'!$F179:$H179)</f>
        <v>55119.4</v>
      </c>
      <c r="F179" s="60">
        <v>21108</v>
      </c>
      <c r="G179" s="60">
        <v>7451</v>
      </c>
      <c r="H179" s="60">
        <v>26560.400000000001</v>
      </c>
      <c r="I179" s="60">
        <f>SUM('Report Summary'!$J179:$N179)</f>
        <v>362</v>
      </c>
      <c r="J179" s="60">
        <v>237</v>
      </c>
      <c r="K179" s="60"/>
      <c r="L179" s="60"/>
      <c r="M179" s="60">
        <v>125</v>
      </c>
      <c r="N179" s="60">
        <v>0</v>
      </c>
      <c r="O179" s="60">
        <f>SUM('Report Summary'!$P179:$S179)</f>
        <v>0</v>
      </c>
      <c r="P179" s="60">
        <v>0</v>
      </c>
      <c r="Q179" s="60">
        <v>0</v>
      </c>
      <c r="R179" s="60">
        <v>0</v>
      </c>
      <c r="S179" s="60">
        <v>0</v>
      </c>
    </row>
    <row r="180" spans="1:19" s="17" customFormat="1" ht="12" x14ac:dyDescent="0.2">
      <c r="A180" s="55">
        <v>176</v>
      </c>
      <c r="B180" s="56" t="s">
        <v>10908</v>
      </c>
      <c r="C180" s="56">
        <v>5108799</v>
      </c>
      <c r="D180" s="57">
        <f>'Report Summary'!$E180+'Report Summary'!$I180+'Report Summary'!$O180</f>
        <v>40681.5</v>
      </c>
      <c r="E180" s="57">
        <f>SUM('Report Summary'!$F180:$H180)</f>
        <v>27245.1</v>
      </c>
      <c r="F180" s="57">
        <v>0</v>
      </c>
      <c r="G180" s="57">
        <v>14719.6</v>
      </c>
      <c r="H180" s="57">
        <v>12525.5</v>
      </c>
      <c r="I180" s="57">
        <f>SUM('Report Summary'!$J180:$N180)</f>
        <v>8436.4</v>
      </c>
      <c r="J180" s="57">
        <v>5220</v>
      </c>
      <c r="K180" s="57">
        <v>3116.4</v>
      </c>
      <c r="L180" s="57"/>
      <c r="M180" s="57">
        <v>100</v>
      </c>
      <c r="N180" s="57">
        <v>0</v>
      </c>
      <c r="O180" s="57">
        <f>SUM('Report Summary'!$P180:$S180)</f>
        <v>5000</v>
      </c>
      <c r="P180" s="57">
        <v>0</v>
      </c>
      <c r="Q180" s="57">
        <v>0</v>
      </c>
      <c r="R180" s="57">
        <v>5000</v>
      </c>
      <c r="S180" s="57">
        <v>0</v>
      </c>
    </row>
    <row r="181" spans="1:19" s="17" customFormat="1" ht="12" x14ac:dyDescent="0.2">
      <c r="A181" s="58">
        <v>177</v>
      </c>
      <c r="B181" s="63" t="s">
        <v>10909</v>
      </c>
      <c r="C181" s="63">
        <v>2562219</v>
      </c>
      <c r="D181" s="64">
        <f>'Report Summary'!$E181+'Report Summary'!$I181+'Report Summary'!$O181</f>
        <v>11687.500000000002</v>
      </c>
      <c r="E181" s="64">
        <f>SUM('Report Summary'!$F181:$H181)</f>
        <v>8281.9000000000015</v>
      </c>
      <c r="F181" s="64">
        <v>5090.8</v>
      </c>
      <c r="G181" s="64">
        <v>179.6</v>
      </c>
      <c r="H181" s="64">
        <v>3011.5</v>
      </c>
      <c r="I181" s="64">
        <f>SUM('Report Summary'!$J181:$N181)</f>
        <v>3405.6</v>
      </c>
      <c r="J181" s="64">
        <v>118.2</v>
      </c>
      <c r="K181" s="64">
        <v>3287.4</v>
      </c>
      <c r="L181" s="64"/>
      <c r="M181" s="64"/>
      <c r="N181" s="64">
        <v>0</v>
      </c>
      <c r="O181" s="64">
        <f>SUM('Report Summary'!$P181:$S181)</f>
        <v>0</v>
      </c>
      <c r="P181" s="64">
        <v>0</v>
      </c>
      <c r="Q181" s="64">
        <v>0</v>
      </c>
      <c r="R181" s="64">
        <v>0</v>
      </c>
      <c r="S181" s="64">
        <v>0</v>
      </c>
    </row>
    <row r="182" spans="1:19" s="17" customFormat="1" ht="12" x14ac:dyDescent="0.2">
      <c r="A182" s="55">
        <v>178</v>
      </c>
      <c r="B182" s="61" t="s">
        <v>3275</v>
      </c>
      <c r="C182" s="61">
        <v>2865912</v>
      </c>
      <c r="D182" s="62">
        <f>'Report Summary'!$E182+'Report Summary'!$I182+'Report Summary'!$O182</f>
        <v>63.1</v>
      </c>
      <c r="E182" s="62">
        <f>SUM('Report Summary'!$F182:$H182)</f>
        <v>63.1</v>
      </c>
      <c r="F182" s="62">
        <v>0</v>
      </c>
      <c r="G182" s="62">
        <v>63.1</v>
      </c>
      <c r="H182" s="62">
        <v>0</v>
      </c>
      <c r="I182" s="62">
        <f>SUM('Report Summary'!$J182:$N182)</f>
        <v>0</v>
      </c>
      <c r="J182" s="62">
        <v>0</v>
      </c>
      <c r="K182" s="62"/>
      <c r="L182" s="62"/>
      <c r="M182" s="62"/>
      <c r="N182" s="62">
        <v>0</v>
      </c>
      <c r="O182" s="62">
        <f>SUM('Report Summary'!$P182:$S182)</f>
        <v>0</v>
      </c>
      <c r="P182" s="62">
        <v>0</v>
      </c>
      <c r="Q182" s="62">
        <v>0</v>
      </c>
      <c r="R182" s="62">
        <v>0</v>
      </c>
      <c r="S182" s="62">
        <v>0</v>
      </c>
    </row>
    <row r="183" spans="1:19" s="17" customFormat="1" ht="12" x14ac:dyDescent="0.2">
      <c r="A183" s="58">
        <v>179</v>
      </c>
      <c r="B183" s="59" t="s">
        <v>10910</v>
      </c>
      <c r="C183" s="59">
        <v>2075652</v>
      </c>
      <c r="D183" s="60">
        <f>'Report Summary'!$E183+'Report Summary'!$I183+'Report Summary'!$O183</f>
        <v>138117.85999999999</v>
      </c>
      <c r="E183" s="60">
        <f>SUM('Report Summary'!$F183:$H183)</f>
        <v>31474.899999999998</v>
      </c>
      <c r="F183" s="60">
        <v>0</v>
      </c>
      <c r="G183" s="60">
        <v>25657.199999999997</v>
      </c>
      <c r="H183" s="60">
        <v>5817.7</v>
      </c>
      <c r="I183" s="60">
        <f>SUM('Report Summary'!$J183:$N183)</f>
        <v>106642.95999999999</v>
      </c>
      <c r="J183" s="60">
        <v>12463.5</v>
      </c>
      <c r="K183" s="60">
        <f>32961.7+60451.2</f>
        <v>93412.9</v>
      </c>
      <c r="L183" s="60"/>
      <c r="M183" s="60">
        <v>766.56</v>
      </c>
      <c r="N183" s="60">
        <v>0</v>
      </c>
      <c r="O183" s="60">
        <f>SUM('Report Summary'!$P183:$S183)</f>
        <v>0</v>
      </c>
      <c r="P183" s="60">
        <v>0</v>
      </c>
      <c r="Q183" s="60">
        <v>0</v>
      </c>
      <c r="R183" s="60">
        <v>0</v>
      </c>
      <c r="S183" s="60">
        <v>0</v>
      </c>
    </row>
    <row r="184" spans="1:19" s="17" customFormat="1" ht="12" x14ac:dyDescent="0.2">
      <c r="A184" s="55">
        <v>180</v>
      </c>
      <c r="B184" s="61" t="s">
        <v>10911</v>
      </c>
      <c r="C184" s="61">
        <v>5193443</v>
      </c>
      <c r="D184" s="62">
        <f>'Report Summary'!$E184+'Report Summary'!$I184+'Report Summary'!$O184</f>
        <v>2210.6000000000004</v>
      </c>
      <c r="E184" s="62">
        <f>SUM('Report Summary'!$F184:$H184)</f>
        <v>1960.6000000000001</v>
      </c>
      <c r="F184" s="62">
        <v>0</v>
      </c>
      <c r="G184" s="62">
        <v>35.9</v>
      </c>
      <c r="H184" s="62">
        <v>1924.7</v>
      </c>
      <c r="I184" s="62">
        <f>SUM('Report Summary'!$J184:$N184)</f>
        <v>250</v>
      </c>
      <c r="J184" s="62">
        <v>0</v>
      </c>
      <c r="K184" s="62"/>
      <c r="L184" s="62"/>
      <c r="M184" s="62">
        <v>250</v>
      </c>
      <c r="N184" s="62">
        <v>0</v>
      </c>
      <c r="O184" s="62">
        <f>SUM('Report Summary'!$P184:$S184)</f>
        <v>0</v>
      </c>
      <c r="P184" s="62">
        <v>0</v>
      </c>
      <c r="Q184" s="62">
        <v>0</v>
      </c>
      <c r="R184" s="62">
        <v>0</v>
      </c>
      <c r="S184" s="62">
        <v>0</v>
      </c>
    </row>
    <row r="185" spans="1:19" s="17" customFormat="1" ht="12" x14ac:dyDescent="0.2">
      <c r="A185" s="58">
        <v>181</v>
      </c>
      <c r="B185" s="59" t="s">
        <v>10912</v>
      </c>
      <c r="C185" s="59">
        <v>2740257</v>
      </c>
      <c r="D185" s="60">
        <f>'Report Summary'!$E185+'Report Summary'!$I185+'Report Summary'!$O185</f>
        <v>4726.6000000000004</v>
      </c>
      <c r="E185" s="60">
        <f>SUM('Report Summary'!$F185:$H185)</f>
        <v>4726.6000000000004</v>
      </c>
      <c r="F185" s="60">
        <v>0</v>
      </c>
      <c r="G185" s="60">
        <v>4726.6000000000004</v>
      </c>
      <c r="H185" s="60">
        <v>0</v>
      </c>
      <c r="I185" s="60">
        <f>SUM('Report Summary'!$J185:$N185)</f>
        <v>0</v>
      </c>
      <c r="J185" s="60">
        <v>0</v>
      </c>
      <c r="K185" s="60"/>
      <c r="L185" s="60"/>
      <c r="M185" s="60"/>
      <c r="N185" s="60">
        <v>0</v>
      </c>
      <c r="O185" s="60">
        <f>SUM('Report Summary'!$P185:$S185)</f>
        <v>0</v>
      </c>
      <c r="P185" s="60">
        <v>0</v>
      </c>
      <c r="Q185" s="60">
        <v>0</v>
      </c>
      <c r="R185" s="60">
        <v>0</v>
      </c>
      <c r="S185" s="60">
        <v>0</v>
      </c>
    </row>
    <row r="186" spans="1:19" s="17" customFormat="1" ht="12" x14ac:dyDescent="0.2">
      <c r="A186" s="55">
        <v>182</v>
      </c>
      <c r="B186" s="61" t="s">
        <v>9809</v>
      </c>
      <c r="C186" s="61">
        <v>5060419</v>
      </c>
      <c r="D186" s="62">
        <f>'Report Summary'!$E186+'Report Summary'!$I186+'Report Summary'!$O186</f>
        <v>25583.3</v>
      </c>
      <c r="E186" s="62">
        <f>SUM('Report Summary'!$F186:$H186)</f>
        <v>25583.3</v>
      </c>
      <c r="F186" s="62">
        <v>0</v>
      </c>
      <c r="G186" s="62">
        <v>25583.3</v>
      </c>
      <c r="H186" s="62">
        <v>0</v>
      </c>
      <c r="I186" s="62">
        <f>SUM('Report Summary'!$J186:$N186)</f>
        <v>0</v>
      </c>
      <c r="J186" s="62">
        <v>0</v>
      </c>
      <c r="K186" s="62"/>
      <c r="L186" s="62"/>
      <c r="M186" s="62"/>
      <c r="N186" s="62">
        <v>0</v>
      </c>
      <c r="O186" s="62">
        <f>SUM('Report Summary'!$P186:$S186)</f>
        <v>0</v>
      </c>
      <c r="P186" s="62">
        <v>0</v>
      </c>
      <c r="Q186" s="62">
        <v>0</v>
      </c>
      <c r="R186" s="62">
        <v>0</v>
      </c>
      <c r="S186" s="62">
        <v>0</v>
      </c>
    </row>
    <row r="187" spans="1:19" s="17" customFormat="1" ht="12" x14ac:dyDescent="0.2">
      <c r="A187" s="58">
        <v>183</v>
      </c>
      <c r="B187" s="63" t="s">
        <v>10913</v>
      </c>
      <c r="C187" s="63">
        <v>5111803</v>
      </c>
      <c r="D187" s="64">
        <f>'Report Summary'!$E187+'Report Summary'!$I187+'Report Summary'!$O187</f>
        <v>8679.6</v>
      </c>
      <c r="E187" s="64">
        <f>SUM('Report Summary'!$F187:$H187)</f>
        <v>7653</v>
      </c>
      <c r="F187" s="64">
        <v>100</v>
      </c>
      <c r="G187" s="64">
        <v>1473.9</v>
      </c>
      <c r="H187" s="64">
        <v>6079.1</v>
      </c>
      <c r="I187" s="64">
        <f>SUM('Report Summary'!$J187:$N187)</f>
        <v>1026.5999999999999</v>
      </c>
      <c r="J187" s="64">
        <v>35</v>
      </c>
      <c r="K187" s="64">
        <v>991.6</v>
      </c>
      <c r="L187" s="64"/>
      <c r="M187" s="64"/>
      <c r="N187" s="64">
        <v>0</v>
      </c>
      <c r="O187" s="64">
        <f>SUM('Report Summary'!$P187:$S187)</f>
        <v>0</v>
      </c>
      <c r="P187" s="64">
        <v>0</v>
      </c>
      <c r="Q187" s="64">
        <v>0</v>
      </c>
      <c r="R187" s="64">
        <v>0</v>
      </c>
      <c r="S187" s="64">
        <v>0</v>
      </c>
    </row>
    <row r="188" spans="1:19" s="17" customFormat="1" ht="12" x14ac:dyDescent="0.2">
      <c r="A188" s="55">
        <v>184</v>
      </c>
      <c r="B188" s="56" t="s">
        <v>10914</v>
      </c>
      <c r="C188" s="56">
        <v>5194199</v>
      </c>
      <c r="D188" s="57">
        <f>'Report Summary'!$E188+'Report Summary'!$I188+'Report Summary'!$O188</f>
        <v>1844</v>
      </c>
      <c r="E188" s="57">
        <f>SUM('Report Summary'!$F188:$H188)</f>
        <v>256</v>
      </c>
      <c r="F188" s="57">
        <v>0</v>
      </c>
      <c r="G188" s="57">
        <v>256</v>
      </c>
      <c r="H188" s="57">
        <v>0</v>
      </c>
      <c r="I188" s="57">
        <f>SUM('Report Summary'!$J188:$N188)</f>
        <v>1588</v>
      </c>
      <c r="J188" s="57">
        <v>0</v>
      </c>
      <c r="K188" s="57">
        <v>288</v>
      </c>
      <c r="L188" s="57"/>
      <c r="M188" s="57">
        <v>800</v>
      </c>
      <c r="N188" s="57">
        <v>500</v>
      </c>
      <c r="O188" s="57">
        <f>SUM('Report Summary'!$P188:$S188)</f>
        <v>0</v>
      </c>
      <c r="P188" s="57">
        <v>0</v>
      </c>
      <c r="Q188" s="57">
        <v>0</v>
      </c>
      <c r="R188" s="57">
        <v>0</v>
      </c>
      <c r="S188" s="57">
        <v>0</v>
      </c>
    </row>
    <row r="189" spans="1:19" s="17" customFormat="1" ht="12" x14ac:dyDescent="0.2">
      <c r="A189" s="58">
        <v>185</v>
      </c>
      <c r="B189" s="59" t="s">
        <v>8857</v>
      </c>
      <c r="C189" s="59">
        <v>5140013</v>
      </c>
      <c r="D189" s="60">
        <f>'Report Summary'!$E189+'Report Summary'!$I189+'Report Summary'!$O189</f>
        <v>6291.9</v>
      </c>
      <c r="E189" s="60">
        <f>SUM('Report Summary'!$F189:$H189)</f>
        <v>6291.9</v>
      </c>
      <c r="F189" s="60">
        <v>0</v>
      </c>
      <c r="G189" s="60">
        <v>6291.9</v>
      </c>
      <c r="H189" s="60">
        <v>0</v>
      </c>
      <c r="I189" s="60">
        <f>SUM('Report Summary'!$J189:$N189)</f>
        <v>0</v>
      </c>
      <c r="J189" s="60">
        <v>0</v>
      </c>
      <c r="K189" s="60"/>
      <c r="L189" s="60"/>
      <c r="M189" s="60"/>
      <c r="N189" s="60">
        <v>0</v>
      </c>
      <c r="O189" s="60">
        <f>SUM('Report Summary'!$P189:$S189)</f>
        <v>0</v>
      </c>
      <c r="P189" s="60">
        <v>0</v>
      </c>
      <c r="Q189" s="60">
        <v>0</v>
      </c>
      <c r="R189" s="60">
        <v>0</v>
      </c>
      <c r="S189" s="60">
        <v>0</v>
      </c>
    </row>
    <row r="190" spans="1:19" s="17" customFormat="1" ht="12" x14ac:dyDescent="0.2">
      <c r="A190" s="55">
        <v>186</v>
      </c>
      <c r="B190" s="61" t="s">
        <v>10915</v>
      </c>
      <c r="C190" s="61">
        <v>5101468</v>
      </c>
      <c r="D190" s="62">
        <f>'Report Summary'!$E190+'Report Summary'!$I190+'Report Summary'!$O190</f>
        <v>821.8</v>
      </c>
      <c r="E190" s="62">
        <f>SUM('Report Summary'!$F190:$H190)</f>
        <v>321.8</v>
      </c>
      <c r="F190" s="62">
        <v>0</v>
      </c>
      <c r="G190" s="62">
        <v>321.8</v>
      </c>
      <c r="H190" s="62">
        <v>0</v>
      </c>
      <c r="I190" s="62">
        <f>SUM('Report Summary'!$J190:$N190)</f>
        <v>0</v>
      </c>
      <c r="J190" s="62">
        <v>0</v>
      </c>
      <c r="K190" s="62"/>
      <c r="L190" s="62"/>
      <c r="M190" s="62"/>
      <c r="N190" s="62">
        <v>0</v>
      </c>
      <c r="O190" s="62">
        <f>SUM('Report Summary'!$P190:$S190)</f>
        <v>500</v>
      </c>
      <c r="P190" s="62">
        <v>0</v>
      </c>
      <c r="Q190" s="62">
        <v>0</v>
      </c>
      <c r="R190" s="62">
        <v>500</v>
      </c>
      <c r="S190" s="62">
        <v>0</v>
      </c>
    </row>
    <row r="191" spans="1:19" s="17" customFormat="1" ht="12" x14ac:dyDescent="0.2">
      <c r="A191" s="58">
        <v>187</v>
      </c>
      <c r="B191" s="63" t="s">
        <v>10114</v>
      </c>
      <c r="C191" s="63">
        <v>5356725</v>
      </c>
      <c r="D191" s="64">
        <f>'Report Summary'!$E191+'Report Summary'!$I191+'Report Summary'!$O191</f>
        <v>14117.9</v>
      </c>
      <c r="E191" s="64">
        <f>SUM('Report Summary'!$F191:$H191)</f>
        <v>14117.9</v>
      </c>
      <c r="F191" s="64">
        <v>0</v>
      </c>
      <c r="G191" s="64">
        <v>14117.9</v>
      </c>
      <c r="H191" s="64">
        <v>0</v>
      </c>
      <c r="I191" s="64">
        <f>SUM('Report Summary'!$J191:$N191)</f>
        <v>0</v>
      </c>
      <c r="J191" s="64">
        <v>0</v>
      </c>
      <c r="K191" s="64"/>
      <c r="L191" s="64"/>
      <c r="M191" s="64"/>
      <c r="N191" s="64">
        <v>0</v>
      </c>
      <c r="O191" s="64">
        <f>SUM('Report Summary'!$P191:$S191)</f>
        <v>0</v>
      </c>
      <c r="P191" s="64">
        <v>0</v>
      </c>
      <c r="Q191" s="64">
        <v>0</v>
      </c>
      <c r="R191" s="64">
        <v>0</v>
      </c>
      <c r="S191" s="64">
        <v>0</v>
      </c>
    </row>
    <row r="192" spans="1:19" s="17" customFormat="1" ht="12" x14ac:dyDescent="0.2">
      <c r="A192" s="55">
        <v>188</v>
      </c>
      <c r="B192" s="56" t="s">
        <v>9783</v>
      </c>
      <c r="C192" s="56">
        <v>2003732</v>
      </c>
      <c r="D192" s="57">
        <f>'Report Summary'!$E192+'Report Summary'!$I192+'Report Summary'!$O192</f>
        <v>14811.596000000001</v>
      </c>
      <c r="E192" s="57">
        <f>SUM('Report Summary'!$F192:$H192)</f>
        <v>14365.896000000001</v>
      </c>
      <c r="F192" s="57">
        <v>3447.5</v>
      </c>
      <c r="G192" s="57">
        <v>10883.396000000001</v>
      </c>
      <c r="H192" s="57">
        <v>35</v>
      </c>
      <c r="I192" s="57">
        <f>SUM('Report Summary'!$J192:$N192)</f>
        <v>445.7</v>
      </c>
      <c r="J192" s="57">
        <v>195.7</v>
      </c>
      <c r="K192" s="57">
        <v>250</v>
      </c>
      <c r="L192" s="57"/>
      <c r="M192" s="57"/>
      <c r="N192" s="57">
        <v>0</v>
      </c>
      <c r="O192" s="57">
        <f>SUM('Report Summary'!$P192:$S192)</f>
        <v>0</v>
      </c>
      <c r="P192" s="57">
        <v>0</v>
      </c>
      <c r="Q192" s="57">
        <v>0</v>
      </c>
      <c r="R192" s="57">
        <v>0</v>
      </c>
      <c r="S192" s="57">
        <v>0</v>
      </c>
    </row>
    <row r="193" spans="1:19" s="17" customFormat="1" ht="12" x14ac:dyDescent="0.2">
      <c r="A193" s="58">
        <v>189</v>
      </c>
      <c r="B193" s="63" t="s">
        <v>10916</v>
      </c>
      <c r="C193" s="63">
        <v>2808676</v>
      </c>
      <c r="D193" s="64">
        <f>'Report Summary'!$E193+'Report Summary'!$I193+'Report Summary'!$O193</f>
        <v>20641.7</v>
      </c>
      <c r="E193" s="64">
        <f>SUM('Report Summary'!$F193:$H193)</f>
        <v>20017.7</v>
      </c>
      <c r="F193" s="64">
        <v>6850</v>
      </c>
      <c r="G193" s="64">
        <v>219.2</v>
      </c>
      <c r="H193" s="64">
        <v>12948.5</v>
      </c>
      <c r="I193" s="64">
        <f>SUM('Report Summary'!$J193:$N193)</f>
        <v>624</v>
      </c>
      <c r="J193" s="64">
        <v>624</v>
      </c>
      <c r="K193" s="64"/>
      <c r="L193" s="64"/>
      <c r="M193" s="64"/>
      <c r="N193" s="64">
        <v>0</v>
      </c>
      <c r="O193" s="64">
        <f>SUM('Report Summary'!$P193:$S193)</f>
        <v>0</v>
      </c>
      <c r="P193" s="64">
        <v>0</v>
      </c>
      <c r="Q193" s="64">
        <v>0</v>
      </c>
      <c r="R193" s="64">
        <v>0</v>
      </c>
      <c r="S193" s="64">
        <v>0</v>
      </c>
    </row>
    <row r="194" spans="1:19" s="17" customFormat="1" ht="12" x14ac:dyDescent="0.2">
      <c r="A194" s="55">
        <v>190</v>
      </c>
      <c r="B194" s="61" t="s">
        <v>3619</v>
      </c>
      <c r="C194" s="61">
        <v>5090423</v>
      </c>
      <c r="D194" s="62">
        <f>'Report Summary'!$E194+'Report Summary'!$I194+'Report Summary'!$O194</f>
        <v>81873.100000000006</v>
      </c>
      <c r="E194" s="62">
        <f>SUM('Report Summary'!$F194:$H194)</f>
        <v>81873.100000000006</v>
      </c>
      <c r="F194" s="62">
        <v>618</v>
      </c>
      <c r="G194" s="62">
        <v>78288.5</v>
      </c>
      <c r="H194" s="62">
        <v>2966.6</v>
      </c>
      <c r="I194" s="62">
        <f>SUM('Report Summary'!$J194:$N194)</f>
        <v>0</v>
      </c>
      <c r="J194" s="62">
        <v>0</v>
      </c>
      <c r="K194" s="62"/>
      <c r="L194" s="62"/>
      <c r="M194" s="62"/>
      <c r="N194" s="62">
        <v>0</v>
      </c>
      <c r="O194" s="62">
        <f>SUM('Report Summary'!$P194:$S194)</f>
        <v>0</v>
      </c>
      <c r="P194" s="62">
        <v>0</v>
      </c>
      <c r="Q194" s="62">
        <v>0</v>
      </c>
      <c r="R194" s="62">
        <v>0</v>
      </c>
      <c r="S194" s="62">
        <v>0</v>
      </c>
    </row>
    <row r="195" spans="1:19" s="17" customFormat="1" ht="12" x14ac:dyDescent="0.2">
      <c r="A195" s="58">
        <v>191</v>
      </c>
      <c r="B195" s="59" t="s">
        <v>10917</v>
      </c>
      <c r="C195" s="59">
        <v>5210402</v>
      </c>
      <c r="D195" s="60">
        <f>'Report Summary'!$E195+'Report Summary'!$I195+'Report Summary'!$O195</f>
        <v>385182.01</v>
      </c>
      <c r="E195" s="60">
        <f>SUM('Report Summary'!$F195:$H195)</f>
        <v>380430.01</v>
      </c>
      <c r="F195" s="60">
        <v>0</v>
      </c>
      <c r="G195" s="60">
        <v>370045.2</v>
      </c>
      <c r="H195" s="60">
        <v>10384.81</v>
      </c>
      <c r="I195" s="60">
        <f>SUM('Report Summary'!$J195:$N195)</f>
        <v>4752</v>
      </c>
      <c r="J195" s="60">
        <v>36</v>
      </c>
      <c r="K195" s="60"/>
      <c r="L195" s="60">
        <v>216</v>
      </c>
      <c r="M195" s="60">
        <v>4500</v>
      </c>
      <c r="N195" s="60">
        <v>0</v>
      </c>
      <c r="O195" s="60">
        <f>SUM('Report Summary'!$P195:$S195)</f>
        <v>0</v>
      </c>
      <c r="P195" s="60">
        <v>0</v>
      </c>
      <c r="Q195" s="60">
        <v>0</v>
      </c>
      <c r="R195" s="60">
        <v>0</v>
      </c>
      <c r="S195" s="60">
        <v>0</v>
      </c>
    </row>
    <row r="196" spans="1:19" s="17" customFormat="1" ht="12" x14ac:dyDescent="0.2">
      <c r="A196" s="55">
        <v>192</v>
      </c>
      <c r="B196" s="56" t="s">
        <v>10918</v>
      </c>
      <c r="C196" s="56">
        <v>2643928</v>
      </c>
      <c r="D196" s="57">
        <f>'Report Summary'!$E196+'Report Summary'!$I196+'Report Summary'!$O196</f>
        <v>154977.29999999999</v>
      </c>
      <c r="E196" s="57">
        <f>SUM('Report Summary'!$F196:$H196)</f>
        <v>123575.09999999999</v>
      </c>
      <c r="F196" s="57">
        <v>20</v>
      </c>
      <c r="G196" s="57">
        <v>13592</v>
      </c>
      <c r="H196" s="57">
        <v>109963.09999999999</v>
      </c>
      <c r="I196" s="57">
        <f>SUM('Report Summary'!$J196:$N196)</f>
        <v>8634.2000000000007</v>
      </c>
      <c r="J196" s="57">
        <v>6401.9</v>
      </c>
      <c r="K196" s="57">
        <v>82.3</v>
      </c>
      <c r="L196" s="57"/>
      <c r="M196" s="57">
        <v>2150</v>
      </c>
      <c r="N196" s="57">
        <v>0</v>
      </c>
      <c r="O196" s="57">
        <f>SUM('Report Summary'!$P196:$S196)</f>
        <v>22768</v>
      </c>
      <c r="P196" s="57">
        <v>0</v>
      </c>
      <c r="Q196" s="57">
        <v>12000</v>
      </c>
      <c r="R196" s="57">
        <v>10768</v>
      </c>
      <c r="S196" s="57">
        <v>0</v>
      </c>
    </row>
    <row r="197" spans="1:19" s="17" customFormat="1" ht="12" x14ac:dyDescent="0.2">
      <c r="A197" s="58">
        <v>193</v>
      </c>
      <c r="B197" s="63" t="s">
        <v>7001</v>
      </c>
      <c r="C197" s="63">
        <v>5111145</v>
      </c>
      <c r="D197" s="64">
        <f>'Report Summary'!$E197+'Report Summary'!$I197+'Report Summary'!$O197</f>
        <v>2967.3119999999999</v>
      </c>
      <c r="E197" s="64">
        <f>SUM('Report Summary'!$F197:$H197)</f>
        <v>2967.3119999999999</v>
      </c>
      <c r="F197" s="64">
        <v>0</v>
      </c>
      <c r="G197" s="64">
        <v>2967</v>
      </c>
      <c r="H197" s="64">
        <v>0.312</v>
      </c>
      <c r="I197" s="64">
        <f>SUM('Report Summary'!$J197:$N197)</f>
        <v>0</v>
      </c>
      <c r="J197" s="64">
        <v>0</v>
      </c>
      <c r="K197" s="64"/>
      <c r="L197" s="64"/>
      <c r="M197" s="64"/>
      <c r="N197" s="64">
        <v>0</v>
      </c>
      <c r="O197" s="64">
        <f>SUM('Report Summary'!$P197:$S197)</f>
        <v>0</v>
      </c>
      <c r="P197" s="64">
        <v>0</v>
      </c>
      <c r="Q197" s="64">
        <v>0</v>
      </c>
      <c r="R197" s="64">
        <v>0</v>
      </c>
      <c r="S197" s="64">
        <v>0</v>
      </c>
    </row>
    <row r="198" spans="1:19" s="17" customFormat="1" ht="12" x14ac:dyDescent="0.2">
      <c r="A198" s="55">
        <v>194</v>
      </c>
      <c r="B198" s="56" t="s">
        <v>10919</v>
      </c>
      <c r="C198" s="56">
        <v>2063182</v>
      </c>
      <c r="D198" s="57">
        <f>'Report Summary'!$E198+'Report Summary'!$I198+'Report Summary'!$O198</f>
        <v>745343.1</v>
      </c>
      <c r="E198" s="57">
        <f>SUM('Report Summary'!$F198:$H198)</f>
        <v>235364.7</v>
      </c>
      <c r="F198" s="57">
        <v>112877.90000000001</v>
      </c>
      <c r="G198" s="57">
        <v>1915.8</v>
      </c>
      <c r="H198" s="57">
        <v>120571</v>
      </c>
      <c r="I198" s="57">
        <f>SUM('Report Summary'!$J198:$N198)</f>
        <v>9978.4</v>
      </c>
      <c r="J198" s="57">
        <v>7143.7</v>
      </c>
      <c r="K198" s="57">
        <v>2834.7</v>
      </c>
      <c r="L198" s="57"/>
      <c r="M198" s="57"/>
      <c r="N198" s="57">
        <v>0</v>
      </c>
      <c r="O198" s="57">
        <f>SUM('Report Summary'!$P198:$S198)</f>
        <v>500000</v>
      </c>
      <c r="P198" s="57">
        <v>0</v>
      </c>
      <c r="Q198" s="57">
        <v>450000</v>
      </c>
      <c r="R198" s="57">
        <v>50000</v>
      </c>
      <c r="S198" s="57">
        <v>0</v>
      </c>
    </row>
    <row r="199" spans="1:19" s="17" customFormat="1" ht="12" x14ac:dyDescent="0.2">
      <c r="A199" s="58">
        <v>195</v>
      </c>
      <c r="B199" s="63" t="s">
        <v>10920</v>
      </c>
      <c r="C199" s="63">
        <v>2886219</v>
      </c>
      <c r="D199" s="64">
        <f>'Report Summary'!$E199+'Report Summary'!$I199+'Report Summary'!$O199</f>
        <v>180604.09999999998</v>
      </c>
      <c r="E199" s="64">
        <f>SUM('Report Summary'!$F199:$H199)</f>
        <v>90176.7</v>
      </c>
      <c r="F199" s="64">
        <v>11742.1</v>
      </c>
      <c r="G199" s="64">
        <v>57608.4</v>
      </c>
      <c r="H199" s="64">
        <v>20826.199999999997</v>
      </c>
      <c r="I199" s="64">
        <f>SUM('Report Summary'!$J199:$N199)</f>
        <v>90427.4</v>
      </c>
      <c r="J199" s="64">
        <v>15488.9</v>
      </c>
      <c r="K199" s="64">
        <v>2040</v>
      </c>
      <c r="L199" s="64">
        <v>67898.5</v>
      </c>
      <c r="M199" s="64">
        <v>5000</v>
      </c>
      <c r="N199" s="64">
        <v>0</v>
      </c>
      <c r="O199" s="64">
        <f>SUM('Report Summary'!$P199:$S199)</f>
        <v>0</v>
      </c>
      <c r="P199" s="64">
        <v>0</v>
      </c>
      <c r="Q199" s="64">
        <v>0</v>
      </c>
      <c r="R199" s="64">
        <v>0</v>
      </c>
      <c r="S199" s="64">
        <v>0</v>
      </c>
    </row>
    <row r="200" spans="1:19" s="17" customFormat="1" ht="12" x14ac:dyDescent="0.2">
      <c r="A200" s="55">
        <v>196</v>
      </c>
      <c r="B200" s="56" t="s">
        <v>10921</v>
      </c>
      <c r="C200" s="56">
        <v>2827891</v>
      </c>
      <c r="D200" s="57">
        <f>'Report Summary'!$E200+'Report Summary'!$I200+'Report Summary'!$O200</f>
        <v>841.22</v>
      </c>
      <c r="E200" s="57">
        <f>SUM('Report Summary'!$F200:$H200)</f>
        <v>841.22</v>
      </c>
      <c r="F200" s="57">
        <v>0</v>
      </c>
      <c r="G200" s="57">
        <v>841.22</v>
      </c>
      <c r="H200" s="57">
        <v>0</v>
      </c>
      <c r="I200" s="57">
        <f>SUM('Report Summary'!$J200:$N200)</f>
        <v>0</v>
      </c>
      <c r="J200" s="57">
        <v>0</v>
      </c>
      <c r="K200" s="57"/>
      <c r="L200" s="57"/>
      <c r="M200" s="57"/>
      <c r="N200" s="57">
        <v>0</v>
      </c>
      <c r="O200" s="57">
        <f>SUM('Report Summary'!$P200:$S200)</f>
        <v>0</v>
      </c>
      <c r="P200" s="57">
        <v>0</v>
      </c>
      <c r="Q200" s="57">
        <v>0</v>
      </c>
      <c r="R200" s="57">
        <v>0</v>
      </c>
      <c r="S200" s="57">
        <v>0</v>
      </c>
    </row>
    <row r="201" spans="1:19" s="17" customFormat="1" ht="12" x14ac:dyDescent="0.2">
      <c r="A201" s="58">
        <v>197</v>
      </c>
      <c r="B201" s="63" t="s">
        <v>10922</v>
      </c>
      <c r="C201" s="63">
        <v>2677121</v>
      </c>
      <c r="D201" s="64">
        <f>'Report Summary'!$E201+'Report Summary'!$I201+'Report Summary'!$O201</f>
        <v>3016.1</v>
      </c>
      <c r="E201" s="64">
        <f>SUM('Report Summary'!$F201:$H201)</f>
        <v>116.1</v>
      </c>
      <c r="F201" s="64">
        <v>116.1</v>
      </c>
      <c r="G201" s="64">
        <v>0</v>
      </c>
      <c r="H201" s="64">
        <v>0</v>
      </c>
      <c r="I201" s="64">
        <f>SUM('Report Summary'!$J201:$N201)</f>
        <v>2800</v>
      </c>
      <c r="J201" s="64">
        <v>0</v>
      </c>
      <c r="K201" s="64">
        <v>2800</v>
      </c>
      <c r="L201" s="64"/>
      <c r="M201" s="64"/>
      <c r="N201" s="64">
        <v>0</v>
      </c>
      <c r="O201" s="64">
        <f>SUM('Report Summary'!$P201:$S201)</f>
        <v>100</v>
      </c>
      <c r="P201" s="64">
        <v>0</v>
      </c>
      <c r="Q201" s="64">
        <v>0</v>
      </c>
      <c r="R201" s="64">
        <v>100</v>
      </c>
      <c r="S201" s="64">
        <v>0</v>
      </c>
    </row>
    <row r="202" spans="1:19" s="17" customFormat="1" ht="12" x14ac:dyDescent="0.2">
      <c r="A202" s="55">
        <v>198</v>
      </c>
      <c r="B202" s="61" t="s">
        <v>10445</v>
      </c>
      <c r="C202" s="61">
        <v>5210941</v>
      </c>
      <c r="D202" s="62">
        <f>'Report Summary'!$E202+'Report Summary'!$I202+'Report Summary'!$O202</f>
        <v>12273.4</v>
      </c>
      <c r="E202" s="62">
        <f>SUM('Report Summary'!$F202:$H202)</f>
        <v>12273.4</v>
      </c>
      <c r="F202" s="62">
        <v>0</v>
      </c>
      <c r="G202" s="62">
        <v>12213.4</v>
      </c>
      <c r="H202" s="62">
        <v>60</v>
      </c>
      <c r="I202" s="62">
        <f>SUM('Report Summary'!$J202:$N202)</f>
        <v>0</v>
      </c>
      <c r="J202" s="62">
        <v>0</v>
      </c>
      <c r="K202" s="62"/>
      <c r="L202" s="62"/>
      <c r="M202" s="62"/>
      <c r="N202" s="62">
        <v>0</v>
      </c>
      <c r="O202" s="62">
        <f>SUM('Report Summary'!$P202:$S202)</f>
        <v>0</v>
      </c>
      <c r="P202" s="62">
        <v>0</v>
      </c>
      <c r="Q202" s="62">
        <v>0</v>
      </c>
      <c r="R202" s="62">
        <v>0</v>
      </c>
      <c r="S202" s="62">
        <v>0</v>
      </c>
    </row>
    <row r="203" spans="1:19" s="17" customFormat="1" ht="12" x14ac:dyDescent="0.2">
      <c r="A203" s="58">
        <v>199</v>
      </c>
      <c r="B203" s="65" t="s">
        <v>10923</v>
      </c>
      <c r="C203" s="65">
        <v>5089034</v>
      </c>
      <c r="D203" s="60">
        <f>'Report Summary'!$E203+'Report Summary'!$I203+'Report Summary'!$O203</f>
        <v>35118.6</v>
      </c>
      <c r="E203" s="60">
        <f>SUM('Report Summary'!$F203:$H203)</f>
        <v>35118.6</v>
      </c>
      <c r="F203" s="60">
        <v>0</v>
      </c>
      <c r="G203" s="60">
        <v>35118.6</v>
      </c>
      <c r="H203" s="60">
        <v>0</v>
      </c>
      <c r="I203" s="60">
        <f>SUM('Report Summary'!$J203:$N203)</f>
        <v>0</v>
      </c>
      <c r="J203" s="60">
        <v>0</v>
      </c>
      <c r="K203" s="60"/>
      <c r="L203" s="60"/>
      <c r="M203" s="60"/>
      <c r="N203" s="60">
        <v>0</v>
      </c>
      <c r="O203" s="60">
        <f>SUM('Report Summary'!$P203:$S203)</f>
        <v>0</v>
      </c>
      <c r="P203" s="60">
        <v>0</v>
      </c>
      <c r="Q203" s="60">
        <v>0</v>
      </c>
      <c r="R203" s="60">
        <v>0</v>
      </c>
      <c r="S203" s="60">
        <v>0</v>
      </c>
    </row>
    <row r="204" spans="1:19" s="17" customFormat="1" ht="12" x14ac:dyDescent="0.2">
      <c r="A204" s="55">
        <v>200</v>
      </c>
      <c r="B204" s="61" t="s">
        <v>8752</v>
      </c>
      <c r="C204" s="61">
        <v>5136512</v>
      </c>
      <c r="D204" s="62">
        <f>'Report Summary'!$E204+'Report Summary'!$I204+'Report Summary'!$O204</f>
        <v>1085.22</v>
      </c>
      <c r="E204" s="62">
        <f>SUM('Report Summary'!$F204:$H204)</f>
        <v>835.22</v>
      </c>
      <c r="F204" s="62">
        <v>0</v>
      </c>
      <c r="G204" s="62">
        <v>835.22</v>
      </c>
      <c r="H204" s="62">
        <v>0</v>
      </c>
      <c r="I204" s="62">
        <f>SUM('Report Summary'!$J204:$N204)</f>
        <v>250</v>
      </c>
      <c r="J204" s="62">
        <v>0</v>
      </c>
      <c r="K204" s="62"/>
      <c r="L204" s="62"/>
      <c r="M204" s="62">
        <v>250</v>
      </c>
      <c r="N204" s="62">
        <v>0</v>
      </c>
      <c r="O204" s="62">
        <f>SUM('Report Summary'!$P204:$S204)</f>
        <v>0</v>
      </c>
      <c r="P204" s="62">
        <v>0</v>
      </c>
      <c r="Q204" s="62">
        <v>0</v>
      </c>
      <c r="R204" s="62">
        <v>0</v>
      </c>
      <c r="S204" s="62">
        <v>0</v>
      </c>
    </row>
    <row r="205" spans="1:19" s="17" customFormat="1" ht="12" x14ac:dyDescent="0.2">
      <c r="A205" s="58">
        <v>201</v>
      </c>
      <c r="B205" s="63" t="s">
        <v>828</v>
      </c>
      <c r="C205" s="63">
        <v>5247462</v>
      </c>
      <c r="D205" s="64">
        <f>'Report Summary'!$E205+'Report Summary'!$I205+'Report Summary'!$O205</f>
        <v>221978.3</v>
      </c>
      <c r="E205" s="64">
        <f>SUM('Report Summary'!$F205:$H205)</f>
        <v>220426.3</v>
      </c>
      <c r="F205" s="64">
        <v>0</v>
      </c>
      <c r="G205" s="64">
        <v>220426.3</v>
      </c>
      <c r="H205" s="64">
        <v>0</v>
      </c>
      <c r="I205" s="64">
        <f>SUM('Report Summary'!$J205:$N205)</f>
        <v>1552</v>
      </c>
      <c r="J205" s="64">
        <v>0</v>
      </c>
      <c r="K205" s="64">
        <v>80</v>
      </c>
      <c r="L205" s="64">
        <v>972</v>
      </c>
      <c r="M205" s="64">
        <v>500</v>
      </c>
      <c r="N205" s="64">
        <v>0</v>
      </c>
      <c r="O205" s="64">
        <f>SUM('Report Summary'!$P205:$S205)</f>
        <v>0</v>
      </c>
      <c r="P205" s="64">
        <v>0</v>
      </c>
      <c r="Q205" s="64">
        <v>0</v>
      </c>
      <c r="R205" s="64">
        <v>0</v>
      </c>
      <c r="S205" s="64">
        <v>0</v>
      </c>
    </row>
    <row r="206" spans="1:19" s="17" customFormat="1" ht="12" x14ac:dyDescent="0.2">
      <c r="A206" s="55">
        <v>202</v>
      </c>
      <c r="B206" s="61" t="s">
        <v>10924</v>
      </c>
      <c r="C206" s="61">
        <v>5097657</v>
      </c>
      <c r="D206" s="62">
        <f>'Report Summary'!$E206+'Report Summary'!$I206+'Report Summary'!$O206</f>
        <v>30323.219999999998</v>
      </c>
      <c r="E206" s="62">
        <f>SUM('Report Summary'!$F206:$H206)</f>
        <v>30323.219999999998</v>
      </c>
      <c r="F206" s="62">
        <v>26.9</v>
      </c>
      <c r="G206" s="62">
        <v>3672.04</v>
      </c>
      <c r="H206" s="62">
        <v>26624.28</v>
      </c>
      <c r="I206" s="62">
        <f>SUM('Report Summary'!$J206:$N206)</f>
        <v>0</v>
      </c>
      <c r="J206" s="62">
        <v>0</v>
      </c>
      <c r="K206" s="62"/>
      <c r="L206" s="62"/>
      <c r="M206" s="62"/>
      <c r="N206" s="62">
        <v>0</v>
      </c>
      <c r="O206" s="62">
        <f>SUM('Report Summary'!$P206:$S206)</f>
        <v>0</v>
      </c>
      <c r="P206" s="62">
        <v>0</v>
      </c>
      <c r="Q206" s="62">
        <v>0</v>
      </c>
      <c r="R206" s="62">
        <v>0</v>
      </c>
      <c r="S206" s="62">
        <v>0</v>
      </c>
    </row>
    <row r="207" spans="1:19" s="17" customFormat="1" ht="12" x14ac:dyDescent="0.2">
      <c r="A207" s="58">
        <v>203</v>
      </c>
      <c r="B207" s="59" t="s">
        <v>10925</v>
      </c>
      <c r="C207" s="59">
        <v>5297206</v>
      </c>
      <c r="D207" s="60">
        <f>'Report Summary'!$E207+'Report Summary'!$I207+'Report Summary'!$O207</f>
        <v>38409.99</v>
      </c>
      <c r="E207" s="60">
        <f>SUM('Report Summary'!$F207:$H207)</f>
        <v>37909.99</v>
      </c>
      <c r="F207" s="60">
        <v>271.20999999999998</v>
      </c>
      <c r="G207" s="60">
        <v>35635.599999999999</v>
      </c>
      <c r="H207" s="60">
        <v>2003.18</v>
      </c>
      <c r="I207" s="60">
        <f>SUM('Report Summary'!$J207:$N207)</f>
        <v>500</v>
      </c>
      <c r="J207" s="60">
        <v>0</v>
      </c>
      <c r="K207" s="60"/>
      <c r="L207" s="60"/>
      <c r="M207" s="60">
        <v>500</v>
      </c>
      <c r="N207" s="60">
        <v>0</v>
      </c>
      <c r="O207" s="60">
        <f>SUM('Report Summary'!$P207:$S207)</f>
        <v>0</v>
      </c>
      <c r="P207" s="60">
        <v>0</v>
      </c>
      <c r="Q207" s="60">
        <v>0</v>
      </c>
      <c r="R207" s="60">
        <v>0</v>
      </c>
      <c r="S207" s="60">
        <v>0</v>
      </c>
    </row>
    <row r="208" spans="1:19" s="17" customFormat="1" ht="12" x14ac:dyDescent="0.2">
      <c r="A208" s="55">
        <v>204</v>
      </c>
      <c r="B208" s="61" t="s">
        <v>10926</v>
      </c>
      <c r="C208" s="61">
        <v>2848066</v>
      </c>
      <c r="D208" s="62">
        <f>'Report Summary'!$E208+'Report Summary'!$I208+'Report Summary'!$O208</f>
        <v>33696.300000000003</v>
      </c>
      <c r="E208" s="62">
        <f>SUM('Report Summary'!$F208:$H208)</f>
        <v>33696.300000000003</v>
      </c>
      <c r="F208" s="62">
        <v>32169.4</v>
      </c>
      <c r="G208" s="62">
        <v>734.9</v>
      </c>
      <c r="H208" s="62">
        <v>792</v>
      </c>
      <c r="I208" s="62">
        <f>SUM('Report Summary'!$J208:$N208)</f>
        <v>0</v>
      </c>
      <c r="J208" s="62">
        <v>0</v>
      </c>
      <c r="K208" s="62"/>
      <c r="L208" s="62"/>
      <c r="M208" s="62"/>
      <c r="N208" s="62">
        <v>0</v>
      </c>
      <c r="O208" s="62">
        <f>SUM('Report Summary'!$P208:$S208)</f>
        <v>0</v>
      </c>
      <c r="P208" s="62">
        <v>0</v>
      </c>
      <c r="Q208" s="62">
        <v>0</v>
      </c>
      <c r="R208" s="62">
        <v>0</v>
      </c>
      <c r="S208" s="62">
        <v>0</v>
      </c>
    </row>
    <row r="209" spans="1:19" s="17" customFormat="1" ht="12" x14ac:dyDescent="0.2">
      <c r="A209" s="58">
        <v>205</v>
      </c>
      <c r="B209" s="59" t="s">
        <v>9921</v>
      </c>
      <c r="C209" s="59">
        <v>5264707</v>
      </c>
      <c r="D209" s="60">
        <f>'Report Summary'!$E209+'Report Summary'!$I209+'Report Summary'!$O209</f>
        <v>13401.2</v>
      </c>
      <c r="E209" s="60">
        <f>SUM('Report Summary'!$F209:$H209)</f>
        <v>13401.2</v>
      </c>
      <c r="F209" s="60">
        <v>0</v>
      </c>
      <c r="G209" s="60">
        <v>13401.2</v>
      </c>
      <c r="H209" s="60">
        <v>0</v>
      </c>
      <c r="I209" s="60">
        <f>SUM('Report Summary'!$J209:$N209)</f>
        <v>0</v>
      </c>
      <c r="J209" s="60">
        <v>0</v>
      </c>
      <c r="K209" s="60"/>
      <c r="L209" s="60"/>
      <c r="M209" s="60"/>
      <c r="N209" s="60">
        <v>0</v>
      </c>
      <c r="O209" s="60">
        <f>SUM('Report Summary'!$P209:$S209)</f>
        <v>0</v>
      </c>
      <c r="P209" s="60">
        <v>0</v>
      </c>
      <c r="Q209" s="60">
        <v>0</v>
      </c>
      <c r="R209" s="60">
        <v>0</v>
      </c>
      <c r="S209" s="60">
        <v>0</v>
      </c>
    </row>
    <row r="210" spans="1:19" s="17" customFormat="1" ht="12" x14ac:dyDescent="0.2">
      <c r="A210" s="55">
        <v>206</v>
      </c>
      <c r="B210" s="61" t="s">
        <v>10084</v>
      </c>
      <c r="C210" s="61">
        <v>5613086</v>
      </c>
      <c r="D210" s="62">
        <f>'Report Summary'!$E210+'Report Summary'!$I210+'Report Summary'!$O210</f>
        <v>23038.23</v>
      </c>
      <c r="E210" s="62">
        <f>SUM('Report Summary'!$F210:$H210)</f>
        <v>23038.23</v>
      </c>
      <c r="F210" s="62">
        <v>0</v>
      </c>
      <c r="G210" s="62">
        <v>22838.23</v>
      </c>
      <c r="H210" s="62">
        <v>200</v>
      </c>
      <c r="I210" s="62">
        <f>SUM('Report Summary'!$J210:$N210)</f>
        <v>0</v>
      </c>
      <c r="J210" s="62">
        <v>0</v>
      </c>
      <c r="K210" s="62"/>
      <c r="L210" s="62"/>
      <c r="M210" s="62"/>
      <c r="N210" s="62">
        <v>0</v>
      </c>
      <c r="O210" s="62">
        <f>SUM('Report Summary'!$P210:$S210)</f>
        <v>0</v>
      </c>
      <c r="P210" s="62">
        <v>0</v>
      </c>
      <c r="Q210" s="62">
        <v>0</v>
      </c>
      <c r="R210" s="62">
        <v>0</v>
      </c>
      <c r="S210" s="62">
        <v>0</v>
      </c>
    </row>
    <row r="211" spans="1:19" s="17" customFormat="1" ht="12" x14ac:dyDescent="0.2">
      <c r="A211" s="58">
        <v>207</v>
      </c>
      <c r="B211" s="59" t="s">
        <v>10927</v>
      </c>
      <c r="C211" s="59">
        <v>5026016</v>
      </c>
      <c r="D211" s="60">
        <f>'Report Summary'!$E211+'Report Summary'!$I211+'Report Summary'!$O211</f>
        <v>916</v>
      </c>
      <c r="E211" s="60">
        <f>SUM('Report Summary'!$F211:$H211)</f>
        <v>916</v>
      </c>
      <c r="F211" s="60">
        <v>0</v>
      </c>
      <c r="G211" s="60">
        <v>916</v>
      </c>
      <c r="H211" s="60">
        <v>0</v>
      </c>
      <c r="I211" s="60">
        <f>SUM('Report Summary'!$J211:$N211)</f>
        <v>0</v>
      </c>
      <c r="J211" s="60">
        <v>0</v>
      </c>
      <c r="K211" s="60"/>
      <c r="L211" s="60"/>
      <c r="M211" s="60"/>
      <c r="N211" s="60">
        <v>0</v>
      </c>
      <c r="O211" s="60">
        <f>SUM('Report Summary'!$P211:$S211)</f>
        <v>0</v>
      </c>
      <c r="P211" s="60">
        <v>0</v>
      </c>
      <c r="Q211" s="60">
        <v>0</v>
      </c>
      <c r="R211" s="60">
        <v>0</v>
      </c>
      <c r="S211" s="60">
        <v>0</v>
      </c>
    </row>
    <row r="212" spans="1:19" s="17" customFormat="1" ht="12" x14ac:dyDescent="0.2">
      <c r="A212" s="55">
        <v>208</v>
      </c>
      <c r="B212" s="61" t="s">
        <v>10928</v>
      </c>
      <c r="C212" s="61">
        <v>5202744</v>
      </c>
      <c r="D212" s="62">
        <f>'Report Summary'!$E212+'Report Summary'!$I212+'Report Summary'!$O212</f>
        <v>52717.999999999993</v>
      </c>
      <c r="E212" s="62">
        <f>SUM('Report Summary'!$F212:$H212)</f>
        <v>52310.799999999996</v>
      </c>
      <c r="F212" s="62">
        <v>4932.3999999999996</v>
      </c>
      <c r="G212" s="62">
        <v>22139.3</v>
      </c>
      <c r="H212" s="62">
        <v>25239.1</v>
      </c>
      <c r="I212" s="62">
        <f>SUM('Report Summary'!$J212:$N212)</f>
        <v>407.2</v>
      </c>
      <c r="J212" s="62">
        <v>407.2</v>
      </c>
      <c r="K212" s="62"/>
      <c r="L212" s="62"/>
      <c r="M212" s="62"/>
      <c r="N212" s="62">
        <v>0</v>
      </c>
      <c r="O212" s="62">
        <f>SUM('Report Summary'!$P212:$S212)</f>
        <v>0</v>
      </c>
      <c r="P212" s="62">
        <v>0</v>
      </c>
      <c r="Q212" s="62">
        <v>0</v>
      </c>
      <c r="R212" s="62">
        <v>0</v>
      </c>
      <c r="S212" s="62">
        <v>0</v>
      </c>
    </row>
    <row r="213" spans="1:19" s="17" customFormat="1" ht="12" x14ac:dyDescent="0.2">
      <c r="A213" s="58">
        <v>209</v>
      </c>
      <c r="B213" s="59" t="s">
        <v>10929</v>
      </c>
      <c r="C213" s="59">
        <v>5502292</v>
      </c>
      <c r="D213" s="60">
        <f>'Report Summary'!$E213+'Report Summary'!$I213+'Report Summary'!$O213</f>
        <v>1702.06</v>
      </c>
      <c r="E213" s="60">
        <f>SUM('Report Summary'!$F213:$H213)</f>
        <v>1702.06</v>
      </c>
      <c r="F213" s="60">
        <v>0</v>
      </c>
      <c r="G213" s="60">
        <v>1702.06</v>
      </c>
      <c r="H213" s="60">
        <v>0</v>
      </c>
      <c r="I213" s="60">
        <f>SUM('Report Summary'!$J213:$N213)</f>
        <v>0</v>
      </c>
      <c r="J213" s="60">
        <v>0</v>
      </c>
      <c r="K213" s="60"/>
      <c r="L213" s="60"/>
      <c r="M213" s="60"/>
      <c r="N213" s="60">
        <v>0</v>
      </c>
      <c r="O213" s="60">
        <f>SUM('Report Summary'!$P213:$S213)</f>
        <v>0</v>
      </c>
      <c r="P213" s="60">
        <v>0</v>
      </c>
      <c r="Q213" s="60">
        <v>0</v>
      </c>
      <c r="R213" s="60">
        <v>0</v>
      </c>
      <c r="S213" s="60">
        <v>0</v>
      </c>
    </row>
    <row r="214" spans="1:19" s="17" customFormat="1" ht="12" x14ac:dyDescent="0.2">
      <c r="A214" s="55">
        <v>210</v>
      </c>
      <c r="B214" s="61" t="s">
        <v>10930</v>
      </c>
      <c r="C214" s="61">
        <v>5437903</v>
      </c>
      <c r="D214" s="62">
        <f>'Report Summary'!$E214+'Report Summary'!$I214+'Report Summary'!$O214</f>
        <v>30846.13</v>
      </c>
      <c r="E214" s="62">
        <f>SUM('Report Summary'!$F214:$H214)</f>
        <v>30446.13</v>
      </c>
      <c r="F214" s="62">
        <v>0</v>
      </c>
      <c r="G214" s="62">
        <v>30446.13</v>
      </c>
      <c r="H214" s="62">
        <v>0</v>
      </c>
      <c r="I214" s="62">
        <f>SUM('Report Summary'!$J214:$N214)</f>
        <v>400</v>
      </c>
      <c r="J214" s="62">
        <v>0</v>
      </c>
      <c r="K214" s="62"/>
      <c r="L214" s="62">
        <v>400</v>
      </c>
      <c r="M214" s="62"/>
      <c r="N214" s="62">
        <v>0</v>
      </c>
      <c r="O214" s="62">
        <f>SUM('Report Summary'!$P214:$S214)</f>
        <v>0</v>
      </c>
      <c r="P214" s="62">
        <v>0</v>
      </c>
      <c r="Q214" s="62">
        <v>0</v>
      </c>
      <c r="R214" s="62">
        <v>0</v>
      </c>
      <c r="S214" s="62">
        <v>0</v>
      </c>
    </row>
    <row r="215" spans="1:19" s="17" customFormat="1" ht="12" x14ac:dyDescent="0.2">
      <c r="A215" s="58">
        <v>211</v>
      </c>
      <c r="B215" s="63" t="s">
        <v>10931</v>
      </c>
      <c r="C215" s="63">
        <v>2694204</v>
      </c>
      <c r="D215" s="64">
        <f>'Report Summary'!$E215+'Report Summary'!$I215+'Report Summary'!$O215</f>
        <v>15151.8</v>
      </c>
      <c r="E215" s="64">
        <f>SUM('Report Summary'!$F215:$H215)</f>
        <v>14371.8</v>
      </c>
      <c r="F215" s="64">
        <v>0</v>
      </c>
      <c r="G215" s="64">
        <v>860</v>
      </c>
      <c r="H215" s="64">
        <v>13511.8</v>
      </c>
      <c r="I215" s="64">
        <f>SUM('Report Summary'!$J215:$N215)</f>
        <v>780</v>
      </c>
      <c r="J215" s="64">
        <v>0</v>
      </c>
      <c r="K215" s="64"/>
      <c r="L215" s="64">
        <v>780</v>
      </c>
      <c r="M215" s="64"/>
      <c r="N215" s="64">
        <v>0</v>
      </c>
      <c r="O215" s="64">
        <f>SUM('Report Summary'!$P215:$S215)</f>
        <v>0</v>
      </c>
      <c r="P215" s="64">
        <v>0</v>
      </c>
      <c r="Q215" s="64">
        <v>0</v>
      </c>
      <c r="R215" s="64">
        <v>0</v>
      </c>
      <c r="S215" s="64">
        <v>0</v>
      </c>
    </row>
    <row r="216" spans="1:19" s="17" customFormat="1" ht="12" x14ac:dyDescent="0.2">
      <c r="A216" s="55">
        <v>212</v>
      </c>
      <c r="B216" s="56" t="s">
        <v>10932</v>
      </c>
      <c r="C216" s="56">
        <v>4247434</v>
      </c>
      <c r="D216" s="57">
        <f>'Report Summary'!$E216+'Report Summary'!$I216+'Report Summary'!$O216</f>
        <v>90412.299999999988</v>
      </c>
      <c r="E216" s="57">
        <f>SUM('Report Summary'!$F216:$H216)</f>
        <v>82102.899999999994</v>
      </c>
      <c r="F216" s="57">
        <v>2998.9</v>
      </c>
      <c r="G216" s="57">
        <v>59908.799999999996</v>
      </c>
      <c r="H216" s="57">
        <v>19195.2</v>
      </c>
      <c r="I216" s="57">
        <f>SUM('Report Summary'!$J216:$N216)</f>
        <v>8309.4</v>
      </c>
      <c r="J216" s="57">
        <v>0</v>
      </c>
      <c r="K216" s="57">
        <v>2209.4</v>
      </c>
      <c r="L216" s="57">
        <v>6100</v>
      </c>
      <c r="M216" s="57"/>
      <c r="N216" s="57">
        <v>0</v>
      </c>
      <c r="O216" s="57">
        <f>SUM('Report Summary'!$P216:$S216)</f>
        <v>0</v>
      </c>
      <c r="P216" s="57">
        <v>0</v>
      </c>
      <c r="Q216" s="57">
        <v>0</v>
      </c>
      <c r="R216" s="57">
        <v>0</v>
      </c>
      <c r="S216" s="57">
        <v>0</v>
      </c>
    </row>
    <row r="217" spans="1:19" s="17" customFormat="1" ht="12" x14ac:dyDescent="0.2">
      <c r="A217" s="58">
        <v>213</v>
      </c>
      <c r="B217" s="59" t="s">
        <v>10933</v>
      </c>
      <c r="C217" s="59">
        <v>5584469</v>
      </c>
      <c r="D217" s="60">
        <f>'Report Summary'!$E217+'Report Summary'!$I217+'Report Summary'!$O217</f>
        <v>257427.20000000001</v>
      </c>
      <c r="E217" s="60">
        <f>SUM('Report Summary'!$F217:$H217)</f>
        <v>200047</v>
      </c>
      <c r="F217" s="60">
        <v>114.1</v>
      </c>
      <c r="G217" s="60">
        <v>121292.2</v>
      </c>
      <c r="H217" s="60">
        <v>78640.7</v>
      </c>
      <c r="I217" s="60">
        <f>SUM('Report Summary'!$J217:$N217)</f>
        <v>7380.2</v>
      </c>
      <c r="J217" s="60">
        <v>0</v>
      </c>
      <c r="K217" s="60">
        <v>2000</v>
      </c>
      <c r="L217" s="60">
        <v>5380.2</v>
      </c>
      <c r="M217" s="60"/>
      <c r="N217" s="60">
        <v>0</v>
      </c>
      <c r="O217" s="60">
        <f>SUM('Report Summary'!$P217:$S217)</f>
        <v>50000</v>
      </c>
      <c r="P217" s="60">
        <v>0</v>
      </c>
      <c r="Q217" s="60">
        <v>0</v>
      </c>
      <c r="R217" s="60">
        <v>50000</v>
      </c>
      <c r="S217" s="60">
        <v>0</v>
      </c>
    </row>
    <row r="218" spans="1:19" s="17" customFormat="1" ht="12" x14ac:dyDescent="0.2">
      <c r="A218" s="55">
        <v>214</v>
      </c>
      <c r="B218" s="61" t="s">
        <v>10542</v>
      </c>
      <c r="C218" s="61">
        <v>5023033</v>
      </c>
      <c r="D218" s="62">
        <f>'Report Summary'!$E218+'Report Summary'!$I218+'Report Summary'!$O218</f>
        <v>14744.4</v>
      </c>
      <c r="E218" s="62">
        <f>SUM('Report Summary'!$F218:$H218)</f>
        <v>14744.4</v>
      </c>
      <c r="F218" s="62">
        <v>0</v>
      </c>
      <c r="G218" s="62">
        <v>14744.4</v>
      </c>
      <c r="H218" s="62">
        <v>0</v>
      </c>
      <c r="I218" s="62">
        <f>SUM('Report Summary'!$J218:$N218)</f>
        <v>0</v>
      </c>
      <c r="J218" s="62">
        <v>0</v>
      </c>
      <c r="K218" s="62"/>
      <c r="L218" s="62"/>
      <c r="M218" s="62"/>
      <c r="N218" s="62">
        <v>0</v>
      </c>
      <c r="O218" s="62">
        <f>SUM('Report Summary'!$P218:$S218)</f>
        <v>0</v>
      </c>
      <c r="P218" s="62">
        <v>0</v>
      </c>
      <c r="Q218" s="62">
        <v>0</v>
      </c>
      <c r="R218" s="62">
        <v>0</v>
      </c>
      <c r="S218" s="62">
        <v>0</v>
      </c>
    </row>
    <row r="219" spans="1:19" s="17" customFormat="1" ht="12" x14ac:dyDescent="0.2">
      <c r="A219" s="58">
        <v>215</v>
      </c>
      <c r="B219" s="59" t="s">
        <v>10934</v>
      </c>
      <c r="C219" s="59">
        <v>5139538</v>
      </c>
      <c r="D219" s="60">
        <f>'Report Summary'!$E219+'Report Summary'!$I219+'Report Summary'!$O219</f>
        <v>3695.9</v>
      </c>
      <c r="E219" s="60">
        <f>SUM('Report Summary'!$F219:$H219)</f>
        <v>3503.9</v>
      </c>
      <c r="F219" s="60">
        <v>0</v>
      </c>
      <c r="G219" s="60">
        <v>3503.9</v>
      </c>
      <c r="H219" s="60">
        <v>0</v>
      </c>
      <c r="I219" s="60">
        <f>SUM('Report Summary'!$J219:$N219)</f>
        <v>192</v>
      </c>
      <c r="J219" s="60">
        <v>0</v>
      </c>
      <c r="K219" s="60"/>
      <c r="L219" s="60"/>
      <c r="M219" s="60">
        <v>192</v>
      </c>
      <c r="N219" s="60">
        <v>0</v>
      </c>
      <c r="O219" s="60">
        <f>SUM('Report Summary'!$P219:$S219)</f>
        <v>0</v>
      </c>
      <c r="P219" s="60">
        <v>0</v>
      </c>
      <c r="Q219" s="60">
        <v>0</v>
      </c>
      <c r="R219" s="60">
        <v>0</v>
      </c>
      <c r="S219" s="60">
        <v>0</v>
      </c>
    </row>
    <row r="220" spans="1:19" s="17" customFormat="1" ht="12" x14ac:dyDescent="0.2">
      <c r="A220" s="55">
        <v>216</v>
      </c>
      <c r="B220" s="56" t="s">
        <v>10935</v>
      </c>
      <c r="C220" s="56">
        <v>5003105</v>
      </c>
      <c r="D220" s="57">
        <f>'Report Summary'!$E220+'Report Summary'!$I220+'Report Summary'!$O220</f>
        <v>3953.79</v>
      </c>
      <c r="E220" s="57">
        <f>SUM('Report Summary'!$F220:$H220)</f>
        <v>3953.79</v>
      </c>
      <c r="F220" s="57">
        <v>0</v>
      </c>
      <c r="G220" s="57">
        <v>658.7</v>
      </c>
      <c r="H220" s="57">
        <v>3295.09</v>
      </c>
      <c r="I220" s="57">
        <f>SUM('Report Summary'!$J220:$N220)</f>
        <v>0</v>
      </c>
      <c r="J220" s="57">
        <v>0</v>
      </c>
      <c r="K220" s="57"/>
      <c r="L220" s="57"/>
      <c r="M220" s="57"/>
      <c r="N220" s="57">
        <v>0</v>
      </c>
      <c r="O220" s="57">
        <f>SUM('Report Summary'!$P220:$S220)</f>
        <v>0</v>
      </c>
      <c r="P220" s="57">
        <v>0</v>
      </c>
      <c r="Q220" s="57">
        <v>0</v>
      </c>
      <c r="R220" s="57">
        <v>0</v>
      </c>
      <c r="S220" s="57">
        <v>0</v>
      </c>
    </row>
    <row r="221" spans="1:19" s="17" customFormat="1" ht="12" x14ac:dyDescent="0.2">
      <c r="A221" s="58">
        <v>217</v>
      </c>
      <c r="B221" s="63" t="s">
        <v>1109</v>
      </c>
      <c r="C221" s="63">
        <v>2544695</v>
      </c>
      <c r="D221" s="64">
        <f>'Report Summary'!$E221+'Report Summary'!$I221+'Report Summary'!$O221</f>
        <v>234310.00000000003</v>
      </c>
      <c r="E221" s="64">
        <f>SUM('Report Summary'!$F221:$H221)</f>
        <v>225618.40000000002</v>
      </c>
      <c r="F221" s="64">
        <v>149741.6</v>
      </c>
      <c r="G221" s="64">
        <v>459.1</v>
      </c>
      <c r="H221" s="64">
        <v>75417.7</v>
      </c>
      <c r="I221" s="64">
        <f>SUM('Report Summary'!$J221:$N221)</f>
        <v>3451.1000000000004</v>
      </c>
      <c r="J221" s="64">
        <v>2422.3000000000002</v>
      </c>
      <c r="K221" s="64">
        <v>211.1</v>
      </c>
      <c r="L221" s="64"/>
      <c r="M221" s="64"/>
      <c r="N221" s="64">
        <v>817.7</v>
      </c>
      <c r="O221" s="64">
        <f>SUM('Report Summary'!$P221:$S221)</f>
        <v>5240.5</v>
      </c>
      <c r="P221" s="64">
        <v>0</v>
      </c>
      <c r="Q221" s="64">
        <v>0</v>
      </c>
      <c r="R221" s="64">
        <v>1400</v>
      </c>
      <c r="S221" s="64">
        <v>3840.5</v>
      </c>
    </row>
    <row r="222" spans="1:19" s="17" customFormat="1" ht="12" x14ac:dyDescent="0.2">
      <c r="A222" s="55">
        <v>218</v>
      </c>
      <c r="B222" s="56" t="s">
        <v>10936</v>
      </c>
      <c r="C222" s="56">
        <v>5122392</v>
      </c>
      <c r="D222" s="57">
        <f>'Report Summary'!$E222+'Report Summary'!$I222+'Report Summary'!$O222</f>
        <v>29933.8</v>
      </c>
      <c r="E222" s="57">
        <f>SUM('Report Summary'!$F222:$H222)</f>
        <v>29834.7</v>
      </c>
      <c r="F222" s="57">
        <v>0</v>
      </c>
      <c r="G222" s="57">
        <v>29834.7</v>
      </c>
      <c r="H222" s="57">
        <v>0</v>
      </c>
      <c r="I222" s="57">
        <f>SUM('Report Summary'!$J222:$N222)</f>
        <v>99.1</v>
      </c>
      <c r="J222" s="57">
        <v>0</v>
      </c>
      <c r="K222" s="57">
        <v>99.1</v>
      </c>
      <c r="L222" s="57"/>
      <c r="M222" s="57"/>
      <c r="N222" s="57">
        <v>0</v>
      </c>
      <c r="O222" s="57">
        <f>SUM('Report Summary'!$P222:$S222)</f>
        <v>0</v>
      </c>
      <c r="P222" s="57">
        <v>0</v>
      </c>
      <c r="Q222" s="57">
        <v>0</v>
      </c>
      <c r="R222" s="57">
        <v>0</v>
      </c>
      <c r="S222" s="57">
        <v>0</v>
      </c>
    </row>
    <row r="223" spans="1:19" s="17" customFormat="1" ht="12" x14ac:dyDescent="0.2">
      <c r="A223" s="58">
        <v>219</v>
      </c>
      <c r="B223" s="63" t="s">
        <v>830</v>
      </c>
      <c r="C223" s="63">
        <v>2615797</v>
      </c>
      <c r="D223" s="64">
        <f>'Report Summary'!$E223+'Report Summary'!$I223+'Report Summary'!$O223</f>
        <v>1269428.9530000002</v>
      </c>
      <c r="E223" s="64">
        <f>SUM('Report Summary'!$F223:$H223)</f>
        <v>1177912.3690000002</v>
      </c>
      <c r="F223" s="64">
        <v>314033.92599999998</v>
      </c>
      <c r="G223" s="64">
        <v>785259.90700000001</v>
      </c>
      <c r="H223" s="64">
        <v>78618.535999999993</v>
      </c>
      <c r="I223" s="64">
        <f>SUM('Report Summary'!$J223:$N223)</f>
        <v>41516.584000000003</v>
      </c>
      <c r="J223" s="64">
        <v>0</v>
      </c>
      <c r="K223" s="64">
        <v>3845.76</v>
      </c>
      <c r="L223" s="64">
        <v>27670.824000000001</v>
      </c>
      <c r="M223" s="64">
        <v>10000</v>
      </c>
      <c r="N223" s="64">
        <v>0</v>
      </c>
      <c r="O223" s="64">
        <f>SUM('Report Summary'!$P223:$S223)</f>
        <v>50000</v>
      </c>
      <c r="P223" s="64">
        <v>0</v>
      </c>
      <c r="Q223" s="64">
        <v>0</v>
      </c>
      <c r="R223" s="64">
        <v>50000</v>
      </c>
      <c r="S223" s="64">
        <v>0</v>
      </c>
    </row>
    <row r="224" spans="1:19" s="17" customFormat="1" ht="12" x14ac:dyDescent="0.2">
      <c r="A224" s="55">
        <v>220</v>
      </c>
      <c r="B224" s="56" t="s">
        <v>10937</v>
      </c>
      <c r="C224" s="56">
        <v>2773589</v>
      </c>
      <c r="D224" s="57">
        <f>'Report Summary'!$E224+'Report Summary'!$I224+'Report Summary'!$O224</f>
        <v>13418.400000000001</v>
      </c>
      <c r="E224" s="57">
        <f>SUM('Report Summary'!$F224:$H224)</f>
        <v>12698.2</v>
      </c>
      <c r="F224" s="57">
        <v>1240.5999999999999</v>
      </c>
      <c r="G224" s="57">
        <v>2457.6</v>
      </c>
      <c r="H224" s="57">
        <v>9000</v>
      </c>
      <c r="I224" s="57">
        <f>SUM('Report Summary'!$J224:$N224)</f>
        <v>387.6</v>
      </c>
      <c r="J224" s="57">
        <v>187.6</v>
      </c>
      <c r="K224" s="57"/>
      <c r="L224" s="57"/>
      <c r="M224" s="57">
        <v>200</v>
      </c>
      <c r="N224" s="57">
        <v>0</v>
      </c>
      <c r="O224" s="57">
        <f>SUM('Report Summary'!$P224:$S224)</f>
        <v>332.6</v>
      </c>
      <c r="P224" s="57">
        <v>0</v>
      </c>
      <c r="Q224" s="57">
        <v>0</v>
      </c>
      <c r="R224" s="57">
        <v>332.6</v>
      </c>
      <c r="S224" s="57">
        <v>0</v>
      </c>
    </row>
    <row r="225" spans="1:19" s="17" customFormat="1" ht="12" x14ac:dyDescent="0.2">
      <c r="A225" s="58">
        <v>221</v>
      </c>
      <c r="B225" s="59" t="s">
        <v>10938</v>
      </c>
      <c r="C225" s="59">
        <v>2867931</v>
      </c>
      <c r="D225" s="60">
        <f>'Report Summary'!$E225+'Report Summary'!$I225+'Report Summary'!$O225</f>
        <v>15944</v>
      </c>
      <c r="E225" s="60">
        <f>SUM('Report Summary'!$F225:$H225)</f>
        <v>15750</v>
      </c>
      <c r="F225" s="60">
        <v>6114</v>
      </c>
      <c r="G225" s="60">
        <v>0</v>
      </c>
      <c r="H225" s="60">
        <v>9636</v>
      </c>
      <c r="I225" s="60">
        <f>SUM('Report Summary'!$J225:$N225)</f>
        <v>94</v>
      </c>
      <c r="J225" s="60">
        <v>94</v>
      </c>
      <c r="K225" s="60"/>
      <c r="L225" s="60"/>
      <c r="M225" s="60"/>
      <c r="N225" s="60">
        <v>0</v>
      </c>
      <c r="O225" s="60">
        <f>SUM('Report Summary'!$P225:$S225)</f>
        <v>100</v>
      </c>
      <c r="P225" s="60">
        <v>0</v>
      </c>
      <c r="Q225" s="60">
        <v>0</v>
      </c>
      <c r="R225" s="60">
        <v>100</v>
      </c>
      <c r="S225" s="60">
        <v>0</v>
      </c>
    </row>
    <row r="226" spans="1:19" s="17" customFormat="1" ht="12" x14ac:dyDescent="0.2">
      <c r="A226" s="55">
        <v>222</v>
      </c>
      <c r="B226" s="61" t="s">
        <v>2718</v>
      </c>
      <c r="C226" s="61">
        <v>2630478</v>
      </c>
      <c r="D226" s="62">
        <f>'Report Summary'!$E226+'Report Summary'!$I226+'Report Summary'!$O226</f>
        <v>3300.9</v>
      </c>
      <c r="E226" s="62">
        <f>SUM('Report Summary'!$F226:$H226)</f>
        <v>3300.9</v>
      </c>
      <c r="F226" s="62">
        <v>0</v>
      </c>
      <c r="G226" s="62">
        <v>3300.9</v>
      </c>
      <c r="H226" s="62">
        <v>0</v>
      </c>
      <c r="I226" s="62">
        <f>SUM('Report Summary'!$J226:$N226)</f>
        <v>0</v>
      </c>
      <c r="J226" s="62">
        <v>0</v>
      </c>
      <c r="K226" s="62"/>
      <c r="L226" s="62"/>
      <c r="M226" s="62"/>
      <c r="N226" s="62">
        <v>0</v>
      </c>
      <c r="O226" s="62">
        <f>SUM('Report Summary'!$P226:$S226)</f>
        <v>0</v>
      </c>
      <c r="P226" s="62">
        <v>0</v>
      </c>
      <c r="Q226" s="62">
        <v>0</v>
      </c>
      <c r="R226" s="62">
        <v>0</v>
      </c>
      <c r="S226" s="62">
        <v>0</v>
      </c>
    </row>
    <row r="227" spans="1:19" s="17" customFormat="1" ht="12" x14ac:dyDescent="0.2">
      <c r="A227" s="58">
        <v>223</v>
      </c>
      <c r="B227" s="59" t="s">
        <v>2335</v>
      </c>
      <c r="C227" s="59">
        <v>2866773</v>
      </c>
      <c r="D227" s="60">
        <f>'Report Summary'!$E227+'Report Summary'!$I227+'Report Summary'!$O227</f>
        <v>5138.3</v>
      </c>
      <c r="E227" s="60">
        <f>SUM('Report Summary'!$F227:$H227)</f>
        <v>5138.3</v>
      </c>
      <c r="F227" s="60">
        <v>0</v>
      </c>
      <c r="G227" s="60">
        <v>5138.3</v>
      </c>
      <c r="H227" s="60">
        <v>0</v>
      </c>
      <c r="I227" s="60">
        <f>SUM('Report Summary'!$J227:$N227)</f>
        <v>0</v>
      </c>
      <c r="J227" s="60">
        <v>0</v>
      </c>
      <c r="K227" s="60"/>
      <c r="L227" s="60"/>
      <c r="M227" s="60"/>
      <c r="N227" s="60">
        <v>0</v>
      </c>
      <c r="O227" s="60">
        <f>SUM('Report Summary'!$P227:$S227)</f>
        <v>0</v>
      </c>
      <c r="P227" s="60">
        <v>0</v>
      </c>
      <c r="Q227" s="60">
        <v>0</v>
      </c>
      <c r="R227" s="60">
        <v>0</v>
      </c>
      <c r="S227" s="60">
        <v>0</v>
      </c>
    </row>
    <row r="228" spans="1:19" s="17" customFormat="1" ht="12" x14ac:dyDescent="0.2">
      <c r="A228" s="55">
        <v>224</v>
      </c>
      <c r="B228" s="61" t="s">
        <v>8540</v>
      </c>
      <c r="C228" s="61">
        <v>5099595</v>
      </c>
      <c r="D228" s="62">
        <f>'Report Summary'!$E228+'Report Summary'!$I228+'Report Summary'!$O228</f>
        <v>2753.23</v>
      </c>
      <c r="E228" s="62">
        <f>SUM('Report Summary'!$F228:$H228)</f>
        <v>2753.23</v>
      </c>
      <c r="F228" s="62">
        <v>0</v>
      </c>
      <c r="G228" s="62">
        <v>2753.23</v>
      </c>
      <c r="H228" s="62">
        <v>0</v>
      </c>
      <c r="I228" s="62">
        <f>SUM('Report Summary'!$J228:$N228)</f>
        <v>0</v>
      </c>
      <c r="J228" s="62">
        <v>0</v>
      </c>
      <c r="K228" s="62"/>
      <c r="L228" s="62"/>
      <c r="M228" s="62"/>
      <c r="N228" s="62">
        <v>0</v>
      </c>
      <c r="O228" s="62">
        <f>SUM('Report Summary'!$P228:$S228)</f>
        <v>0</v>
      </c>
      <c r="P228" s="62">
        <v>0</v>
      </c>
      <c r="Q228" s="62">
        <v>0</v>
      </c>
      <c r="R228" s="62">
        <v>0</v>
      </c>
      <c r="S228" s="62">
        <v>0</v>
      </c>
    </row>
    <row r="229" spans="1:19" s="17" customFormat="1" ht="12" x14ac:dyDescent="0.2">
      <c r="A229" s="58">
        <v>225</v>
      </c>
      <c r="B229" s="59" t="s">
        <v>3852</v>
      </c>
      <c r="C229" s="59">
        <v>5168635</v>
      </c>
      <c r="D229" s="60">
        <f>'Report Summary'!$E229+'Report Summary'!$I229+'Report Summary'!$O229</f>
        <v>33952</v>
      </c>
      <c r="E229" s="60">
        <f>SUM('Report Summary'!$F229:$H229)</f>
        <v>32095.100000000002</v>
      </c>
      <c r="F229" s="60">
        <v>0</v>
      </c>
      <c r="G229" s="60">
        <v>9516.2000000000007</v>
      </c>
      <c r="H229" s="60">
        <v>22578.9</v>
      </c>
      <c r="I229" s="60">
        <f>SUM('Report Summary'!$J229:$N229)</f>
        <v>1856.9</v>
      </c>
      <c r="J229" s="60">
        <v>629.70000000000005</v>
      </c>
      <c r="K229" s="60"/>
      <c r="L229" s="60"/>
      <c r="M229" s="60"/>
      <c r="N229" s="60">
        <v>1227.2</v>
      </c>
      <c r="O229" s="60">
        <f>SUM('Report Summary'!$P229:$S229)</f>
        <v>0</v>
      </c>
      <c r="P229" s="60">
        <v>0</v>
      </c>
      <c r="Q229" s="60">
        <v>0</v>
      </c>
      <c r="R229" s="60">
        <v>0</v>
      </c>
      <c r="S229" s="60">
        <v>0</v>
      </c>
    </row>
    <row r="230" spans="1:19" s="17" customFormat="1" ht="12" x14ac:dyDescent="0.2">
      <c r="A230" s="55">
        <v>226</v>
      </c>
      <c r="B230" s="56" t="s">
        <v>10939</v>
      </c>
      <c r="C230" s="56">
        <v>5209447</v>
      </c>
      <c r="D230" s="57">
        <f>'Report Summary'!$E230+'Report Summary'!$I230+'Report Summary'!$O230</f>
        <v>24856.6</v>
      </c>
      <c r="E230" s="57">
        <f>SUM('Report Summary'!$F230:$H230)</f>
        <v>20332</v>
      </c>
      <c r="F230" s="57">
        <v>0</v>
      </c>
      <c r="G230" s="57">
        <v>740.3</v>
      </c>
      <c r="H230" s="57">
        <v>19591.7</v>
      </c>
      <c r="I230" s="57">
        <f>SUM('Report Summary'!$J230:$N230)</f>
        <v>4524.6000000000004</v>
      </c>
      <c r="J230" s="57">
        <v>976.2</v>
      </c>
      <c r="K230" s="57">
        <v>3548.4</v>
      </c>
      <c r="L230" s="57"/>
      <c r="M230" s="57"/>
      <c r="N230" s="57">
        <v>0</v>
      </c>
      <c r="O230" s="57">
        <f>SUM('Report Summary'!$P230:$S230)</f>
        <v>0</v>
      </c>
      <c r="P230" s="57">
        <v>0</v>
      </c>
      <c r="Q230" s="57">
        <v>0</v>
      </c>
      <c r="R230" s="57">
        <v>0</v>
      </c>
      <c r="S230" s="57">
        <v>0</v>
      </c>
    </row>
    <row r="231" spans="1:19" s="17" customFormat="1" ht="12" x14ac:dyDescent="0.2">
      <c r="A231" s="58">
        <v>227</v>
      </c>
      <c r="B231" s="59" t="s">
        <v>10940</v>
      </c>
      <c r="C231" s="59">
        <v>5197414</v>
      </c>
      <c r="D231" s="60">
        <f>'Report Summary'!$E231+'Report Summary'!$I231+'Report Summary'!$O231</f>
        <v>37498.099999999991</v>
      </c>
      <c r="E231" s="60">
        <f>SUM('Report Summary'!$F231:$H231)</f>
        <v>36655.399999999994</v>
      </c>
      <c r="F231" s="60">
        <v>0</v>
      </c>
      <c r="G231" s="60">
        <v>54.7</v>
      </c>
      <c r="H231" s="60">
        <v>36600.699999999997</v>
      </c>
      <c r="I231" s="60">
        <f>SUM('Report Summary'!$J231:$N231)</f>
        <v>0</v>
      </c>
      <c r="J231" s="60">
        <v>0</v>
      </c>
      <c r="K231" s="60"/>
      <c r="L231" s="60"/>
      <c r="M231" s="60"/>
      <c r="N231" s="60">
        <v>0</v>
      </c>
      <c r="O231" s="60">
        <f>SUM('Report Summary'!$P231:$S231)</f>
        <v>842.7</v>
      </c>
      <c r="P231" s="60">
        <v>0</v>
      </c>
      <c r="Q231" s="60">
        <v>0</v>
      </c>
      <c r="R231" s="60">
        <v>842.7</v>
      </c>
      <c r="S231" s="60">
        <v>0</v>
      </c>
    </row>
    <row r="232" spans="1:19" s="17" customFormat="1" ht="12" x14ac:dyDescent="0.2">
      <c r="A232" s="55">
        <v>228</v>
      </c>
      <c r="B232" s="61" t="s">
        <v>10941</v>
      </c>
      <c r="C232" s="61">
        <v>5160162</v>
      </c>
      <c r="D232" s="62">
        <f>'Report Summary'!$E232+'Report Summary'!$I232+'Report Summary'!$O232</f>
        <v>8369.48</v>
      </c>
      <c r="E232" s="62">
        <f>SUM('Report Summary'!$F232:$H232)</f>
        <v>8269.48</v>
      </c>
      <c r="F232" s="62">
        <v>30.15</v>
      </c>
      <c r="G232" s="62">
        <v>8239.33</v>
      </c>
      <c r="H232" s="62">
        <v>0</v>
      </c>
      <c r="I232" s="62">
        <f>SUM('Report Summary'!$J232:$N232)</f>
        <v>100</v>
      </c>
      <c r="J232" s="62">
        <v>0</v>
      </c>
      <c r="K232" s="62"/>
      <c r="L232" s="62"/>
      <c r="M232" s="62">
        <v>100</v>
      </c>
      <c r="N232" s="62">
        <v>0</v>
      </c>
      <c r="O232" s="62">
        <f>SUM('Report Summary'!$P232:$S232)</f>
        <v>0</v>
      </c>
      <c r="P232" s="62">
        <v>0</v>
      </c>
      <c r="Q232" s="62">
        <v>0</v>
      </c>
      <c r="R232" s="62">
        <v>0</v>
      </c>
      <c r="S232" s="62">
        <v>0</v>
      </c>
    </row>
    <row r="233" spans="1:19" s="17" customFormat="1" ht="12" x14ac:dyDescent="0.2">
      <c r="A233" s="58">
        <v>229</v>
      </c>
      <c r="B233" s="59" t="s">
        <v>3317</v>
      </c>
      <c r="C233" s="59">
        <v>5051231</v>
      </c>
      <c r="D233" s="60">
        <f>'Report Summary'!$E233+'Report Summary'!$I233+'Report Summary'!$O233</f>
        <v>130</v>
      </c>
      <c r="E233" s="60">
        <f>SUM('Report Summary'!$F233:$H233)</f>
        <v>130</v>
      </c>
      <c r="F233" s="60">
        <v>0</v>
      </c>
      <c r="G233" s="60">
        <v>130</v>
      </c>
      <c r="H233" s="60">
        <v>0</v>
      </c>
      <c r="I233" s="60">
        <f>SUM('Report Summary'!$J233:$N233)</f>
        <v>0</v>
      </c>
      <c r="J233" s="60">
        <v>0</v>
      </c>
      <c r="K233" s="60"/>
      <c r="L233" s="60"/>
      <c r="M233" s="60"/>
      <c r="N233" s="60">
        <v>0</v>
      </c>
      <c r="O233" s="60">
        <f>SUM('Report Summary'!$P233:$S233)</f>
        <v>0</v>
      </c>
      <c r="P233" s="60">
        <v>0</v>
      </c>
      <c r="Q233" s="60">
        <v>0</v>
      </c>
      <c r="R233" s="60">
        <v>0</v>
      </c>
      <c r="S233" s="60">
        <v>0</v>
      </c>
    </row>
    <row r="234" spans="1:19" s="17" customFormat="1" ht="12" x14ac:dyDescent="0.2">
      <c r="A234" s="55">
        <v>230</v>
      </c>
      <c r="B234" s="61" t="s">
        <v>10942</v>
      </c>
      <c r="C234" s="61">
        <v>5530172</v>
      </c>
      <c r="D234" s="62">
        <f>'Report Summary'!$E234+'Report Summary'!$I234+'Report Summary'!$O234</f>
        <v>1275</v>
      </c>
      <c r="E234" s="62">
        <f>SUM('Report Summary'!$F234:$H234)</f>
        <v>1275</v>
      </c>
      <c r="F234" s="62">
        <v>0</v>
      </c>
      <c r="G234" s="62">
        <v>1275</v>
      </c>
      <c r="H234" s="62">
        <v>0</v>
      </c>
      <c r="I234" s="62">
        <f>SUM('Report Summary'!$J234:$N234)</f>
        <v>0</v>
      </c>
      <c r="J234" s="62">
        <v>0</v>
      </c>
      <c r="K234" s="62"/>
      <c r="L234" s="62"/>
      <c r="M234" s="62"/>
      <c r="N234" s="62">
        <v>0</v>
      </c>
      <c r="O234" s="62">
        <f>SUM('Report Summary'!$P234:$S234)</f>
        <v>0</v>
      </c>
      <c r="P234" s="62">
        <v>0</v>
      </c>
      <c r="Q234" s="62">
        <v>0</v>
      </c>
      <c r="R234" s="62">
        <v>0</v>
      </c>
      <c r="S234" s="62">
        <v>0</v>
      </c>
    </row>
    <row r="235" spans="1:19" s="17" customFormat="1" ht="12" x14ac:dyDescent="0.2">
      <c r="A235" s="58">
        <v>231</v>
      </c>
      <c r="B235" s="59" t="s">
        <v>10943</v>
      </c>
      <c r="C235" s="59">
        <v>5426952</v>
      </c>
      <c r="D235" s="60">
        <f>'Report Summary'!$E235+'Report Summary'!$I235+'Report Summary'!$O235</f>
        <v>32619.58</v>
      </c>
      <c r="E235" s="60">
        <f>SUM('Report Summary'!$F235:$H235)</f>
        <v>31994.58</v>
      </c>
      <c r="F235" s="60">
        <v>20097.440000000002</v>
      </c>
      <c r="G235" s="60">
        <v>0</v>
      </c>
      <c r="H235" s="60">
        <v>11897.14</v>
      </c>
      <c r="I235" s="60">
        <f>SUM('Report Summary'!$J235:$N235)</f>
        <v>625</v>
      </c>
      <c r="J235" s="60">
        <v>0</v>
      </c>
      <c r="K235" s="60"/>
      <c r="L235" s="60"/>
      <c r="M235" s="60">
        <v>625</v>
      </c>
      <c r="N235" s="60">
        <v>0</v>
      </c>
      <c r="O235" s="60">
        <f>SUM('Report Summary'!$P235:$S235)</f>
        <v>0</v>
      </c>
      <c r="P235" s="60">
        <v>0</v>
      </c>
      <c r="Q235" s="60">
        <v>0</v>
      </c>
      <c r="R235" s="60">
        <v>0</v>
      </c>
      <c r="S235" s="60">
        <v>0</v>
      </c>
    </row>
    <row r="236" spans="1:19" s="17" customFormat="1" ht="12" x14ac:dyDescent="0.2">
      <c r="A236" s="55">
        <v>232</v>
      </c>
      <c r="B236" s="56" t="s">
        <v>10944</v>
      </c>
      <c r="C236" s="56">
        <v>2862468</v>
      </c>
      <c r="D236" s="57">
        <f>'Report Summary'!$E236+'Report Summary'!$I236+'Report Summary'!$O236</f>
        <v>628729.39999999991</v>
      </c>
      <c r="E236" s="57">
        <f>SUM('Report Summary'!$F236:$H236)</f>
        <v>512372.17</v>
      </c>
      <c r="F236" s="57">
        <v>72980.569999999992</v>
      </c>
      <c r="G236" s="57">
        <v>152776.59999999998</v>
      </c>
      <c r="H236" s="57">
        <v>286615</v>
      </c>
      <c r="I236" s="57">
        <f>SUM('Report Summary'!$J236:$N236)</f>
        <v>74590.39</v>
      </c>
      <c r="J236" s="57">
        <v>9211.51</v>
      </c>
      <c r="K236" s="57">
        <v>52071.98</v>
      </c>
      <c r="L236" s="57">
        <v>7806.9</v>
      </c>
      <c r="M236" s="57">
        <v>3700</v>
      </c>
      <c r="N236" s="57">
        <v>1800</v>
      </c>
      <c r="O236" s="57">
        <f>SUM('Report Summary'!$P236:$S236)</f>
        <v>41766.839999999997</v>
      </c>
      <c r="P236" s="57">
        <v>0</v>
      </c>
      <c r="Q236" s="57">
        <v>0</v>
      </c>
      <c r="R236" s="57">
        <v>41766.839999999997</v>
      </c>
      <c r="S236" s="57">
        <v>0</v>
      </c>
    </row>
    <row r="237" spans="1:19" s="17" customFormat="1" ht="12" x14ac:dyDescent="0.2">
      <c r="A237" s="58">
        <v>233</v>
      </c>
      <c r="B237" s="67" t="s">
        <v>10945</v>
      </c>
      <c r="C237" s="59">
        <v>2785129</v>
      </c>
      <c r="D237" s="60">
        <f>'Report Summary'!$E237+'Report Summary'!$I237+'Report Summary'!$O237</f>
        <v>177374.3</v>
      </c>
      <c r="E237" s="60">
        <f>SUM('Report Summary'!$F237:$H237)</f>
        <v>174787.5</v>
      </c>
      <c r="F237" s="60">
        <v>65772.5</v>
      </c>
      <c r="G237" s="60">
        <v>337.8</v>
      </c>
      <c r="H237" s="60">
        <v>108677.2</v>
      </c>
      <c r="I237" s="60">
        <f>SUM('Report Summary'!$J237:$N237)</f>
        <v>2586.8000000000002</v>
      </c>
      <c r="J237" s="60">
        <v>2586.8000000000002</v>
      </c>
      <c r="K237" s="60"/>
      <c r="L237" s="60"/>
      <c r="M237" s="60"/>
      <c r="N237" s="60">
        <v>0</v>
      </c>
      <c r="O237" s="60">
        <f>SUM('Report Summary'!$P237:$S237)</f>
        <v>0</v>
      </c>
      <c r="P237" s="60">
        <v>0</v>
      </c>
      <c r="Q237" s="60">
        <v>0</v>
      </c>
      <c r="R237" s="60">
        <v>0</v>
      </c>
      <c r="S237" s="60">
        <v>0</v>
      </c>
    </row>
    <row r="238" spans="1:19" s="17" customFormat="1" ht="12" x14ac:dyDescent="0.2">
      <c r="A238" s="55">
        <v>234</v>
      </c>
      <c r="B238" s="61" t="s">
        <v>10946</v>
      </c>
      <c r="C238" s="61">
        <v>5113024</v>
      </c>
      <c r="D238" s="62">
        <f>'Report Summary'!$E238+'Report Summary'!$I238+'Report Summary'!$O238</f>
        <v>26250</v>
      </c>
      <c r="E238" s="62">
        <f>SUM('Report Summary'!$F238:$H238)</f>
        <v>26250</v>
      </c>
      <c r="F238" s="62">
        <v>0</v>
      </c>
      <c r="G238" s="62">
        <v>20701.599999999999</v>
      </c>
      <c r="H238" s="62">
        <v>5548.4</v>
      </c>
      <c r="I238" s="62">
        <f>SUM('Report Summary'!$J238:$N238)</f>
        <v>0</v>
      </c>
      <c r="J238" s="62">
        <v>0</v>
      </c>
      <c r="K238" s="62"/>
      <c r="L238" s="62"/>
      <c r="M238" s="62"/>
      <c r="N238" s="62">
        <v>0</v>
      </c>
      <c r="O238" s="62">
        <f>SUM('Report Summary'!$P238:$S238)</f>
        <v>0</v>
      </c>
      <c r="P238" s="62">
        <v>0</v>
      </c>
      <c r="Q238" s="62">
        <v>0</v>
      </c>
      <c r="R238" s="62">
        <v>0</v>
      </c>
      <c r="S238" s="62">
        <v>0</v>
      </c>
    </row>
    <row r="239" spans="1:19" s="17" customFormat="1" ht="12" x14ac:dyDescent="0.2">
      <c r="A239" s="58">
        <v>235</v>
      </c>
      <c r="B239" s="59" t="s">
        <v>3092</v>
      </c>
      <c r="C239" s="59">
        <v>5106648</v>
      </c>
      <c r="D239" s="60">
        <f>'Report Summary'!$E239+'Report Summary'!$I239+'Report Summary'!$O239</f>
        <v>6059.2</v>
      </c>
      <c r="E239" s="60">
        <f>SUM('Report Summary'!$F239:$H239)</f>
        <v>5809.2</v>
      </c>
      <c r="F239" s="60">
        <v>0</v>
      </c>
      <c r="G239" s="60">
        <v>5809.2</v>
      </c>
      <c r="H239" s="60">
        <v>0</v>
      </c>
      <c r="I239" s="60">
        <f>SUM('Report Summary'!$J239:$N239)</f>
        <v>250</v>
      </c>
      <c r="J239" s="60">
        <v>0</v>
      </c>
      <c r="K239" s="60"/>
      <c r="L239" s="60"/>
      <c r="M239" s="60">
        <v>250</v>
      </c>
      <c r="N239" s="60">
        <v>0</v>
      </c>
      <c r="O239" s="60">
        <f>SUM('Report Summary'!$P239:$S239)</f>
        <v>0</v>
      </c>
      <c r="P239" s="60">
        <v>0</v>
      </c>
      <c r="Q239" s="60">
        <v>0</v>
      </c>
      <c r="R239" s="60">
        <v>0</v>
      </c>
      <c r="S239" s="60">
        <v>0</v>
      </c>
    </row>
    <row r="240" spans="1:19" s="17" customFormat="1" ht="12" x14ac:dyDescent="0.2">
      <c r="A240" s="55">
        <v>236</v>
      </c>
      <c r="B240" s="66" t="s">
        <v>10947</v>
      </c>
      <c r="C240" s="66">
        <v>5434041</v>
      </c>
      <c r="D240" s="62">
        <f>'Report Summary'!$E240+'Report Summary'!$I240+'Report Summary'!$O240</f>
        <v>1256.5</v>
      </c>
      <c r="E240" s="62">
        <f>SUM('Report Summary'!$F240:$H240)</f>
        <v>1256.5</v>
      </c>
      <c r="F240" s="62">
        <v>0</v>
      </c>
      <c r="G240" s="62">
        <v>1256.5</v>
      </c>
      <c r="H240" s="62">
        <v>0</v>
      </c>
      <c r="I240" s="62">
        <f>SUM('Report Summary'!$J240:$N240)</f>
        <v>0</v>
      </c>
      <c r="J240" s="62">
        <v>0</v>
      </c>
      <c r="K240" s="62"/>
      <c r="L240" s="62"/>
      <c r="M240" s="62"/>
      <c r="N240" s="62">
        <v>0</v>
      </c>
      <c r="O240" s="62">
        <f>SUM('Report Summary'!$P240:$S240)</f>
        <v>0</v>
      </c>
      <c r="P240" s="62">
        <v>0</v>
      </c>
      <c r="Q240" s="62">
        <v>0</v>
      </c>
      <c r="R240" s="62">
        <v>0</v>
      </c>
      <c r="S240" s="62">
        <v>0</v>
      </c>
    </row>
    <row r="241" spans="1:19" s="17" customFormat="1" ht="12" x14ac:dyDescent="0.2">
      <c r="A241" s="58">
        <v>237</v>
      </c>
      <c r="B241" s="59" t="s">
        <v>10948</v>
      </c>
      <c r="C241" s="59">
        <v>2004976</v>
      </c>
      <c r="D241" s="60">
        <f>'Report Summary'!$E241+'Report Summary'!$I241+'Report Summary'!$O241</f>
        <v>8237</v>
      </c>
      <c r="E241" s="60">
        <f>SUM('Report Summary'!$F241:$H241)</f>
        <v>8237</v>
      </c>
      <c r="F241" s="60">
        <v>0</v>
      </c>
      <c r="G241" s="60">
        <v>8237</v>
      </c>
      <c r="H241" s="60">
        <v>0</v>
      </c>
      <c r="I241" s="60">
        <f>SUM('Report Summary'!$J241:$N241)</f>
        <v>0</v>
      </c>
      <c r="J241" s="60">
        <v>0</v>
      </c>
      <c r="K241" s="60"/>
      <c r="L241" s="60"/>
      <c r="M241" s="60"/>
      <c r="N241" s="60">
        <v>0</v>
      </c>
      <c r="O241" s="60">
        <f>SUM('Report Summary'!$P241:$S241)</f>
        <v>0</v>
      </c>
      <c r="P241" s="60">
        <v>0</v>
      </c>
      <c r="Q241" s="60">
        <v>0</v>
      </c>
      <c r="R241" s="60">
        <v>0</v>
      </c>
      <c r="S241" s="60">
        <v>0</v>
      </c>
    </row>
    <row r="242" spans="1:19" s="17" customFormat="1" ht="12" x14ac:dyDescent="0.2">
      <c r="A242" s="55">
        <v>238</v>
      </c>
      <c r="B242" s="56" t="s">
        <v>10949</v>
      </c>
      <c r="C242" s="56">
        <v>2577992</v>
      </c>
      <c r="D242" s="57">
        <f>'Report Summary'!$E242+'Report Summary'!$I242+'Report Summary'!$O242</f>
        <v>205</v>
      </c>
      <c r="E242" s="57">
        <f>SUM('Report Summary'!$F242:$H242)</f>
        <v>205</v>
      </c>
      <c r="F242" s="57">
        <v>0</v>
      </c>
      <c r="G242" s="57">
        <v>205</v>
      </c>
      <c r="H242" s="57">
        <v>0</v>
      </c>
      <c r="I242" s="57">
        <f>SUM('Report Summary'!$J242:$N242)</f>
        <v>0</v>
      </c>
      <c r="J242" s="57">
        <v>0</v>
      </c>
      <c r="K242" s="57"/>
      <c r="L242" s="57"/>
      <c r="M242" s="57"/>
      <c r="N242" s="57">
        <v>0</v>
      </c>
      <c r="O242" s="57">
        <f>SUM('Report Summary'!$P242:$S242)</f>
        <v>0</v>
      </c>
      <c r="P242" s="57">
        <v>0</v>
      </c>
      <c r="Q242" s="57">
        <v>0</v>
      </c>
      <c r="R242" s="57">
        <v>0</v>
      </c>
      <c r="S242" s="57">
        <v>0</v>
      </c>
    </row>
    <row r="243" spans="1:19" s="17" customFormat="1" ht="12" x14ac:dyDescent="0.2">
      <c r="A243" s="58">
        <v>239</v>
      </c>
      <c r="B243" s="63" t="s">
        <v>10950</v>
      </c>
      <c r="C243" s="63">
        <v>5212448</v>
      </c>
      <c r="D243" s="64">
        <f>'Report Summary'!$E243+'Report Summary'!$I243+'Report Summary'!$O243</f>
        <v>24172.844000000001</v>
      </c>
      <c r="E243" s="64">
        <f>SUM('Report Summary'!$F243:$H243)</f>
        <v>2137.2130000000002</v>
      </c>
      <c r="F243" s="64">
        <v>0</v>
      </c>
      <c r="G243" s="64">
        <v>2137.2130000000002</v>
      </c>
      <c r="H243" s="64">
        <v>0</v>
      </c>
      <c r="I243" s="64">
        <f>SUM('Report Summary'!$J243:$N243)</f>
        <v>22035.631000000001</v>
      </c>
      <c r="J243" s="64">
        <v>0</v>
      </c>
      <c r="K243" s="64"/>
      <c r="L243" s="64"/>
      <c r="M243" s="64"/>
      <c r="N243" s="64">
        <v>22035.631000000001</v>
      </c>
      <c r="O243" s="64">
        <f>SUM('Report Summary'!$P243:$S243)</f>
        <v>0</v>
      </c>
      <c r="P243" s="64">
        <v>0</v>
      </c>
      <c r="Q243" s="64">
        <v>0</v>
      </c>
      <c r="R243" s="64">
        <v>0</v>
      </c>
      <c r="S243" s="64">
        <v>0</v>
      </c>
    </row>
    <row r="244" spans="1:19" s="17" customFormat="1" ht="12" x14ac:dyDescent="0.2">
      <c r="A244" s="55">
        <v>240</v>
      </c>
      <c r="B244" s="61" t="s">
        <v>5431</v>
      </c>
      <c r="C244" s="61">
        <v>5540437</v>
      </c>
      <c r="D244" s="62">
        <f>'Report Summary'!$E244+'Report Summary'!$I244+'Report Summary'!$O244</f>
        <v>129649.4</v>
      </c>
      <c r="E244" s="62">
        <f>SUM('Report Summary'!$F244:$H244)</f>
        <v>129649.4</v>
      </c>
      <c r="F244" s="62">
        <v>0</v>
      </c>
      <c r="G244" s="62">
        <v>129649.4</v>
      </c>
      <c r="H244" s="62">
        <v>0</v>
      </c>
      <c r="I244" s="62">
        <f>SUM('Report Summary'!$J244:$N244)</f>
        <v>0</v>
      </c>
      <c r="J244" s="62">
        <v>0</v>
      </c>
      <c r="K244" s="62"/>
      <c r="L244" s="62"/>
      <c r="M244" s="62"/>
      <c r="N244" s="62">
        <v>0</v>
      </c>
      <c r="O244" s="62">
        <f>SUM('Report Summary'!$P244:$S244)</f>
        <v>0</v>
      </c>
      <c r="P244" s="62">
        <v>0</v>
      </c>
      <c r="Q244" s="62">
        <v>0</v>
      </c>
      <c r="R244" s="62">
        <v>0</v>
      </c>
      <c r="S244" s="62">
        <v>0</v>
      </c>
    </row>
    <row r="245" spans="1:19" s="17" customFormat="1" ht="12" x14ac:dyDescent="0.2">
      <c r="A245" s="58">
        <v>241</v>
      </c>
      <c r="B245" s="59" t="s">
        <v>10951</v>
      </c>
      <c r="C245" s="59">
        <v>5288894</v>
      </c>
      <c r="D245" s="60">
        <f>'Report Summary'!$E245+'Report Summary'!$I245+'Report Summary'!$O245</f>
        <v>2755.4</v>
      </c>
      <c r="E245" s="60">
        <f>SUM('Report Summary'!$F245:$H245)</f>
        <v>2530.4</v>
      </c>
      <c r="F245" s="60">
        <v>0</v>
      </c>
      <c r="G245" s="60">
        <v>2530.4</v>
      </c>
      <c r="H245" s="60">
        <v>0</v>
      </c>
      <c r="I245" s="60">
        <f>SUM('Report Summary'!$J245:$N245)</f>
        <v>225</v>
      </c>
      <c r="J245" s="60">
        <v>0</v>
      </c>
      <c r="K245" s="60"/>
      <c r="L245" s="60"/>
      <c r="M245" s="60"/>
      <c r="N245" s="60">
        <v>225</v>
      </c>
      <c r="O245" s="60">
        <f>SUM('Report Summary'!$P245:$S245)</f>
        <v>0</v>
      </c>
      <c r="P245" s="60">
        <v>0</v>
      </c>
      <c r="Q245" s="60">
        <v>0</v>
      </c>
      <c r="R245" s="60">
        <v>0</v>
      </c>
      <c r="S245" s="60">
        <v>0</v>
      </c>
    </row>
    <row r="246" spans="1:19" s="17" customFormat="1" ht="12" x14ac:dyDescent="0.2">
      <c r="A246" s="55">
        <v>242</v>
      </c>
      <c r="B246" s="66" t="s">
        <v>10952</v>
      </c>
      <c r="C246" s="66">
        <v>5260833</v>
      </c>
      <c r="D246" s="62">
        <f>'Report Summary'!$E246+'Report Summary'!$I246+'Report Summary'!$O246</f>
        <v>19094.881999999998</v>
      </c>
      <c r="E246" s="62">
        <f>SUM('Report Summary'!$F246:$H246)</f>
        <v>17127.581999999999</v>
      </c>
      <c r="F246" s="62">
        <v>0</v>
      </c>
      <c r="G246" s="62">
        <v>14754.487999999999</v>
      </c>
      <c r="H246" s="62">
        <v>2373.0940000000001</v>
      </c>
      <c r="I246" s="62">
        <f>SUM('Report Summary'!$J246:$N246)</f>
        <v>1967.3</v>
      </c>
      <c r="J246" s="62">
        <v>667.3</v>
      </c>
      <c r="K246" s="62"/>
      <c r="L246" s="62">
        <v>300</v>
      </c>
      <c r="M246" s="62">
        <v>1000</v>
      </c>
      <c r="N246" s="62">
        <v>0</v>
      </c>
      <c r="O246" s="62">
        <f>SUM('Report Summary'!$P246:$S246)</f>
        <v>0</v>
      </c>
      <c r="P246" s="62">
        <v>0</v>
      </c>
      <c r="Q246" s="62">
        <v>0</v>
      </c>
      <c r="R246" s="62">
        <v>0</v>
      </c>
      <c r="S246" s="62">
        <v>0</v>
      </c>
    </row>
    <row r="247" spans="1:19" s="17" customFormat="1" ht="12" x14ac:dyDescent="0.2">
      <c r="A247" s="58">
        <v>243</v>
      </c>
      <c r="B247" s="63" t="s">
        <v>3916</v>
      </c>
      <c r="C247" s="63">
        <v>5095719</v>
      </c>
      <c r="D247" s="64">
        <f>'Report Summary'!$E247+'Report Summary'!$I247+'Report Summary'!$O247</f>
        <v>15221.6</v>
      </c>
      <c r="E247" s="64">
        <f>SUM('Report Summary'!$F247:$H247)</f>
        <v>15221.6</v>
      </c>
      <c r="F247" s="64">
        <v>0</v>
      </c>
      <c r="G247" s="64">
        <v>15221.6</v>
      </c>
      <c r="H247" s="64">
        <v>0</v>
      </c>
      <c r="I247" s="64">
        <f>SUM('Report Summary'!$J247:$N247)</f>
        <v>0</v>
      </c>
      <c r="J247" s="64">
        <v>0</v>
      </c>
      <c r="K247" s="64"/>
      <c r="L247" s="64"/>
      <c r="M247" s="64"/>
      <c r="N247" s="64">
        <v>0</v>
      </c>
      <c r="O247" s="64">
        <f>SUM('Report Summary'!$P247:$S247)</f>
        <v>0</v>
      </c>
      <c r="P247" s="64">
        <v>0</v>
      </c>
      <c r="Q247" s="64">
        <v>0</v>
      </c>
      <c r="R247" s="64">
        <v>0</v>
      </c>
      <c r="S247" s="64">
        <v>0</v>
      </c>
    </row>
    <row r="248" spans="1:19" s="22" customFormat="1" ht="12" x14ac:dyDescent="0.2">
      <c r="A248" s="55">
        <v>244</v>
      </c>
      <c r="B248" s="61" t="s">
        <v>5474</v>
      </c>
      <c r="C248" s="61">
        <v>5238862</v>
      </c>
      <c r="D248" s="62">
        <f>'Report Summary'!$E248+'Report Summary'!$I248+'Report Summary'!$O248</f>
        <v>5104.6000000000004</v>
      </c>
      <c r="E248" s="62">
        <f>SUM('Report Summary'!$F248:$H248)</f>
        <v>5104.6000000000004</v>
      </c>
      <c r="F248" s="62">
        <v>0</v>
      </c>
      <c r="G248" s="62">
        <v>5104.6000000000004</v>
      </c>
      <c r="H248" s="62">
        <v>0</v>
      </c>
      <c r="I248" s="62">
        <f>SUM('Report Summary'!$J248:$N248)</f>
        <v>0</v>
      </c>
      <c r="J248" s="62">
        <v>0</v>
      </c>
      <c r="K248" s="62"/>
      <c r="L248" s="62"/>
      <c r="M248" s="62"/>
      <c r="N248" s="62">
        <v>0</v>
      </c>
      <c r="O248" s="62">
        <f>SUM('Report Summary'!$P248:$S248)</f>
        <v>0</v>
      </c>
      <c r="P248" s="62">
        <v>0</v>
      </c>
      <c r="Q248" s="62">
        <v>0</v>
      </c>
      <c r="R248" s="62">
        <v>0</v>
      </c>
      <c r="S248" s="62">
        <v>0</v>
      </c>
    </row>
    <row r="249" spans="1:19" s="17" customFormat="1" ht="12" x14ac:dyDescent="0.2">
      <c r="A249" s="58">
        <v>245</v>
      </c>
      <c r="B249" s="65" t="s">
        <v>4499</v>
      </c>
      <c r="C249" s="65">
        <v>5218101</v>
      </c>
      <c r="D249" s="60">
        <f>'Report Summary'!$E249+'Report Summary'!$I249+'Report Summary'!$O249</f>
        <v>35825.800000000003</v>
      </c>
      <c r="E249" s="60">
        <f>SUM('Report Summary'!$F249:$H249)</f>
        <v>28015.800000000003</v>
      </c>
      <c r="F249" s="60">
        <v>0</v>
      </c>
      <c r="G249" s="60">
        <v>12299.6</v>
      </c>
      <c r="H249" s="60">
        <v>15716.2</v>
      </c>
      <c r="I249" s="60">
        <f>SUM('Report Summary'!$J249:$N249)</f>
        <v>810</v>
      </c>
      <c r="J249" s="60">
        <v>560</v>
      </c>
      <c r="K249" s="60"/>
      <c r="L249" s="60"/>
      <c r="M249" s="60">
        <v>250</v>
      </c>
      <c r="N249" s="60">
        <v>0</v>
      </c>
      <c r="O249" s="60">
        <f>SUM('Report Summary'!$P249:$S249)</f>
        <v>7000</v>
      </c>
      <c r="P249" s="60">
        <v>0</v>
      </c>
      <c r="Q249" s="60">
        <v>0</v>
      </c>
      <c r="R249" s="60">
        <v>7000</v>
      </c>
      <c r="S249" s="60">
        <v>0</v>
      </c>
    </row>
    <row r="250" spans="1:19" s="17" customFormat="1" ht="12" x14ac:dyDescent="0.2">
      <c r="A250" s="55">
        <v>246</v>
      </c>
      <c r="B250" s="61" t="s">
        <v>10953</v>
      </c>
      <c r="C250" s="61">
        <v>5584663</v>
      </c>
      <c r="D250" s="62">
        <f>'Report Summary'!$E250+'Report Summary'!$I250+'Report Summary'!$O250</f>
        <v>47968.06</v>
      </c>
      <c r="E250" s="62">
        <f>SUM('Report Summary'!$F250:$H250)</f>
        <v>47968.06</v>
      </c>
      <c r="F250" s="62">
        <v>0</v>
      </c>
      <c r="G250" s="62">
        <v>47968.06</v>
      </c>
      <c r="H250" s="62">
        <v>0</v>
      </c>
      <c r="I250" s="62">
        <f>SUM('Report Summary'!$J250:$N250)</f>
        <v>0</v>
      </c>
      <c r="J250" s="62">
        <v>0</v>
      </c>
      <c r="K250" s="62"/>
      <c r="L250" s="62"/>
      <c r="M250" s="62"/>
      <c r="N250" s="62">
        <v>0</v>
      </c>
      <c r="O250" s="62">
        <f>SUM('Report Summary'!$P250:$S250)</f>
        <v>0</v>
      </c>
      <c r="P250" s="62">
        <v>0</v>
      </c>
      <c r="Q250" s="62">
        <v>0</v>
      </c>
      <c r="R250" s="62">
        <v>0</v>
      </c>
      <c r="S250" s="62">
        <v>0</v>
      </c>
    </row>
    <row r="251" spans="1:19" s="17" customFormat="1" ht="12" x14ac:dyDescent="0.2">
      <c r="A251" s="58">
        <v>247</v>
      </c>
      <c r="B251" s="63" t="s">
        <v>10954</v>
      </c>
      <c r="C251" s="63">
        <v>5236517</v>
      </c>
      <c r="D251" s="64">
        <f>'Report Summary'!$E251+'Report Summary'!$I251+'Report Summary'!$O251</f>
        <v>5762.1</v>
      </c>
      <c r="E251" s="64">
        <f>SUM('Report Summary'!$F251:$H251)</f>
        <v>5762.1</v>
      </c>
      <c r="F251" s="64">
        <v>0</v>
      </c>
      <c r="G251" s="64">
        <v>2005.6</v>
      </c>
      <c r="H251" s="64">
        <v>3756.5</v>
      </c>
      <c r="I251" s="64">
        <f>SUM('Report Summary'!$J251:$N251)</f>
        <v>0</v>
      </c>
      <c r="J251" s="64">
        <v>0</v>
      </c>
      <c r="K251" s="64"/>
      <c r="L251" s="64"/>
      <c r="M251" s="64"/>
      <c r="N251" s="64">
        <v>0</v>
      </c>
      <c r="O251" s="64">
        <f>SUM('Report Summary'!$P251:$S251)</f>
        <v>0</v>
      </c>
      <c r="P251" s="64">
        <v>0</v>
      </c>
      <c r="Q251" s="64">
        <v>0</v>
      </c>
      <c r="R251" s="64">
        <v>0</v>
      </c>
      <c r="S251" s="64">
        <v>0</v>
      </c>
    </row>
    <row r="252" spans="1:19" s="17" customFormat="1" ht="12" x14ac:dyDescent="0.2">
      <c r="A252" s="55">
        <v>248</v>
      </c>
      <c r="B252" s="61" t="s">
        <v>10955</v>
      </c>
      <c r="C252" s="61">
        <v>5129184</v>
      </c>
      <c r="D252" s="62">
        <f>'Report Summary'!$E252+'Report Summary'!$I252+'Report Summary'!$O252</f>
        <v>19352.599999999999</v>
      </c>
      <c r="E252" s="62">
        <f>SUM('Report Summary'!$F252:$H252)</f>
        <v>19352.599999999999</v>
      </c>
      <c r="F252" s="62">
        <v>0</v>
      </c>
      <c r="G252" s="62">
        <v>19352.599999999999</v>
      </c>
      <c r="H252" s="62">
        <v>0</v>
      </c>
      <c r="I252" s="62">
        <f>SUM('Report Summary'!$J252:$N252)</f>
        <v>0</v>
      </c>
      <c r="J252" s="62">
        <v>0</v>
      </c>
      <c r="K252" s="62"/>
      <c r="L252" s="62"/>
      <c r="M252" s="62"/>
      <c r="N252" s="62">
        <v>0</v>
      </c>
      <c r="O252" s="62">
        <f>SUM('Report Summary'!$P252:$S252)</f>
        <v>0</v>
      </c>
      <c r="P252" s="62">
        <v>0</v>
      </c>
      <c r="Q252" s="62">
        <v>0</v>
      </c>
      <c r="R252" s="62">
        <v>0</v>
      </c>
      <c r="S252" s="62">
        <v>0</v>
      </c>
    </row>
    <row r="253" spans="1:19" s="17" customFormat="1" ht="12" x14ac:dyDescent="0.2">
      <c r="A253" s="58">
        <v>249</v>
      </c>
      <c r="B253" s="59" t="s">
        <v>10956</v>
      </c>
      <c r="C253" s="59">
        <v>5310598</v>
      </c>
      <c r="D253" s="60">
        <f>'Report Summary'!$E253+'Report Summary'!$I253+'Report Summary'!$O253</f>
        <v>987.5</v>
      </c>
      <c r="E253" s="60">
        <f>SUM('Report Summary'!$F253:$H253)</f>
        <v>987.5</v>
      </c>
      <c r="F253" s="60">
        <v>414.5</v>
      </c>
      <c r="G253" s="60">
        <v>0</v>
      </c>
      <c r="H253" s="60">
        <v>573</v>
      </c>
      <c r="I253" s="60">
        <f>SUM('Report Summary'!$J253:$N253)</f>
        <v>0</v>
      </c>
      <c r="J253" s="60">
        <v>0</v>
      </c>
      <c r="K253" s="60"/>
      <c r="L253" s="60"/>
      <c r="M253" s="60"/>
      <c r="N253" s="60">
        <v>0</v>
      </c>
      <c r="O253" s="60">
        <f>SUM('Report Summary'!$P253:$S253)</f>
        <v>0</v>
      </c>
      <c r="P253" s="60">
        <v>0</v>
      </c>
      <c r="Q253" s="60">
        <v>0</v>
      </c>
      <c r="R253" s="60">
        <v>0</v>
      </c>
      <c r="S253" s="60">
        <v>0</v>
      </c>
    </row>
    <row r="254" spans="1:19" s="17" customFormat="1" ht="12" x14ac:dyDescent="0.2">
      <c r="A254" s="55">
        <v>250</v>
      </c>
      <c r="B254" s="56" t="s">
        <v>10957</v>
      </c>
      <c r="C254" s="56">
        <v>4377443</v>
      </c>
      <c r="D254" s="57">
        <f>'Report Summary'!$E254+'Report Summary'!$I254+'Report Summary'!$O254</f>
        <v>403.9</v>
      </c>
      <c r="E254" s="57">
        <f>SUM('Report Summary'!$F254:$H254)</f>
        <v>403.9</v>
      </c>
      <c r="F254" s="57">
        <v>0</v>
      </c>
      <c r="G254" s="57">
        <v>403.9</v>
      </c>
      <c r="H254" s="57">
        <v>0</v>
      </c>
      <c r="I254" s="57">
        <f>SUM('Report Summary'!$J254:$N254)</f>
        <v>0</v>
      </c>
      <c r="J254" s="57">
        <v>0</v>
      </c>
      <c r="K254" s="57"/>
      <c r="L254" s="57"/>
      <c r="M254" s="57"/>
      <c r="N254" s="57">
        <v>0</v>
      </c>
      <c r="O254" s="57">
        <f>SUM('Report Summary'!$P254:$S254)</f>
        <v>0</v>
      </c>
      <c r="P254" s="57">
        <v>0</v>
      </c>
      <c r="Q254" s="57">
        <v>0</v>
      </c>
      <c r="R254" s="57">
        <v>0</v>
      </c>
      <c r="S254" s="57">
        <v>0</v>
      </c>
    </row>
    <row r="255" spans="1:19" s="17" customFormat="1" ht="12" x14ac:dyDescent="0.2">
      <c r="A255" s="58">
        <v>251</v>
      </c>
      <c r="B255" s="59" t="s">
        <v>10958</v>
      </c>
      <c r="C255" s="59">
        <v>5111625</v>
      </c>
      <c r="D255" s="60">
        <f>'Report Summary'!$E255+'Report Summary'!$I255+'Report Summary'!$O255</f>
        <v>82682.3</v>
      </c>
      <c r="E255" s="60">
        <f>SUM('Report Summary'!$F255:$H255)</f>
        <v>43660.3</v>
      </c>
      <c r="F255" s="60">
        <v>0</v>
      </c>
      <c r="G255" s="60">
        <v>31443.9</v>
      </c>
      <c r="H255" s="60">
        <v>12216.4</v>
      </c>
      <c r="I255" s="60">
        <f>SUM('Report Summary'!$J255:$N255)</f>
        <v>19216</v>
      </c>
      <c r="J255" s="60">
        <v>0</v>
      </c>
      <c r="K255" s="60">
        <v>19216</v>
      </c>
      <c r="L255" s="60"/>
      <c r="M255" s="60"/>
      <c r="N255" s="60">
        <v>0</v>
      </c>
      <c r="O255" s="60">
        <f>SUM('Report Summary'!$P255:$S255)</f>
        <v>19806</v>
      </c>
      <c r="P255" s="60">
        <v>0</v>
      </c>
      <c r="Q255" s="60">
        <v>0</v>
      </c>
      <c r="R255" s="60">
        <v>19806</v>
      </c>
      <c r="S255" s="60">
        <v>0</v>
      </c>
    </row>
    <row r="256" spans="1:19" s="17" customFormat="1" ht="12" x14ac:dyDescent="0.2">
      <c r="A256" s="55">
        <v>252</v>
      </c>
      <c r="B256" s="56" t="s">
        <v>10959</v>
      </c>
      <c r="C256" s="56">
        <v>5156246</v>
      </c>
      <c r="D256" s="57">
        <f>'Report Summary'!$E256+'Report Summary'!$I256+'Report Summary'!$O256</f>
        <v>16506.3</v>
      </c>
      <c r="E256" s="57">
        <f>SUM('Report Summary'!$F256:$H256)</f>
        <v>16506.3</v>
      </c>
      <c r="F256" s="57">
        <v>0</v>
      </c>
      <c r="G256" s="57">
        <v>16506.3</v>
      </c>
      <c r="H256" s="57">
        <v>0</v>
      </c>
      <c r="I256" s="57">
        <f>SUM('Report Summary'!$J256:$N256)</f>
        <v>0</v>
      </c>
      <c r="J256" s="57">
        <v>0</v>
      </c>
      <c r="K256" s="57"/>
      <c r="L256" s="57"/>
      <c r="M256" s="57"/>
      <c r="N256" s="57">
        <v>0</v>
      </c>
      <c r="O256" s="57">
        <f>SUM('Report Summary'!$P256:$S256)</f>
        <v>0</v>
      </c>
      <c r="P256" s="57">
        <v>0</v>
      </c>
      <c r="Q256" s="57">
        <v>0</v>
      </c>
      <c r="R256" s="57">
        <v>0</v>
      </c>
      <c r="S256" s="57">
        <v>0</v>
      </c>
    </row>
    <row r="257" spans="1:19" s="17" customFormat="1" ht="12" x14ac:dyDescent="0.2">
      <c r="A257" s="58">
        <v>253</v>
      </c>
      <c r="B257" s="59" t="s">
        <v>10960</v>
      </c>
      <c r="C257" s="59">
        <v>5060222</v>
      </c>
      <c r="D257" s="60">
        <f>'Report Summary'!$E257+'Report Summary'!$I257+'Report Summary'!$O257</f>
        <v>77245.7</v>
      </c>
      <c r="E257" s="60">
        <f>SUM('Report Summary'!$F257:$H257)</f>
        <v>77245.7</v>
      </c>
      <c r="F257" s="60">
        <v>0</v>
      </c>
      <c r="G257" s="60">
        <v>67245.7</v>
      </c>
      <c r="H257" s="60">
        <v>10000</v>
      </c>
      <c r="I257" s="60">
        <f>SUM('Report Summary'!$J257:$N257)</f>
        <v>0</v>
      </c>
      <c r="J257" s="60">
        <v>0</v>
      </c>
      <c r="K257" s="60"/>
      <c r="L257" s="60"/>
      <c r="M257" s="60"/>
      <c r="N257" s="60">
        <v>0</v>
      </c>
      <c r="O257" s="60">
        <f>SUM('Report Summary'!$P257:$S257)</f>
        <v>0</v>
      </c>
      <c r="P257" s="60">
        <v>0</v>
      </c>
      <c r="Q257" s="60">
        <v>0</v>
      </c>
      <c r="R257" s="60">
        <v>0</v>
      </c>
      <c r="S257" s="60">
        <v>0</v>
      </c>
    </row>
    <row r="258" spans="1:19" s="17" customFormat="1" ht="12" x14ac:dyDescent="0.2">
      <c r="A258" s="55">
        <v>254</v>
      </c>
      <c r="B258" s="61" t="s">
        <v>8658</v>
      </c>
      <c r="C258" s="61">
        <v>5340624</v>
      </c>
      <c r="D258" s="62">
        <f>'Report Summary'!$E258+'Report Summary'!$I258+'Report Summary'!$O258</f>
        <v>192431.9</v>
      </c>
      <c r="E258" s="62">
        <f>SUM('Report Summary'!$F258:$H258)</f>
        <v>175705.5</v>
      </c>
      <c r="F258" s="62">
        <v>55.5</v>
      </c>
      <c r="G258" s="62">
        <v>174647.1</v>
      </c>
      <c r="H258" s="62">
        <v>1002.9000000000001</v>
      </c>
      <c r="I258" s="62">
        <f>SUM('Report Summary'!$J258:$N258)</f>
        <v>14126.4</v>
      </c>
      <c r="J258" s="62">
        <v>0</v>
      </c>
      <c r="K258" s="62"/>
      <c r="L258" s="62">
        <v>8776.4</v>
      </c>
      <c r="M258" s="62">
        <v>5350</v>
      </c>
      <c r="N258" s="62">
        <v>0</v>
      </c>
      <c r="O258" s="62">
        <f>SUM('Report Summary'!$P258:$S258)</f>
        <v>2600</v>
      </c>
      <c r="P258" s="62">
        <v>0</v>
      </c>
      <c r="Q258" s="62">
        <v>0</v>
      </c>
      <c r="R258" s="62">
        <v>2600</v>
      </c>
      <c r="S258" s="62">
        <v>0</v>
      </c>
    </row>
    <row r="259" spans="1:19" s="17" customFormat="1" ht="12" x14ac:dyDescent="0.2">
      <c r="A259" s="58">
        <v>255</v>
      </c>
      <c r="B259" s="59" t="s">
        <v>7568</v>
      </c>
      <c r="C259" s="59">
        <v>5150752</v>
      </c>
      <c r="D259" s="60">
        <f>'Report Summary'!$E259+'Report Summary'!$I259+'Report Summary'!$O259</f>
        <v>53572.5</v>
      </c>
      <c r="E259" s="60">
        <f>SUM('Report Summary'!$F259:$H259)</f>
        <v>53572.5</v>
      </c>
      <c r="F259" s="60">
        <v>0</v>
      </c>
      <c r="G259" s="60">
        <v>53572.5</v>
      </c>
      <c r="H259" s="60">
        <v>0</v>
      </c>
      <c r="I259" s="60">
        <f>SUM('Report Summary'!$J259:$N259)</f>
        <v>0</v>
      </c>
      <c r="J259" s="60">
        <v>0</v>
      </c>
      <c r="K259" s="60"/>
      <c r="L259" s="60"/>
      <c r="M259" s="60"/>
      <c r="N259" s="60">
        <v>0</v>
      </c>
      <c r="O259" s="60">
        <f>SUM('Report Summary'!$P259:$S259)</f>
        <v>0</v>
      </c>
      <c r="P259" s="60">
        <v>0</v>
      </c>
      <c r="Q259" s="60">
        <v>0</v>
      </c>
      <c r="R259" s="60">
        <v>0</v>
      </c>
      <c r="S259" s="60">
        <v>0</v>
      </c>
    </row>
    <row r="260" spans="1:19" s="17" customFormat="1" ht="12" x14ac:dyDescent="0.2">
      <c r="A260" s="55">
        <v>256</v>
      </c>
      <c r="B260" s="61" t="s">
        <v>3297</v>
      </c>
      <c r="C260" s="61">
        <v>5146712</v>
      </c>
      <c r="D260" s="62">
        <f>'Report Summary'!$E260+'Report Summary'!$I260+'Report Summary'!$O260</f>
        <v>16841.3</v>
      </c>
      <c r="E260" s="62">
        <f>SUM('Report Summary'!$F260:$H260)</f>
        <v>16841.3</v>
      </c>
      <c r="F260" s="62">
        <v>0</v>
      </c>
      <c r="G260" s="62">
        <v>16841.3</v>
      </c>
      <c r="H260" s="62">
        <v>0</v>
      </c>
      <c r="I260" s="62">
        <f>SUM('Report Summary'!$J260:$N260)</f>
        <v>0</v>
      </c>
      <c r="J260" s="62">
        <v>0</v>
      </c>
      <c r="K260" s="62"/>
      <c r="L260" s="62"/>
      <c r="M260" s="62"/>
      <c r="N260" s="62">
        <v>0</v>
      </c>
      <c r="O260" s="62">
        <f>SUM('Report Summary'!$P260:$S260)</f>
        <v>0</v>
      </c>
      <c r="P260" s="62">
        <v>0</v>
      </c>
      <c r="Q260" s="62">
        <v>0</v>
      </c>
      <c r="R260" s="62">
        <v>0</v>
      </c>
      <c r="S260" s="62">
        <v>0</v>
      </c>
    </row>
    <row r="261" spans="1:19" s="17" customFormat="1" ht="12" x14ac:dyDescent="0.2">
      <c r="A261" s="58">
        <v>257</v>
      </c>
      <c r="B261" s="59" t="s">
        <v>10105</v>
      </c>
      <c r="C261" s="59">
        <v>5101492</v>
      </c>
      <c r="D261" s="60">
        <f>'Report Summary'!$E261+'Report Summary'!$I261+'Report Summary'!$O261</f>
        <v>11256.1</v>
      </c>
      <c r="E261" s="60">
        <f>SUM('Report Summary'!$F261:$H261)</f>
        <v>9920.1</v>
      </c>
      <c r="F261" s="60">
        <v>0</v>
      </c>
      <c r="G261" s="60">
        <v>7035.6</v>
      </c>
      <c r="H261" s="60">
        <v>2884.5</v>
      </c>
      <c r="I261" s="60">
        <f>SUM('Report Summary'!$J261:$N261)</f>
        <v>1336</v>
      </c>
      <c r="J261" s="60">
        <v>456</v>
      </c>
      <c r="K261" s="60">
        <v>880</v>
      </c>
      <c r="L261" s="60"/>
      <c r="M261" s="60"/>
      <c r="N261" s="60">
        <v>0</v>
      </c>
      <c r="O261" s="60">
        <f>SUM('Report Summary'!$P261:$S261)</f>
        <v>0</v>
      </c>
      <c r="P261" s="60">
        <v>0</v>
      </c>
      <c r="Q261" s="60">
        <v>0</v>
      </c>
      <c r="R261" s="60">
        <v>0</v>
      </c>
      <c r="S261" s="60">
        <v>0</v>
      </c>
    </row>
    <row r="262" spans="1:19" s="17" customFormat="1" ht="12" x14ac:dyDescent="0.2">
      <c r="A262" s="55">
        <v>258</v>
      </c>
      <c r="B262" s="61" t="s">
        <v>10961</v>
      </c>
      <c r="C262" s="61">
        <v>5140781</v>
      </c>
      <c r="D262" s="62">
        <f>'Report Summary'!$E262+'Report Summary'!$I262+'Report Summary'!$O262</f>
        <v>3640</v>
      </c>
      <c r="E262" s="62">
        <f>SUM('Report Summary'!$F262:$H262)</f>
        <v>3640</v>
      </c>
      <c r="F262" s="62">
        <v>0</v>
      </c>
      <c r="G262" s="62">
        <v>3540</v>
      </c>
      <c r="H262" s="62">
        <v>100</v>
      </c>
      <c r="I262" s="62">
        <f>SUM('Report Summary'!$J262:$N262)</f>
        <v>0</v>
      </c>
      <c r="J262" s="62">
        <v>0</v>
      </c>
      <c r="K262" s="62"/>
      <c r="L262" s="62"/>
      <c r="M262" s="62"/>
      <c r="N262" s="62">
        <v>0</v>
      </c>
      <c r="O262" s="62">
        <f>SUM('Report Summary'!$P262:$S262)</f>
        <v>0</v>
      </c>
      <c r="P262" s="62">
        <v>0</v>
      </c>
      <c r="Q262" s="62">
        <v>0</v>
      </c>
      <c r="R262" s="62">
        <v>0</v>
      </c>
      <c r="S262" s="62">
        <v>0</v>
      </c>
    </row>
    <row r="263" spans="1:19" s="17" customFormat="1" ht="12" x14ac:dyDescent="0.2">
      <c r="A263" s="58">
        <v>259</v>
      </c>
      <c r="B263" s="63" t="s">
        <v>9830</v>
      </c>
      <c r="C263" s="63">
        <v>5006813</v>
      </c>
      <c r="D263" s="64">
        <f>'Report Summary'!$E263+'Report Summary'!$I263+'Report Summary'!$O263</f>
        <v>6260.4269999999997</v>
      </c>
      <c r="E263" s="64">
        <f>SUM('Report Summary'!$F263:$H263)</f>
        <v>5710.4269999999997</v>
      </c>
      <c r="F263" s="64">
        <v>0</v>
      </c>
      <c r="G263" s="64">
        <v>5710.4269999999997</v>
      </c>
      <c r="H263" s="64">
        <v>0</v>
      </c>
      <c r="I263" s="64">
        <f>SUM('Report Summary'!$J263:$N263)</f>
        <v>550</v>
      </c>
      <c r="J263" s="64">
        <v>0</v>
      </c>
      <c r="K263" s="64"/>
      <c r="L263" s="64"/>
      <c r="M263" s="64">
        <v>550</v>
      </c>
      <c r="N263" s="64">
        <v>0</v>
      </c>
      <c r="O263" s="64">
        <f>SUM('Report Summary'!$P263:$S263)</f>
        <v>0</v>
      </c>
      <c r="P263" s="64">
        <v>0</v>
      </c>
      <c r="Q263" s="64">
        <v>0</v>
      </c>
      <c r="R263" s="64">
        <v>0</v>
      </c>
      <c r="S263" s="64">
        <v>0</v>
      </c>
    </row>
    <row r="264" spans="1:19" s="17" customFormat="1" ht="12" x14ac:dyDescent="0.2">
      <c r="A264" s="55">
        <v>260</v>
      </c>
      <c r="B264" s="66" t="s">
        <v>10962</v>
      </c>
      <c r="C264" s="66">
        <v>5444012</v>
      </c>
      <c r="D264" s="62">
        <f>'Report Summary'!$E264+'Report Summary'!$I264+'Report Summary'!$O264</f>
        <v>92371.1</v>
      </c>
      <c r="E264" s="62">
        <f>SUM('Report Summary'!$F264:$H264)</f>
        <v>92371.1</v>
      </c>
      <c r="F264" s="62">
        <v>0</v>
      </c>
      <c r="G264" s="62">
        <v>92371.1</v>
      </c>
      <c r="H264" s="62">
        <v>0</v>
      </c>
      <c r="I264" s="62">
        <f>SUM('Report Summary'!$J264:$N264)</f>
        <v>0</v>
      </c>
      <c r="J264" s="62">
        <v>0</v>
      </c>
      <c r="K264" s="62"/>
      <c r="L264" s="62"/>
      <c r="M264" s="62"/>
      <c r="N264" s="62">
        <v>0</v>
      </c>
      <c r="O264" s="62">
        <f>SUM('Report Summary'!$P264:$S264)</f>
        <v>0</v>
      </c>
      <c r="P264" s="62">
        <v>0</v>
      </c>
      <c r="Q264" s="62">
        <v>0</v>
      </c>
      <c r="R264" s="62">
        <v>0</v>
      </c>
      <c r="S264" s="62">
        <v>0</v>
      </c>
    </row>
    <row r="265" spans="1:19" s="17" customFormat="1" ht="12" x14ac:dyDescent="0.2">
      <c r="A265" s="58">
        <v>261</v>
      </c>
      <c r="B265" s="63" t="s">
        <v>10963</v>
      </c>
      <c r="C265" s="63">
        <v>5097215</v>
      </c>
      <c r="D265" s="64">
        <f>'Report Summary'!$E265+'Report Summary'!$I265+'Report Summary'!$O265</f>
        <v>596.70000000000005</v>
      </c>
      <c r="E265" s="64">
        <f>SUM('Report Summary'!$F265:$H265)</f>
        <v>596.70000000000005</v>
      </c>
      <c r="F265" s="64">
        <v>0</v>
      </c>
      <c r="G265" s="64">
        <v>596.70000000000005</v>
      </c>
      <c r="H265" s="64">
        <v>0</v>
      </c>
      <c r="I265" s="64">
        <f>SUM('Report Summary'!$J265:$N265)</f>
        <v>0</v>
      </c>
      <c r="J265" s="64">
        <v>0</v>
      </c>
      <c r="K265" s="64"/>
      <c r="L265" s="64"/>
      <c r="M265" s="64"/>
      <c r="N265" s="64">
        <v>0</v>
      </c>
      <c r="O265" s="64">
        <f>SUM('Report Summary'!$P265:$S265)</f>
        <v>0</v>
      </c>
      <c r="P265" s="64">
        <v>0</v>
      </c>
      <c r="Q265" s="64">
        <v>0</v>
      </c>
      <c r="R265" s="64">
        <v>0</v>
      </c>
      <c r="S265" s="64">
        <v>0</v>
      </c>
    </row>
    <row r="266" spans="1:19" s="17" customFormat="1" ht="12" x14ac:dyDescent="0.2">
      <c r="A266" s="55">
        <v>262</v>
      </c>
      <c r="B266" s="61" t="s">
        <v>5548</v>
      </c>
      <c r="C266" s="61">
        <v>2871505</v>
      </c>
      <c r="D266" s="62">
        <f>'Report Summary'!$E266+'Report Summary'!$I266+'Report Summary'!$O266</f>
        <v>9168.619999999999</v>
      </c>
      <c r="E266" s="62">
        <f>SUM('Report Summary'!$F266:$H266)</f>
        <v>5868.62</v>
      </c>
      <c r="F266" s="62">
        <v>0</v>
      </c>
      <c r="G266" s="62">
        <v>5868.62</v>
      </c>
      <c r="H266" s="62">
        <v>0</v>
      </c>
      <c r="I266" s="62">
        <f>SUM('Report Summary'!$J266:$N266)</f>
        <v>2800</v>
      </c>
      <c r="J266" s="62">
        <v>0</v>
      </c>
      <c r="K266" s="62"/>
      <c r="L266" s="62"/>
      <c r="M266" s="62"/>
      <c r="N266" s="62">
        <v>2800</v>
      </c>
      <c r="O266" s="62">
        <f>SUM('Report Summary'!$P266:$S266)</f>
        <v>500</v>
      </c>
      <c r="P266" s="62">
        <v>0</v>
      </c>
      <c r="Q266" s="62">
        <v>0</v>
      </c>
      <c r="R266" s="62">
        <v>500</v>
      </c>
      <c r="S266" s="62">
        <v>0</v>
      </c>
    </row>
    <row r="267" spans="1:19" s="17" customFormat="1" ht="12" x14ac:dyDescent="0.2">
      <c r="A267" s="58">
        <v>263</v>
      </c>
      <c r="B267" s="59" t="s">
        <v>7675</v>
      </c>
      <c r="C267" s="59">
        <v>5436176</v>
      </c>
      <c r="D267" s="60">
        <f>'Report Summary'!$E267+'Report Summary'!$I267+'Report Summary'!$O267</f>
        <v>76035.899999999994</v>
      </c>
      <c r="E267" s="60">
        <f>SUM('Report Summary'!$F267:$H267)</f>
        <v>76035.899999999994</v>
      </c>
      <c r="F267" s="60">
        <v>0</v>
      </c>
      <c r="G267" s="60">
        <v>62295.5</v>
      </c>
      <c r="H267" s="60">
        <v>13740.4</v>
      </c>
      <c r="I267" s="60">
        <f>SUM('Report Summary'!$J267:$N267)</f>
        <v>0</v>
      </c>
      <c r="J267" s="60">
        <v>0</v>
      </c>
      <c r="K267" s="60"/>
      <c r="L267" s="60"/>
      <c r="M267" s="60"/>
      <c r="N267" s="60">
        <v>0</v>
      </c>
      <c r="O267" s="60">
        <f>SUM('Report Summary'!$P267:$S267)</f>
        <v>0</v>
      </c>
      <c r="P267" s="60">
        <v>0</v>
      </c>
      <c r="Q267" s="60">
        <v>0</v>
      </c>
      <c r="R267" s="60">
        <v>0</v>
      </c>
      <c r="S267" s="60">
        <v>0</v>
      </c>
    </row>
    <row r="268" spans="1:19" s="17" customFormat="1" ht="12" x14ac:dyDescent="0.2">
      <c r="A268" s="55">
        <v>264</v>
      </c>
      <c r="B268" s="61" t="s">
        <v>9545</v>
      </c>
      <c r="C268" s="61">
        <v>5426634</v>
      </c>
      <c r="D268" s="62">
        <f>'Report Summary'!$E268+'Report Summary'!$I268+'Report Summary'!$O268</f>
        <v>5316.4</v>
      </c>
      <c r="E268" s="62">
        <f>SUM('Report Summary'!$F268:$H268)</f>
        <v>5316.4</v>
      </c>
      <c r="F268" s="62">
        <v>0</v>
      </c>
      <c r="G268" s="62">
        <v>5316.4</v>
      </c>
      <c r="H268" s="62">
        <v>0</v>
      </c>
      <c r="I268" s="62">
        <f>SUM('Report Summary'!$J268:$N268)</f>
        <v>0</v>
      </c>
      <c r="J268" s="62">
        <v>0</v>
      </c>
      <c r="K268" s="62"/>
      <c r="L268" s="62"/>
      <c r="M268" s="62"/>
      <c r="N268" s="62">
        <v>0</v>
      </c>
      <c r="O268" s="62">
        <f>SUM('Report Summary'!$P268:$S268)</f>
        <v>0</v>
      </c>
      <c r="P268" s="62">
        <v>0</v>
      </c>
      <c r="Q268" s="62">
        <v>0</v>
      </c>
      <c r="R268" s="62">
        <v>0</v>
      </c>
      <c r="S268" s="62">
        <v>0</v>
      </c>
    </row>
    <row r="269" spans="1:19" x14ac:dyDescent="0.25">
      <c r="A269" s="58">
        <v>265</v>
      </c>
      <c r="B269" s="59" t="s">
        <v>10964</v>
      </c>
      <c r="C269" s="59">
        <v>5184827</v>
      </c>
      <c r="D269" s="60">
        <f>'Report Summary'!$E269+'Report Summary'!$I269+'Report Summary'!$O269</f>
        <v>155.1</v>
      </c>
      <c r="E269" s="60">
        <f>SUM('Report Summary'!$F269:$H269)</f>
        <v>155.1</v>
      </c>
      <c r="F269" s="60">
        <v>0</v>
      </c>
      <c r="G269" s="60">
        <v>155.1</v>
      </c>
      <c r="H269" s="60">
        <v>0</v>
      </c>
      <c r="I269" s="60">
        <f>SUM('Report Summary'!$J269:$N269)</f>
        <v>0</v>
      </c>
      <c r="J269" s="60">
        <v>0</v>
      </c>
      <c r="K269" s="60"/>
      <c r="L269" s="60"/>
      <c r="M269" s="60"/>
      <c r="N269" s="60">
        <v>0</v>
      </c>
      <c r="O269" s="60">
        <f>SUM('Report Summary'!$P269:$S269)</f>
        <v>0</v>
      </c>
      <c r="P269" s="60">
        <v>0</v>
      </c>
      <c r="Q269" s="60">
        <v>0</v>
      </c>
      <c r="R269" s="60">
        <v>0</v>
      </c>
      <c r="S269" s="60">
        <v>0</v>
      </c>
    </row>
    <row r="270" spans="1:19" x14ac:dyDescent="0.25">
      <c r="A270" s="55">
        <v>266</v>
      </c>
      <c r="B270" s="61" t="s">
        <v>10965</v>
      </c>
      <c r="C270" s="61">
        <v>5386179</v>
      </c>
      <c r="D270" s="62">
        <f>'Report Summary'!$E270+'Report Summary'!$I270+'Report Summary'!$O270</f>
        <v>18724.300000000003</v>
      </c>
      <c r="E270" s="62">
        <f>SUM('Report Summary'!$F270:$H270)</f>
        <v>18724.300000000003</v>
      </c>
      <c r="F270" s="62">
        <v>0</v>
      </c>
      <c r="G270" s="62">
        <v>8737.7000000000007</v>
      </c>
      <c r="H270" s="62">
        <v>9986.6</v>
      </c>
      <c r="I270" s="62">
        <f>SUM('Report Summary'!$J270:$N270)</f>
        <v>0</v>
      </c>
      <c r="J270" s="62">
        <v>0</v>
      </c>
      <c r="K270" s="62"/>
      <c r="L270" s="62"/>
      <c r="M270" s="62"/>
      <c r="N270" s="62">
        <v>0</v>
      </c>
      <c r="O270" s="62">
        <f>SUM('Report Summary'!$P270:$S270)</f>
        <v>0</v>
      </c>
      <c r="P270" s="62">
        <v>0</v>
      </c>
      <c r="Q270" s="62">
        <v>0</v>
      </c>
      <c r="R270" s="62">
        <v>0</v>
      </c>
      <c r="S270" s="62">
        <v>0</v>
      </c>
    </row>
    <row r="271" spans="1:19" x14ac:dyDescent="0.25">
      <c r="A271" s="58">
        <v>267</v>
      </c>
      <c r="B271" s="63" t="s">
        <v>10966</v>
      </c>
      <c r="C271" s="63">
        <v>5084458</v>
      </c>
      <c r="D271" s="64">
        <f>'Report Summary'!$E271+'Report Summary'!$I271+'Report Summary'!$O271</f>
        <v>46281.8</v>
      </c>
      <c r="E271" s="64">
        <f>SUM('Report Summary'!$F271:$H271)</f>
        <v>36802.5</v>
      </c>
      <c r="F271" s="64">
        <v>1407.4</v>
      </c>
      <c r="G271" s="64">
        <v>28958.7</v>
      </c>
      <c r="H271" s="64">
        <v>6436.4</v>
      </c>
      <c r="I271" s="64">
        <f>SUM('Report Summary'!$J271:$N271)</f>
        <v>9479.2999999999993</v>
      </c>
      <c r="J271" s="64">
        <v>546.1</v>
      </c>
      <c r="K271" s="64"/>
      <c r="L271" s="64">
        <v>401.7</v>
      </c>
      <c r="M271" s="64">
        <v>2000</v>
      </c>
      <c r="N271" s="64">
        <v>6531.5</v>
      </c>
      <c r="O271" s="64">
        <f>SUM('Report Summary'!$P271:$S271)</f>
        <v>0</v>
      </c>
      <c r="P271" s="64">
        <v>0</v>
      </c>
      <c r="Q271" s="64">
        <v>0</v>
      </c>
      <c r="R271" s="64">
        <v>0</v>
      </c>
      <c r="S271" s="64">
        <v>0</v>
      </c>
    </row>
    <row r="272" spans="1:19" x14ac:dyDescent="0.25">
      <c r="A272" s="55">
        <v>268</v>
      </c>
      <c r="B272" s="61" t="s">
        <v>10967</v>
      </c>
      <c r="C272" s="61">
        <v>5440092</v>
      </c>
      <c r="D272" s="62">
        <f>'Report Summary'!$E272+'Report Summary'!$I272+'Report Summary'!$O272</f>
        <v>66676.5</v>
      </c>
      <c r="E272" s="62">
        <f>SUM('Report Summary'!$F272:$H272)</f>
        <v>65076.5</v>
      </c>
      <c r="F272" s="62">
        <v>32.299999999999997</v>
      </c>
      <c r="G272" s="62">
        <v>64144.2</v>
      </c>
      <c r="H272" s="62">
        <v>900</v>
      </c>
      <c r="I272" s="62">
        <f>SUM('Report Summary'!$J272:$N272)</f>
        <v>0</v>
      </c>
      <c r="J272" s="62">
        <v>0</v>
      </c>
      <c r="K272" s="62"/>
      <c r="L272" s="62"/>
      <c r="M272" s="62"/>
      <c r="N272" s="62">
        <v>0</v>
      </c>
      <c r="O272" s="62">
        <f>SUM('Report Summary'!$P272:$S272)</f>
        <v>1600</v>
      </c>
      <c r="P272" s="62">
        <v>0</v>
      </c>
      <c r="Q272" s="62">
        <v>0</v>
      </c>
      <c r="R272" s="62">
        <v>1600</v>
      </c>
      <c r="S272" s="62">
        <v>0</v>
      </c>
    </row>
    <row r="273" spans="1:19" x14ac:dyDescent="0.25">
      <c r="A273" s="58">
        <v>269</v>
      </c>
      <c r="B273" s="59" t="s">
        <v>10968</v>
      </c>
      <c r="C273" s="59">
        <v>5359252</v>
      </c>
      <c r="D273" s="60">
        <f>'Report Summary'!$E273+'Report Summary'!$I273+'Report Summary'!$O273</f>
        <v>18002.7</v>
      </c>
      <c r="E273" s="60">
        <f>SUM('Report Summary'!$F273:$H273)</f>
        <v>18002.7</v>
      </c>
      <c r="F273" s="60">
        <v>0</v>
      </c>
      <c r="G273" s="60">
        <v>15002.7</v>
      </c>
      <c r="H273" s="60">
        <v>3000</v>
      </c>
      <c r="I273" s="60">
        <f>SUM('Report Summary'!$J273:$N273)</f>
        <v>0</v>
      </c>
      <c r="J273" s="60">
        <v>0</v>
      </c>
      <c r="K273" s="60"/>
      <c r="L273" s="60"/>
      <c r="M273" s="60"/>
      <c r="N273" s="60">
        <v>0</v>
      </c>
      <c r="O273" s="60">
        <f>SUM('Report Summary'!$P273:$S273)</f>
        <v>0</v>
      </c>
      <c r="P273" s="60">
        <v>0</v>
      </c>
      <c r="Q273" s="60">
        <v>0</v>
      </c>
      <c r="R273" s="60">
        <v>0</v>
      </c>
      <c r="S273" s="60">
        <v>0</v>
      </c>
    </row>
    <row r="274" spans="1:19" x14ac:dyDescent="0.25">
      <c r="A274" s="55">
        <v>270</v>
      </c>
      <c r="B274" s="56" t="s">
        <v>10969</v>
      </c>
      <c r="C274" s="56">
        <v>2890542</v>
      </c>
      <c r="D274" s="57">
        <f>'Report Summary'!$E274+'Report Summary'!$I274+'Report Summary'!$O274</f>
        <v>23372.3</v>
      </c>
      <c r="E274" s="57">
        <f>SUM('Report Summary'!$F274:$H274)</f>
        <v>21559</v>
      </c>
      <c r="F274" s="57">
        <v>0</v>
      </c>
      <c r="G274" s="57">
        <v>20362.599999999999</v>
      </c>
      <c r="H274" s="57">
        <v>1196.4000000000001</v>
      </c>
      <c r="I274" s="57">
        <f>SUM('Report Summary'!$J274:$N274)</f>
        <v>1813.3</v>
      </c>
      <c r="J274" s="57">
        <v>813.3</v>
      </c>
      <c r="K274" s="57"/>
      <c r="L274" s="57"/>
      <c r="M274" s="57">
        <v>1000</v>
      </c>
      <c r="N274" s="57">
        <v>0</v>
      </c>
      <c r="O274" s="57">
        <f>SUM('Report Summary'!$P274:$S274)</f>
        <v>0</v>
      </c>
      <c r="P274" s="57">
        <v>0</v>
      </c>
      <c r="Q274" s="57">
        <v>0</v>
      </c>
      <c r="R274" s="57">
        <v>0</v>
      </c>
      <c r="S274" s="57">
        <v>0</v>
      </c>
    </row>
    <row r="275" spans="1:19" x14ac:dyDescent="0.25">
      <c r="A275" s="58">
        <v>271</v>
      </c>
      <c r="B275" s="59" t="s">
        <v>10970</v>
      </c>
      <c r="C275" s="59">
        <v>5097266</v>
      </c>
      <c r="D275" s="60">
        <f>'Report Summary'!$E275+'Report Summary'!$I275+'Report Summary'!$O275</f>
        <v>0</v>
      </c>
      <c r="E275" s="60">
        <f>SUM('Report Summary'!$F275:$H275)</f>
        <v>0</v>
      </c>
      <c r="F275" s="60">
        <v>0</v>
      </c>
      <c r="G275" s="60">
        <v>0</v>
      </c>
      <c r="H275" s="60">
        <v>0</v>
      </c>
      <c r="I275" s="60">
        <f>SUM('Report Summary'!$J275:$N275)</f>
        <v>0</v>
      </c>
      <c r="J275" s="60">
        <v>0</v>
      </c>
      <c r="K275" s="60"/>
      <c r="L275" s="60"/>
      <c r="M275" s="60"/>
      <c r="N275" s="60">
        <v>0</v>
      </c>
      <c r="O275" s="60">
        <f>SUM('Report Summary'!$P275:$S275)</f>
        <v>0</v>
      </c>
      <c r="P275" s="60">
        <v>0</v>
      </c>
      <c r="Q275" s="60">
        <v>0</v>
      </c>
      <c r="R275" s="60">
        <v>0</v>
      </c>
      <c r="S275" s="60">
        <v>0</v>
      </c>
    </row>
    <row r="276" spans="1:19" x14ac:dyDescent="0.25">
      <c r="A276" s="55">
        <v>272</v>
      </c>
      <c r="B276" s="56" t="s">
        <v>10971</v>
      </c>
      <c r="C276" s="56">
        <v>5026628</v>
      </c>
      <c r="D276" s="57">
        <f>'Report Summary'!$E276+'Report Summary'!$I276+'Report Summary'!$O276</f>
        <v>82812</v>
      </c>
      <c r="E276" s="57">
        <f>SUM('Report Summary'!$F276:$H276)</f>
        <v>68218</v>
      </c>
      <c r="F276" s="57">
        <v>57462.3</v>
      </c>
      <c r="G276" s="57">
        <v>0</v>
      </c>
      <c r="H276" s="57">
        <v>10755.7</v>
      </c>
      <c r="I276" s="57">
        <f>SUM('Report Summary'!$J276:$N276)</f>
        <v>14594</v>
      </c>
      <c r="J276" s="57">
        <v>1733.2</v>
      </c>
      <c r="K276" s="57">
        <v>3245.6</v>
      </c>
      <c r="L276" s="57">
        <v>1089.9000000000001</v>
      </c>
      <c r="M276" s="57"/>
      <c r="N276" s="57">
        <v>8525.2999999999993</v>
      </c>
      <c r="O276" s="57">
        <f>SUM('Report Summary'!$P276:$S276)</f>
        <v>0</v>
      </c>
      <c r="P276" s="57">
        <v>0</v>
      </c>
      <c r="Q276" s="57">
        <v>0</v>
      </c>
      <c r="R276" s="57">
        <v>0</v>
      </c>
      <c r="S276" s="57">
        <v>0</v>
      </c>
    </row>
    <row r="277" spans="1:19" x14ac:dyDescent="0.25">
      <c r="A277" s="58">
        <v>273</v>
      </c>
      <c r="B277" s="63" t="s">
        <v>834</v>
      </c>
      <c r="C277" s="63">
        <v>2086166</v>
      </c>
      <c r="D277" s="64">
        <f>'Report Summary'!$E277+'Report Summary'!$I277+'Report Summary'!$O277</f>
        <v>483860.8</v>
      </c>
      <c r="E277" s="64">
        <f>SUM('Report Summary'!$F277:$H277)</f>
        <v>367334.39999999997</v>
      </c>
      <c r="F277" s="64">
        <v>53211.6</v>
      </c>
      <c r="G277" s="64">
        <v>263351.59999999998</v>
      </c>
      <c r="H277" s="64">
        <v>50771.199999999997</v>
      </c>
      <c r="I277" s="64">
        <f>SUM('Report Summary'!$J277:$N277)</f>
        <v>100685.20000000001</v>
      </c>
      <c r="J277" s="64">
        <v>4482.6000000000004</v>
      </c>
      <c r="K277" s="64">
        <v>7700.5</v>
      </c>
      <c r="L277" s="64">
        <v>82662.100000000006</v>
      </c>
      <c r="M277" s="64">
        <v>2000</v>
      </c>
      <c r="N277" s="64">
        <v>3840</v>
      </c>
      <c r="O277" s="64">
        <f>SUM('Report Summary'!$P277:$S277)</f>
        <v>15841.2</v>
      </c>
      <c r="P277" s="64">
        <v>0</v>
      </c>
      <c r="Q277" s="64">
        <v>10000</v>
      </c>
      <c r="R277" s="64">
        <v>4043.2</v>
      </c>
      <c r="S277" s="64">
        <v>1798</v>
      </c>
    </row>
    <row r="278" spans="1:19" x14ac:dyDescent="0.25">
      <c r="A278" s="55">
        <v>274</v>
      </c>
      <c r="B278" s="61" t="s">
        <v>1743</v>
      </c>
      <c r="C278" s="61">
        <v>5205107</v>
      </c>
      <c r="D278" s="62">
        <f>'Report Summary'!$E278+'Report Summary'!$I278+'Report Summary'!$O278</f>
        <v>5724.3</v>
      </c>
      <c r="E278" s="62">
        <f>SUM('Report Summary'!$F278:$H278)</f>
        <v>3524.3</v>
      </c>
      <c r="F278" s="62">
        <v>0</v>
      </c>
      <c r="G278" s="62">
        <v>3524.3</v>
      </c>
      <c r="H278" s="62">
        <v>0</v>
      </c>
      <c r="I278" s="62">
        <f>SUM('Report Summary'!$J278:$N278)</f>
        <v>0</v>
      </c>
      <c r="J278" s="62">
        <v>0</v>
      </c>
      <c r="K278" s="62"/>
      <c r="L278" s="62"/>
      <c r="M278" s="62"/>
      <c r="N278" s="62">
        <v>0</v>
      </c>
      <c r="O278" s="62">
        <f>SUM('Report Summary'!$P278:$S278)</f>
        <v>2200</v>
      </c>
      <c r="P278" s="62">
        <v>0</v>
      </c>
      <c r="Q278" s="62">
        <v>0</v>
      </c>
      <c r="R278" s="62">
        <v>2200</v>
      </c>
      <c r="S278" s="62">
        <v>0</v>
      </c>
    </row>
    <row r="279" spans="1:19" x14ac:dyDescent="0.25">
      <c r="A279" s="58">
        <v>275</v>
      </c>
      <c r="B279" s="63" t="s">
        <v>10972</v>
      </c>
      <c r="C279" s="63">
        <v>5103274</v>
      </c>
      <c r="D279" s="64">
        <f>'Report Summary'!$E279+'Report Summary'!$I279+'Report Summary'!$O279</f>
        <v>7816.02</v>
      </c>
      <c r="E279" s="64">
        <f>SUM('Report Summary'!$F279:$H279)</f>
        <v>7816.02</v>
      </c>
      <c r="F279" s="64">
        <v>0</v>
      </c>
      <c r="G279" s="64">
        <v>7816.02</v>
      </c>
      <c r="H279" s="64">
        <v>0</v>
      </c>
      <c r="I279" s="64">
        <f>SUM('Report Summary'!$J279:$N279)</f>
        <v>0</v>
      </c>
      <c r="J279" s="64">
        <v>0</v>
      </c>
      <c r="K279" s="64"/>
      <c r="L279" s="64"/>
      <c r="M279" s="64"/>
      <c r="N279" s="64">
        <v>0</v>
      </c>
      <c r="O279" s="64">
        <f>SUM('Report Summary'!$P279:$S279)</f>
        <v>0</v>
      </c>
      <c r="P279" s="64">
        <v>0</v>
      </c>
      <c r="Q279" s="64">
        <v>0</v>
      </c>
      <c r="R279" s="64">
        <v>0</v>
      </c>
      <c r="S279" s="64">
        <v>0</v>
      </c>
    </row>
    <row r="280" spans="1:19" x14ac:dyDescent="0.25">
      <c r="A280" s="55">
        <v>276</v>
      </c>
      <c r="B280" s="56" t="s">
        <v>10973</v>
      </c>
      <c r="C280" s="56">
        <v>5564913</v>
      </c>
      <c r="D280" s="57">
        <f>'Report Summary'!$E280+'Report Summary'!$I280+'Report Summary'!$O280</f>
        <v>71847.100000000006</v>
      </c>
      <c r="E280" s="57">
        <f>SUM('Report Summary'!$F280:$H280)</f>
        <v>21936.6</v>
      </c>
      <c r="F280" s="57">
        <v>6067.5</v>
      </c>
      <c r="G280" s="57">
        <v>3932.1</v>
      </c>
      <c r="H280" s="57">
        <v>11937</v>
      </c>
      <c r="I280" s="57">
        <f>SUM('Report Summary'!$J280:$N280)</f>
        <v>49910.5</v>
      </c>
      <c r="J280" s="57">
        <v>0</v>
      </c>
      <c r="K280" s="57">
        <v>585</v>
      </c>
      <c r="L280" s="57"/>
      <c r="M280" s="57"/>
      <c r="N280" s="57">
        <v>49325.5</v>
      </c>
      <c r="O280" s="57">
        <f>SUM('Report Summary'!$P280:$S280)</f>
        <v>0</v>
      </c>
      <c r="P280" s="57">
        <v>0</v>
      </c>
      <c r="Q280" s="57">
        <v>0</v>
      </c>
      <c r="R280" s="57">
        <v>0</v>
      </c>
      <c r="S280" s="57">
        <v>0</v>
      </c>
    </row>
    <row r="281" spans="1:19" x14ac:dyDescent="0.25">
      <c r="A281" s="58">
        <v>277</v>
      </c>
      <c r="B281" s="59" t="s">
        <v>10974</v>
      </c>
      <c r="C281" s="59">
        <v>5112842</v>
      </c>
      <c r="D281" s="60">
        <f>'Report Summary'!$E281+'Report Summary'!$I281+'Report Summary'!$O281</f>
        <v>792.1</v>
      </c>
      <c r="E281" s="60">
        <f>SUM('Report Summary'!$F281:$H281)</f>
        <v>792.1</v>
      </c>
      <c r="F281" s="60">
        <v>0</v>
      </c>
      <c r="G281" s="60">
        <v>792.1</v>
      </c>
      <c r="H281" s="60">
        <v>0</v>
      </c>
      <c r="I281" s="60">
        <f>SUM('Report Summary'!$J281:$N281)</f>
        <v>0</v>
      </c>
      <c r="J281" s="60">
        <v>0</v>
      </c>
      <c r="K281" s="60"/>
      <c r="L281" s="60"/>
      <c r="M281" s="60"/>
      <c r="N281" s="60">
        <v>0</v>
      </c>
      <c r="O281" s="60">
        <f>SUM('Report Summary'!$P281:$S281)</f>
        <v>0</v>
      </c>
      <c r="P281" s="60">
        <v>0</v>
      </c>
      <c r="Q281" s="60">
        <v>0</v>
      </c>
      <c r="R281" s="60">
        <v>0</v>
      </c>
      <c r="S281" s="60">
        <v>0</v>
      </c>
    </row>
    <row r="282" spans="1:19" x14ac:dyDescent="0.25">
      <c r="A282" s="55">
        <v>278</v>
      </c>
      <c r="B282" s="66" t="s">
        <v>9244</v>
      </c>
      <c r="C282" s="66">
        <v>5402247</v>
      </c>
      <c r="D282" s="62">
        <f>'Report Summary'!$E282+'Report Summary'!$I282+'Report Summary'!$O282</f>
        <v>23762.300000000003</v>
      </c>
      <c r="E282" s="62">
        <f>SUM('Report Summary'!$F282:$H282)</f>
        <v>22451.9</v>
      </c>
      <c r="F282" s="62">
        <v>0</v>
      </c>
      <c r="G282" s="62">
        <v>22251.9</v>
      </c>
      <c r="H282" s="62">
        <v>200</v>
      </c>
      <c r="I282" s="62">
        <f>SUM('Report Summary'!$J282:$N282)</f>
        <v>810.4</v>
      </c>
      <c r="J282" s="62">
        <v>0</v>
      </c>
      <c r="K282" s="62"/>
      <c r="L282" s="62">
        <v>410.4</v>
      </c>
      <c r="M282" s="62">
        <v>400</v>
      </c>
      <c r="N282" s="62">
        <v>0</v>
      </c>
      <c r="O282" s="62">
        <f>SUM('Report Summary'!$P282:$S282)</f>
        <v>500</v>
      </c>
      <c r="P282" s="62">
        <v>0</v>
      </c>
      <c r="Q282" s="62">
        <v>0</v>
      </c>
      <c r="R282" s="62">
        <v>0</v>
      </c>
      <c r="S282" s="62">
        <v>500</v>
      </c>
    </row>
    <row r="283" spans="1:19" x14ac:dyDescent="0.25">
      <c r="A283" s="58">
        <v>279</v>
      </c>
      <c r="B283" s="59" t="s">
        <v>10975</v>
      </c>
      <c r="C283" s="59">
        <v>5554535</v>
      </c>
      <c r="D283" s="60">
        <f>'Report Summary'!$E283+'Report Summary'!$I283+'Report Summary'!$O283</f>
        <v>261.10000000000002</v>
      </c>
      <c r="E283" s="60">
        <f>SUM('Report Summary'!$F283:$H283)</f>
        <v>261.10000000000002</v>
      </c>
      <c r="F283" s="60">
        <v>0</v>
      </c>
      <c r="G283" s="60">
        <v>261.10000000000002</v>
      </c>
      <c r="H283" s="60">
        <v>0</v>
      </c>
      <c r="I283" s="60">
        <f>SUM('Report Summary'!$J283:$N283)</f>
        <v>0</v>
      </c>
      <c r="J283" s="60">
        <v>0</v>
      </c>
      <c r="K283" s="60"/>
      <c r="L283" s="60"/>
      <c r="M283" s="60"/>
      <c r="N283" s="60">
        <v>0</v>
      </c>
      <c r="O283" s="60">
        <f>SUM('Report Summary'!$P283:$S283)</f>
        <v>0</v>
      </c>
      <c r="P283" s="60">
        <v>0</v>
      </c>
      <c r="Q283" s="60">
        <v>0</v>
      </c>
      <c r="R283" s="60">
        <v>0</v>
      </c>
      <c r="S283" s="60">
        <v>0</v>
      </c>
    </row>
    <row r="284" spans="1:19" x14ac:dyDescent="0.25">
      <c r="A284" s="55">
        <v>280</v>
      </c>
      <c r="B284" s="61" t="s">
        <v>4006</v>
      </c>
      <c r="C284" s="61">
        <v>5193605</v>
      </c>
      <c r="D284" s="62">
        <f>'Report Summary'!$E284+'Report Summary'!$I284+'Report Summary'!$O284</f>
        <v>499.3</v>
      </c>
      <c r="E284" s="62">
        <f>SUM('Report Summary'!$F284:$H284)</f>
        <v>249.3</v>
      </c>
      <c r="F284" s="62">
        <v>0</v>
      </c>
      <c r="G284" s="62">
        <v>249.3</v>
      </c>
      <c r="H284" s="62">
        <v>0</v>
      </c>
      <c r="I284" s="62">
        <f>SUM('Report Summary'!$J284:$N284)</f>
        <v>250</v>
      </c>
      <c r="J284" s="62">
        <v>0</v>
      </c>
      <c r="K284" s="62"/>
      <c r="L284" s="62"/>
      <c r="M284" s="62">
        <v>250</v>
      </c>
      <c r="N284" s="62">
        <v>0</v>
      </c>
      <c r="O284" s="62">
        <f>SUM('Report Summary'!$P284:$S284)</f>
        <v>0</v>
      </c>
      <c r="P284" s="62">
        <v>0</v>
      </c>
      <c r="Q284" s="62">
        <v>0</v>
      </c>
      <c r="R284" s="62">
        <v>0</v>
      </c>
      <c r="S284" s="62">
        <v>0</v>
      </c>
    </row>
    <row r="285" spans="1:19" x14ac:dyDescent="0.25">
      <c r="A285" s="58">
        <v>281</v>
      </c>
      <c r="B285" s="59" t="s">
        <v>10976</v>
      </c>
      <c r="C285" s="59">
        <v>5221447</v>
      </c>
      <c r="D285" s="60">
        <f>'Report Summary'!$E285+'Report Summary'!$I285+'Report Summary'!$O285</f>
        <v>5800.7999999999993</v>
      </c>
      <c r="E285" s="60">
        <f>SUM('Report Summary'!$F285:$H285)</f>
        <v>5800.7999999999993</v>
      </c>
      <c r="F285" s="60">
        <v>0</v>
      </c>
      <c r="G285" s="60">
        <v>3847.2</v>
      </c>
      <c r="H285" s="60">
        <v>1953.6</v>
      </c>
      <c r="I285" s="60">
        <f>SUM('Report Summary'!$J285:$N285)</f>
        <v>0</v>
      </c>
      <c r="J285" s="60">
        <v>0</v>
      </c>
      <c r="K285" s="60"/>
      <c r="L285" s="60"/>
      <c r="M285" s="60"/>
      <c r="N285" s="60">
        <v>0</v>
      </c>
      <c r="O285" s="60">
        <f>SUM('Report Summary'!$P285:$S285)</f>
        <v>0</v>
      </c>
      <c r="P285" s="60">
        <v>0</v>
      </c>
      <c r="Q285" s="60">
        <v>0</v>
      </c>
      <c r="R285" s="60">
        <v>0</v>
      </c>
      <c r="S285" s="60">
        <v>0</v>
      </c>
    </row>
    <row r="286" spans="1:19" x14ac:dyDescent="0.25">
      <c r="A286" s="55">
        <v>282</v>
      </c>
      <c r="B286" s="56" t="s">
        <v>10977</v>
      </c>
      <c r="C286" s="56">
        <v>2152924</v>
      </c>
      <c r="D286" s="57">
        <f>'Report Summary'!$E286+'Report Summary'!$I286+'Report Summary'!$O286</f>
        <v>68266.7</v>
      </c>
      <c r="E286" s="57">
        <f>SUM('Report Summary'!$F286:$H286)</f>
        <v>60924.899999999994</v>
      </c>
      <c r="F286" s="57">
        <v>20512.400000000001</v>
      </c>
      <c r="G286" s="57">
        <v>73.3</v>
      </c>
      <c r="H286" s="57">
        <v>40339.199999999997</v>
      </c>
      <c r="I286" s="57">
        <f>SUM('Report Summary'!$J286:$N286)</f>
        <v>6841.8</v>
      </c>
      <c r="J286" s="57">
        <v>192</v>
      </c>
      <c r="K286" s="57">
        <v>2000</v>
      </c>
      <c r="L286" s="57"/>
      <c r="M286" s="57"/>
      <c r="N286" s="57">
        <v>4649.8</v>
      </c>
      <c r="O286" s="57">
        <f>SUM('Report Summary'!$P286:$S286)</f>
        <v>500</v>
      </c>
      <c r="P286" s="57">
        <v>0</v>
      </c>
      <c r="Q286" s="57">
        <v>0</v>
      </c>
      <c r="R286" s="57">
        <v>500</v>
      </c>
      <c r="S286" s="57">
        <v>0</v>
      </c>
    </row>
    <row r="287" spans="1:19" x14ac:dyDescent="0.25">
      <c r="A287" s="58">
        <v>283</v>
      </c>
      <c r="B287" s="63" t="s">
        <v>10978</v>
      </c>
      <c r="C287" s="63">
        <v>5046483</v>
      </c>
      <c r="D287" s="64">
        <f>'Report Summary'!$E287+'Report Summary'!$I287+'Report Summary'!$O287</f>
        <v>25454.6</v>
      </c>
      <c r="E287" s="64">
        <f>SUM('Report Summary'!$F287:$H287)</f>
        <v>20677.599999999999</v>
      </c>
      <c r="F287" s="64">
        <v>5210.8</v>
      </c>
      <c r="G287" s="64">
        <v>5297</v>
      </c>
      <c r="H287" s="64">
        <v>10169.799999999999</v>
      </c>
      <c r="I287" s="64">
        <f>SUM('Report Summary'!$J287:$N287)</f>
        <v>4777</v>
      </c>
      <c r="J287" s="64">
        <v>1257</v>
      </c>
      <c r="K287" s="64">
        <v>3520</v>
      </c>
      <c r="L287" s="64"/>
      <c r="M287" s="64"/>
      <c r="N287" s="64">
        <v>0</v>
      </c>
      <c r="O287" s="64">
        <f>SUM('Report Summary'!$P287:$S287)</f>
        <v>0</v>
      </c>
      <c r="P287" s="64">
        <v>0</v>
      </c>
      <c r="Q287" s="64">
        <v>0</v>
      </c>
      <c r="R287" s="64">
        <v>0</v>
      </c>
      <c r="S287" s="64">
        <v>0</v>
      </c>
    </row>
    <row r="288" spans="1:19" x14ac:dyDescent="0.25">
      <c r="A288" s="55">
        <v>284</v>
      </c>
      <c r="B288" s="61" t="s">
        <v>10979</v>
      </c>
      <c r="C288" s="61">
        <v>5234018</v>
      </c>
      <c r="D288" s="62">
        <f>'Report Summary'!$E288+'Report Summary'!$I288+'Report Summary'!$O288</f>
        <v>28079.600000000002</v>
      </c>
      <c r="E288" s="62">
        <f>SUM('Report Summary'!$F288:$H288)</f>
        <v>7118.5</v>
      </c>
      <c r="F288" s="62">
        <v>0</v>
      </c>
      <c r="G288" s="62">
        <v>1564.5</v>
      </c>
      <c r="H288" s="62">
        <v>5554</v>
      </c>
      <c r="I288" s="62">
        <f>SUM('Report Summary'!$J288:$N288)</f>
        <v>20961.100000000002</v>
      </c>
      <c r="J288" s="62">
        <v>167.9</v>
      </c>
      <c r="K288" s="62"/>
      <c r="L288" s="62"/>
      <c r="M288" s="62">
        <v>20212.2</v>
      </c>
      <c r="N288" s="62">
        <v>581</v>
      </c>
      <c r="O288" s="62">
        <f>SUM('Report Summary'!$P288:$S288)</f>
        <v>0</v>
      </c>
      <c r="P288" s="62">
        <v>0</v>
      </c>
      <c r="Q288" s="62">
        <v>0</v>
      </c>
      <c r="R288" s="62">
        <v>0</v>
      </c>
      <c r="S288" s="62">
        <v>0</v>
      </c>
    </row>
    <row r="289" spans="1:19" x14ac:dyDescent="0.25">
      <c r="A289" s="58">
        <v>285</v>
      </c>
      <c r="B289" s="59" t="s">
        <v>10980</v>
      </c>
      <c r="C289" s="59">
        <v>5004063</v>
      </c>
      <c r="D289" s="60">
        <f>'Report Summary'!$E289+'Report Summary'!$I289+'Report Summary'!$O289</f>
        <v>3842</v>
      </c>
      <c r="E289" s="60">
        <f>SUM('Report Summary'!$F289:$H289)</f>
        <v>2967</v>
      </c>
      <c r="F289" s="60">
        <v>0</v>
      </c>
      <c r="G289" s="60">
        <v>167</v>
      </c>
      <c r="H289" s="60">
        <v>2800</v>
      </c>
      <c r="I289" s="60">
        <f>SUM('Report Summary'!$J289:$N289)</f>
        <v>875</v>
      </c>
      <c r="J289" s="60">
        <v>875</v>
      </c>
      <c r="K289" s="60"/>
      <c r="L289" s="60"/>
      <c r="M289" s="60"/>
      <c r="N289" s="60">
        <v>0</v>
      </c>
      <c r="O289" s="60">
        <f>SUM('Report Summary'!$P289:$S289)</f>
        <v>0</v>
      </c>
      <c r="P289" s="60">
        <v>0</v>
      </c>
      <c r="Q289" s="60">
        <v>0</v>
      </c>
      <c r="R289" s="60">
        <v>0</v>
      </c>
      <c r="S289" s="60">
        <v>0</v>
      </c>
    </row>
    <row r="290" spans="1:19" x14ac:dyDescent="0.25">
      <c r="A290" s="55">
        <v>286</v>
      </c>
      <c r="B290" s="61" t="s">
        <v>10981</v>
      </c>
      <c r="C290" s="61">
        <v>2143097</v>
      </c>
      <c r="D290" s="62">
        <f>'Report Summary'!$E290+'Report Summary'!$I290+'Report Summary'!$O290</f>
        <v>5650.3</v>
      </c>
      <c r="E290" s="62">
        <f>SUM('Report Summary'!$F290:$H290)</f>
        <v>4644.1000000000004</v>
      </c>
      <c r="F290" s="62">
        <v>30</v>
      </c>
      <c r="G290" s="62">
        <v>4614.1000000000004</v>
      </c>
      <c r="H290" s="62">
        <v>0</v>
      </c>
      <c r="I290" s="62">
        <f>SUM('Report Summary'!$J290:$N290)</f>
        <v>1006.2</v>
      </c>
      <c r="J290" s="62">
        <v>455.6</v>
      </c>
      <c r="K290" s="62">
        <v>340.1</v>
      </c>
      <c r="L290" s="62"/>
      <c r="M290" s="62"/>
      <c r="N290" s="62">
        <v>210.5</v>
      </c>
      <c r="O290" s="62">
        <f>SUM('Report Summary'!$P290:$S290)</f>
        <v>0</v>
      </c>
      <c r="P290" s="62">
        <v>0</v>
      </c>
      <c r="Q290" s="62">
        <v>0</v>
      </c>
      <c r="R290" s="62">
        <v>0</v>
      </c>
      <c r="S290" s="62">
        <v>0</v>
      </c>
    </row>
    <row r="291" spans="1:19" x14ac:dyDescent="0.25">
      <c r="A291" s="58">
        <v>287</v>
      </c>
      <c r="B291" s="59" t="s">
        <v>10982</v>
      </c>
      <c r="C291" s="59">
        <v>5325528</v>
      </c>
      <c r="D291" s="60">
        <f>'Report Summary'!$E291+'Report Summary'!$I291+'Report Summary'!$O291</f>
        <v>2498.3000000000002</v>
      </c>
      <c r="E291" s="60">
        <f>SUM('Report Summary'!$F291:$H291)</f>
        <v>2498.3000000000002</v>
      </c>
      <c r="F291" s="60">
        <v>0</v>
      </c>
      <c r="G291" s="60">
        <v>2498.3000000000002</v>
      </c>
      <c r="H291" s="60">
        <v>0</v>
      </c>
      <c r="I291" s="60">
        <f>SUM('Report Summary'!$J291:$N291)</f>
        <v>0</v>
      </c>
      <c r="J291" s="60">
        <v>0</v>
      </c>
      <c r="K291" s="60"/>
      <c r="L291" s="60"/>
      <c r="M291" s="60"/>
      <c r="N291" s="60">
        <v>0</v>
      </c>
      <c r="O291" s="60">
        <f>SUM('Report Summary'!$P291:$S291)</f>
        <v>0</v>
      </c>
      <c r="P291" s="60">
        <v>0</v>
      </c>
      <c r="Q291" s="60">
        <v>0</v>
      </c>
      <c r="R291" s="60">
        <v>0</v>
      </c>
      <c r="S291" s="60">
        <v>0</v>
      </c>
    </row>
    <row r="292" spans="1:19" x14ac:dyDescent="0.25">
      <c r="A292" s="55">
        <v>288</v>
      </c>
      <c r="B292" s="61" t="s">
        <v>10983</v>
      </c>
      <c r="C292" s="61">
        <v>5115809</v>
      </c>
      <c r="D292" s="62">
        <f>'Report Summary'!$E292+'Report Summary'!$I292+'Report Summary'!$O292</f>
        <v>3150</v>
      </c>
      <c r="E292" s="62">
        <f>SUM('Report Summary'!$F292:$H292)</f>
        <v>2150</v>
      </c>
      <c r="F292" s="62">
        <v>0</v>
      </c>
      <c r="G292" s="62">
        <v>2150</v>
      </c>
      <c r="H292" s="62">
        <v>0</v>
      </c>
      <c r="I292" s="62">
        <f>SUM('Report Summary'!$J292:$N292)</f>
        <v>0</v>
      </c>
      <c r="J292" s="62">
        <v>0</v>
      </c>
      <c r="K292" s="62"/>
      <c r="L292" s="62"/>
      <c r="M292" s="62"/>
      <c r="N292" s="62">
        <v>0</v>
      </c>
      <c r="O292" s="62">
        <f>SUM('Report Summary'!$P292:$S292)</f>
        <v>1000</v>
      </c>
      <c r="P292" s="62">
        <v>0</v>
      </c>
      <c r="Q292" s="62">
        <v>0</v>
      </c>
      <c r="R292" s="62">
        <v>1000</v>
      </c>
      <c r="S292" s="62">
        <v>0</v>
      </c>
    </row>
    <row r="293" spans="1:19" x14ac:dyDescent="0.25">
      <c r="A293" s="58">
        <v>289</v>
      </c>
      <c r="B293" s="59" t="s">
        <v>7210</v>
      </c>
      <c r="C293" s="59">
        <v>5179173</v>
      </c>
      <c r="D293" s="60">
        <f>'Report Summary'!$E293+'Report Summary'!$I293+'Report Summary'!$O293</f>
        <v>48002.590000000004</v>
      </c>
      <c r="E293" s="60">
        <f>SUM('Report Summary'!$F293:$H293)</f>
        <v>45374.770000000004</v>
      </c>
      <c r="F293" s="60">
        <v>0</v>
      </c>
      <c r="G293" s="60">
        <v>42618.170000000006</v>
      </c>
      <c r="H293" s="60">
        <v>2756.6</v>
      </c>
      <c r="I293" s="60">
        <f>SUM('Report Summary'!$J293:$N293)</f>
        <v>2627.82</v>
      </c>
      <c r="J293" s="60">
        <v>2627.82</v>
      </c>
      <c r="K293" s="60"/>
      <c r="L293" s="60"/>
      <c r="M293" s="60"/>
      <c r="N293" s="60">
        <v>0</v>
      </c>
      <c r="O293" s="60">
        <f>SUM('Report Summary'!$P293:$S293)</f>
        <v>0</v>
      </c>
      <c r="P293" s="60">
        <v>0</v>
      </c>
      <c r="Q293" s="60">
        <v>0</v>
      </c>
      <c r="R293" s="60">
        <v>0</v>
      </c>
      <c r="S293" s="60">
        <v>0</v>
      </c>
    </row>
    <row r="294" spans="1:19" x14ac:dyDescent="0.25">
      <c r="A294" s="55">
        <v>290</v>
      </c>
      <c r="B294" s="61" t="s">
        <v>10984</v>
      </c>
      <c r="C294" s="61">
        <v>2608073</v>
      </c>
      <c r="D294" s="62">
        <f>'Report Summary'!$E294+'Report Summary'!$I294+'Report Summary'!$O294</f>
        <v>8708</v>
      </c>
      <c r="E294" s="62">
        <f>SUM('Report Summary'!$F294:$H294)</f>
        <v>7170</v>
      </c>
      <c r="F294" s="62">
        <v>3515</v>
      </c>
      <c r="G294" s="62">
        <v>518.79999999999995</v>
      </c>
      <c r="H294" s="62">
        <v>3136.2</v>
      </c>
      <c r="I294" s="62">
        <f>SUM('Report Summary'!$J294:$N294)</f>
        <v>1538</v>
      </c>
      <c r="J294" s="62">
        <v>474</v>
      </c>
      <c r="K294" s="62">
        <v>464</v>
      </c>
      <c r="L294" s="62"/>
      <c r="M294" s="62"/>
      <c r="N294" s="62">
        <v>600</v>
      </c>
      <c r="O294" s="62">
        <f>SUM('Report Summary'!$P294:$S294)</f>
        <v>0</v>
      </c>
      <c r="P294" s="62">
        <v>0</v>
      </c>
      <c r="Q294" s="62">
        <v>0</v>
      </c>
      <c r="R294" s="62">
        <v>0</v>
      </c>
      <c r="S294" s="62">
        <v>0</v>
      </c>
    </row>
    <row r="295" spans="1:19" x14ac:dyDescent="0.25">
      <c r="A295" s="58">
        <v>291</v>
      </c>
      <c r="B295" s="59" t="s">
        <v>1104</v>
      </c>
      <c r="C295" s="59">
        <v>2618532</v>
      </c>
      <c r="D295" s="60">
        <f>'Report Summary'!$E295+'Report Summary'!$I295+'Report Summary'!$O295</f>
        <v>1378.1</v>
      </c>
      <c r="E295" s="60">
        <f>SUM('Report Summary'!$F295:$H295)</f>
        <v>542.1</v>
      </c>
      <c r="F295" s="60">
        <v>0</v>
      </c>
      <c r="G295" s="60">
        <v>542.1</v>
      </c>
      <c r="H295" s="60">
        <v>0</v>
      </c>
      <c r="I295" s="60">
        <f>SUM('Report Summary'!$J295:$N295)</f>
        <v>336</v>
      </c>
      <c r="J295" s="60">
        <v>0</v>
      </c>
      <c r="K295" s="60">
        <v>336</v>
      </c>
      <c r="L295" s="60"/>
      <c r="M295" s="60"/>
      <c r="N295" s="60">
        <v>0</v>
      </c>
      <c r="O295" s="60">
        <f>SUM('Report Summary'!$P295:$S295)</f>
        <v>500</v>
      </c>
      <c r="P295" s="60">
        <v>0</v>
      </c>
      <c r="Q295" s="60">
        <v>0</v>
      </c>
      <c r="R295" s="60">
        <v>500</v>
      </c>
      <c r="S295" s="60">
        <v>0</v>
      </c>
    </row>
    <row r="296" spans="1:19" x14ac:dyDescent="0.25">
      <c r="A296" s="55">
        <v>292</v>
      </c>
      <c r="B296" s="61" t="s">
        <v>10985</v>
      </c>
      <c r="C296" s="61">
        <v>4245547</v>
      </c>
      <c r="D296" s="62">
        <f>'Report Summary'!$E296+'Report Summary'!$I296+'Report Summary'!$O296</f>
        <v>1070</v>
      </c>
      <c r="E296" s="62">
        <f>SUM('Report Summary'!$F296:$H296)</f>
        <v>1070</v>
      </c>
      <c r="F296" s="62">
        <v>0</v>
      </c>
      <c r="G296" s="62">
        <v>1070</v>
      </c>
      <c r="H296" s="62">
        <v>0</v>
      </c>
      <c r="I296" s="62">
        <f>SUM('Report Summary'!$J296:$N296)</f>
        <v>0</v>
      </c>
      <c r="J296" s="62">
        <v>0</v>
      </c>
      <c r="K296" s="62"/>
      <c r="L296" s="62"/>
      <c r="M296" s="62"/>
      <c r="N296" s="62">
        <v>0</v>
      </c>
      <c r="O296" s="62">
        <f>SUM('Report Summary'!$P296:$S296)</f>
        <v>0</v>
      </c>
      <c r="P296" s="62">
        <v>0</v>
      </c>
      <c r="Q296" s="62">
        <v>0</v>
      </c>
      <c r="R296" s="62">
        <v>0</v>
      </c>
      <c r="S296" s="62">
        <v>0</v>
      </c>
    </row>
    <row r="297" spans="1:19" s="17" customFormat="1" ht="12" x14ac:dyDescent="0.2">
      <c r="A297" s="58">
        <v>293</v>
      </c>
      <c r="B297" s="59" t="s">
        <v>10986</v>
      </c>
      <c r="C297" s="59">
        <v>5250978</v>
      </c>
      <c r="D297" s="60">
        <f>'Report Summary'!$E297+'Report Summary'!$I297+'Report Summary'!$O297</f>
        <v>12115.6</v>
      </c>
      <c r="E297" s="60">
        <f>SUM('Report Summary'!$F297:$H297)</f>
        <v>11615.6</v>
      </c>
      <c r="F297" s="60">
        <v>72.099999999999994</v>
      </c>
      <c r="G297" s="60">
        <v>11103.5</v>
      </c>
      <c r="H297" s="60">
        <v>440</v>
      </c>
      <c r="I297" s="60">
        <f>SUM('Report Summary'!$J297:$N297)</f>
        <v>0</v>
      </c>
      <c r="J297" s="60">
        <v>0</v>
      </c>
      <c r="K297" s="60"/>
      <c r="L297" s="60"/>
      <c r="M297" s="60"/>
      <c r="N297" s="60">
        <v>0</v>
      </c>
      <c r="O297" s="60">
        <f>SUM('Report Summary'!$P297:$S297)</f>
        <v>500</v>
      </c>
      <c r="P297" s="60">
        <v>0</v>
      </c>
      <c r="Q297" s="60">
        <v>500</v>
      </c>
      <c r="R297" s="60">
        <v>0</v>
      </c>
      <c r="S297" s="60">
        <v>0</v>
      </c>
    </row>
    <row r="298" spans="1:19" x14ac:dyDescent="0.25">
      <c r="A298" s="55">
        <v>294</v>
      </c>
      <c r="B298" s="61" t="s">
        <v>1844</v>
      </c>
      <c r="C298" s="61">
        <v>2682702</v>
      </c>
      <c r="D298" s="62">
        <f>'Report Summary'!$E298+'Report Summary'!$I298+'Report Summary'!$O298</f>
        <v>0</v>
      </c>
      <c r="E298" s="62">
        <f>SUM('Report Summary'!$F298:$H298)</f>
        <v>0</v>
      </c>
      <c r="F298" s="62">
        <v>0</v>
      </c>
      <c r="G298" s="62">
        <v>0</v>
      </c>
      <c r="H298" s="62">
        <v>0</v>
      </c>
      <c r="I298" s="62">
        <f>SUM('Report Summary'!$J298:$N298)</f>
        <v>0</v>
      </c>
      <c r="J298" s="62">
        <v>0</v>
      </c>
      <c r="K298" s="62"/>
      <c r="L298" s="62"/>
      <c r="M298" s="62"/>
      <c r="N298" s="62">
        <v>0</v>
      </c>
      <c r="O298" s="62">
        <f>SUM('Report Summary'!$P298:$S298)</f>
        <v>0</v>
      </c>
      <c r="P298" s="62">
        <v>0</v>
      </c>
      <c r="Q298" s="62">
        <v>0</v>
      </c>
      <c r="R298" s="62">
        <v>0</v>
      </c>
      <c r="S298" s="62">
        <v>0</v>
      </c>
    </row>
    <row r="299" spans="1:19" x14ac:dyDescent="0.25">
      <c r="A299" s="58">
        <v>295</v>
      </c>
      <c r="B299" s="59" t="s">
        <v>10987</v>
      </c>
      <c r="C299" s="59">
        <v>5109884</v>
      </c>
      <c r="D299" s="60">
        <f>'Report Summary'!$E299+'Report Summary'!$I299+'Report Summary'!$O299</f>
        <v>7580.5</v>
      </c>
      <c r="E299" s="60">
        <f>SUM('Report Summary'!$F299:$H299)</f>
        <v>7580.5</v>
      </c>
      <c r="F299" s="60">
        <v>0</v>
      </c>
      <c r="G299" s="60">
        <v>4091.1</v>
      </c>
      <c r="H299" s="60">
        <v>3489.4</v>
      </c>
      <c r="I299" s="60">
        <f>SUM('Report Summary'!$J299:$N299)</f>
        <v>0</v>
      </c>
      <c r="J299" s="60">
        <v>0</v>
      </c>
      <c r="K299" s="60"/>
      <c r="L299" s="60"/>
      <c r="M299" s="60"/>
      <c r="N299" s="60">
        <v>0</v>
      </c>
      <c r="O299" s="60">
        <f>SUM('Report Summary'!$P299:$S299)</f>
        <v>0</v>
      </c>
      <c r="P299" s="60">
        <v>0</v>
      </c>
      <c r="Q299" s="60">
        <v>0</v>
      </c>
      <c r="R299" s="60">
        <v>0</v>
      </c>
      <c r="S299" s="60">
        <v>0</v>
      </c>
    </row>
    <row r="300" spans="1:19" x14ac:dyDescent="0.25">
      <c r="A300" s="55">
        <v>296</v>
      </c>
      <c r="B300" s="61" t="s">
        <v>10988</v>
      </c>
      <c r="C300" s="61">
        <v>2051303</v>
      </c>
      <c r="D300" s="62">
        <f>'Report Summary'!$E300+'Report Summary'!$I300+'Report Summary'!$O300</f>
        <v>16946073.800000001</v>
      </c>
      <c r="E300" s="62">
        <f>SUM('Report Summary'!$F300:$H300)</f>
        <v>16669863.900000002</v>
      </c>
      <c r="F300" s="62">
        <v>9147009.5</v>
      </c>
      <c r="G300" s="62">
        <v>2188684.7999999998</v>
      </c>
      <c r="H300" s="62">
        <v>5334169.6000000006</v>
      </c>
      <c r="I300" s="62">
        <f>SUM('Report Summary'!$J300:$N300)</f>
        <v>276209.90000000002</v>
      </c>
      <c r="J300" s="62">
        <v>142079.79999999999</v>
      </c>
      <c r="K300" s="62">
        <v>16530.099999999999</v>
      </c>
      <c r="L300" s="62">
        <v>1400</v>
      </c>
      <c r="M300" s="62">
        <v>116200</v>
      </c>
      <c r="N300" s="62">
        <v>0</v>
      </c>
      <c r="O300" s="62">
        <f>SUM('Report Summary'!$P300:$S300)</f>
        <v>0</v>
      </c>
      <c r="P300" s="62">
        <v>0</v>
      </c>
      <c r="Q300" s="62">
        <v>0</v>
      </c>
      <c r="R300" s="62">
        <v>0</v>
      </c>
      <c r="S300" s="62">
        <v>0</v>
      </c>
    </row>
    <row r="301" spans="1:19" x14ac:dyDescent="0.25">
      <c r="A301" s="58">
        <v>297</v>
      </c>
      <c r="B301" s="59" t="s">
        <v>10989</v>
      </c>
      <c r="C301" s="59">
        <v>5202906</v>
      </c>
      <c r="D301" s="60">
        <f>'Report Summary'!$E301+'Report Summary'!$I301+'Report Summary'!$O301</f>
        <v>30836.799999999999</v>
      </c>
      <c r="E301" s="60">
        <f>SUM('Report Summary'!$F301:$H301)</f>
        <v>30736.799999999999</v>
      </c>
      <c r="F301" s="60">
        <v>0</v>
      </c>
      <c r="G301" s="60">
        <v>30736.799999999999</v>
      </c>
      <c r="H301" s="60">
        <v>0</v>
      </c>
      <c r="I301" s="60">
        <f>SUM('Report Summary'!$J301:$N301)</f>
        <v>100</v>
      </c>
      <c r="J301" s="60">
        <v>0</v>
      </c>
      <c r="K301" s="60"/>
      <c r="L301" s="60"/>
      <c r="M301" s="60">
        <v>100</v>
      </c>
      <c r="N301" s="60">
        <v>0</v>
      </c>
      <c r="O301" s="60">
        <f>SUM('Report Summary'!$P301:$S301)</f>
        <v>0</v>
      </c>
      <c r="P301" s="60">
        <v>0</v>
      </c>
      <c r="Q301" s="60">
        <v>0</v>
      </c>
      <c r="R301" s="60">
        <v>0</v>
      </c>
      <c r="S301" s="60">
        <v>0</v>
      </c>
    </row>
    <row r="302" spans="1:19" x14ac:dyDescent="0.25">
      <c r="A302" s="55">
        <v>298</v>
      </c>
      <c r="B302" s="61" t="s">
        <v>10990</v>
      </c>
      <c r="C302" s="61">
        <v>5039274</v>
      </c>
      <c r="D302" s="62">
        <f>'Report Summary'!$E302+'Report Summary'!$I302+'Report Summary'!$O302</f>
        <v>21330.5</v>
      </c>
      <c r="E302" s="62">
        <f>SUM('Report Summary'!$F302:$H302)</f>
        <v>20830.5</v>
      </c>
      <c r="F302" s="62">
        <v>0</v>
      </c>
      <c r="G302" s="62">
        <v>863.5</v>
      </c>
      <c r="H302" s="62">
        <v>19967</v>
      </c>
      <c r="I302" s="62">
        <f>SUM('Report Summary'!$J302:$N302)</f>
        <v>0</v>
      </c>
      <c r="J302" s="62">
        <v>0</v>
      </c>
      <c r="K302" s="62"/>
      <c r="L302" s="62"/>
      <c r="M302" s="62"/>
      <c r="N302" s="62">
        <v>0</v>
      </c>
      <c r="O302" s="62">
        <f>SUM('Report Summary'!$P302:$S302)</f>
        <v>500</v>
      </c>
      <c r="P302" s="62">
        <v>0</v>
      </c>
      <c r="Q302" s="62">
        <v>0</v>
      </c>
      <c r="R302" s="62">
        <v>500</v>
      </c>
      <c r="S302" s="62">
        <v>0</v>
      </c>
    </row>
    <row r="303" spans="1:19" x14ac:dyDescent="0.25">
      <c r="A303" s="58">
        <v>299</v>
      </c>
      <c r="B303" s="59" t="s">
        <v>10991</v>
      </c>
      <c r="C303" s="59">
        <v>5094887</v>
      </c>
      <c r="D303" s="60">
        <f>'Report Summary'!$E303+'Report Summary'!$I303+'Report Summary'!$O303</f>
        <v>10504.1</v>
      </c>
      <c r="E303" s="60">
        <f>SUM('Report Summary'!$F303:$H303)</f>
        <v>10304.1</v>
      </c>
      <c r="F303" s="60">
        <v>0</v>
      </c>
      <c r="G303" s="60">
        <v>10304.1</v>
      </c>
      <c r="H303" s="60">
        <v>0</v>
      </c>
      <c r="I303" s="60">
        <f>SUM('Report Summary'!$J303:$N303)</f>
        <v>200</v>
      </c>
      <c r="J303" s="60">
        <v>0</v>
      </c>
      <c r="K303" s="60"/>
      <c r="L303" s="60"/>
      <c r="M303" s="60">
        <v>200</v>
      </c>
      <c r="N303" s="60">
        <v>0</v>
      </c>
      <c r="O303" s="60">
        <f>SUM('Report Summary'!$P303:$S303)</f>
        <v>0</v>
      </c>
      <c r="P303" s="60">
        <v>0</v>
      </c>
      <c r="Q303" s="60">
        <v>0</v>
      </c>
      <c r="R303" s="60">
        <v>0</v>
      </c>
      <c r="S303" s="60">
        <v>0</v>
      </c>
    </row>
    <row r="304" spans="1:19" s="21" customFormat="1" x14ac:dyDescent="0.25">
      <c r="A304" s="55">
        <v>300</v>
      </c>
      <c r="B304" s="61" t="s">
        <v>10992</v>
      </c>
      <c r="C304" s="61">
        <v>2061848</v>
      </c>
      <c r="D304" s="62">
        <f>'Report Summary'!$E304+'Report Summary'!$I304+'Report Summary'!$O304</f>
        <v>585371.76000000013</v>
      </c>
      <c r="E304" s="62">
        <f>SUM('Report Summary'!$F304:$H304)</f>
        <v>501488.40000000008</v>
      </c>
      <c r="F304" s="62">
        <v>130103.2</v>
      </c>
      <c r="G304" s="62">
        <v>337830.80000000005</v>
      </c>
      <c r="H304" s="62">
        <v>33554.400000000001</v>
      </c>
      <c r="I304" s="62">
        <f>SUM('Report Summary'!$J304:$N304)</f>
        <v>62863.360000000001</v>
      </c>
      <c r="J304" s="62">
        <v>4223.26</v>
      </c>
      <c r="K304" s="62">
        <v>3110.2</v>
      </c>
      <c r="L304" s="62">
        <v>55529.9</v>
      </c>
      <c r="M304" s="62"/>
      <c r="N304" s="62">
        <v>0</v>
      </c>
      <c r="O304" s="62">
        <f>SUM('Report Summary'!$P304:$S304)</f>
        <v>21020</v>
      </c>
      <c r="P304" s="62">
        <v>0</v>
      </c>
      <c r="Q304" s="62">
        <v>11800</v>
      </c>
      <c r="R304" s="62">
        <v>9220</v>
      </c>
      <c r="S304" s="62">
        <v>0</v>
      </c>
    </row>
    <row r="305" spans="1:19" x14ac:dyDescent="0.25">
      <c r="A305" s="58">
        <v>301</v>
      </c>
      <c r="B305" s="59" t="s">
        <v>5991</v>
      </c>
      <c r="C305" s="59">
        <v>2800128</v>
      </c>
      <c r="D305" s="60">
        <f>'Report Summary'!$E305+'Report Summary'!$I305+'Report Summary'!$O305</f>
        <v>35618.199999999997</v>
      </c>
      <c r="E305" s="60">
        <f>SUM('Report Summary'!$F305:$H305)</f>
        <v>35618.199999999997</v>
      </c>
      <c r="F305" s="60">
        <v>0</v>
      </c>
      <c r="G305" s="60">
        <v>22918.2</v>
      </c>
      <c r="H305" s="60">
        <v>12700</v>
      </c>
      <c r="I305" s="60">
        <f>SUM('Report Summary'!$J305:$N305)</f>
        <v>0</v>
      </c>
      <c r="J305" s="60">
        <v>0</v>
      </c>
      <c r="K305" s="60"/>
      <c r="L305" s="60"/>
      <c r="M305" s="60"/>
      <c r="N305" s="60">
        <v>0</v>
      </c>
      <c r="O305" s="60">
        <f>SUM('Report Summary'!$P305:$S305)</f>
        <v>0</v>
      </c>
      <c r="P305" s="60">
        <v>0</v>
      </c>
      <c r="Q305" s="60">
        <v>0</v>
      </c>
      <c r="R305" s="60">
        <v>0</v>
      </c>
      <c r="S305" s="60">
        <v>0</v>
      </c>
    </row>
    <row r="306" spans="1:19" x14ac:dyDescent="0.25">
      <c r="A306" s="55">
        <v>302</v>
      </c>
      <c r="B306" s="61" t="s">
        <v>10993</v>
      </c>
      <c r="C306" s="61">
        <v>5369703</v>
      </c>
      <c r="D306" s="62">
        <f>'Report Summary'!$E306+'Report Summary'!$I306+'Report Summary'!$O306</f>
        <v>18243.900000000001</v>
      </c>
      <c r="E306" s="62">
        <f>SUM('Report Summary'!$F306:$H306)</f>
        <v>18243.900000000001</v>
      </c>
      <c r="F306" s="62">
        <v>0</v>
      </c>
      <c r="G306" s="62">
        <v>18243.900000000001</v>
      </c>
      <c r="H306" s="62">
        <v>0</v>
      </c>
      <c r="I306" s="62">
        <f>SUM('Report Summary'!$J306:$N306)</f>
        <v>0</v>
      </c>
      <c r="J306" s="62">
        <v>0</v>
      </c>
      <c r="K306" s="62"/>
      <c r="L306" s="62"/>
      <c r="M306" s="62"/>
      <c r="N306" s="62">
        <v>0</v>
      </c>
      <c r="O306" s="62">
        <f>SUM('Report Summary'!$P306:$S306)</f>
        <v>0</v>
      </c>
      <c r="P306" s="62">
        <v>0</v>
      </c>
      <c r="Q306" s="62">
        <v>0</v>
      </c>
      <c r="R306" s="62">
        <v>0</v>
      </c>
      <c r="S306" s="62">
        <v>0</v>
      </c>
    </row>
    <row r="307" spans="1:19" x14ac:dyDescent="0.25">
      <c r="A307" s="58">
        <v>303</v>
      </c>
      <c r="B307" s="59" t="s">
        <v>10994</v>
      </c>
      <c r="C307" s="59">
        <v>3310132</v>
      </c>
      <c r="D307" s="60">
        <f>'Report Summary'!$E307+'Report Summary'!$I307+'Report Summary'!$O307</f>
        <v>4461.3999999999996</v>
      </c>
      <c r="E307" s="60">
        <f>SUM('Report Summary'!$F307:$H307)</f>
        <v>2461.4</v>
      </c>
      <c r="F307" s="60">
        <v>500</v>
      </c>
      <c r="G307" s="60">
        <v>400</v>
      </c>
      <c r="H307" s="60">
        <v>1561.4</v>
      </c>
      <c r="I307" s="60">
        <f>SUM('Report Summary'!$J307:$N307)</f>
        <v>0</v>
      </c>
      <c r="J307" s="60">
        <v>0</v>
      </c>
      <c r="K307" s="60"/>
      <c r="L307" s="60"/>
      <c r="M307" s="60"/>
      <c r="N307" s="60">
        <v>0</v>
      </c>
      <c r="O307" s="60">
        <f>SUM('Report Summary'!$P307:$S307)</f>
        <v>2000</v>
      </c>
      <c r="P307" s="60">
        <v>0</v>
      </c>
      <c r="Q307" s="60">
        <v>0</v>
      </c>
      <c r="R307" s="60">
        <v>2000</v>
      </c>
      <c r="S307" s="60">
        <v>0</v>
      </c>
    </row>
    <row r="308" spans="1:19" x14ac:dyDescent="0.25">
      <c r="A308" s="55">
        <v>304</v>
      </c>
      <c r="B308" s="61" t="s">
        <v>10995</v>
      </c>
      <c r="C308" s="61">
        <v>5166187</v>
      </c>
      <c r="D308" s="62">
        <f>'Report Summary'!$E308+'Report Summary'!$I308+'Report Summary'!$O308</f>
        <v>209.6</v>
      </c>
      <c r="E308" s="62">
        <f>SUM('Report Summary'!$F308:$H308)</f>
        <v>209.6</v>
      </c>
      <c r="F308" s="62">
        <v>0</v>
      </c>
      <c r="G308" s="62">
        <v>209.6</v>
      </c>
      <c r="H308" s="62">
        <v>0</v>
      </c>
      <c r="I308" s="62">
        <f>SUM('Report Summary'!$J308:$N308)</f>
        <v>0</v>
      </c>
      <c r="J308" s="62">
        <v>0</v>
      </c>
      <c r="K308" s="62"/>
      <c r="L308" s="62"/>
      <c r="M308" s="62"/>
      <c r="N308" s="62">
        <v>0</v>
      </c>
      <c r="O308" s="62">
        <f>SUM('Report Summary'!$P308:$S308)</f>
        <v>0</v>
      </c>
      <c r="P308" s="62">
        <v>0</v>
      </c>
      <c r="Q308" s="62">
        <v>0</v>
      </c>
      <c r="R308" s="62">
        <v>0</v>
      </c>
      <c r="S308" s="62">
        <v>0</v>
      </c>
    </row>
    <row r="309" spans="1:19" x14ac:dyDescent="0.25">
      <c r="A309" s="58">
        <v>305</v>
      </c>
      <c r="B309" s="59" t="s">
        <v>7729</v>
      </c>
      <c r="C309" s="59">
        <v>5445485</v>
      </c>
      <c r="D309" s="60">
        <f>'Report Summary'!$E309+'Report Summary'!$I309+'Report Summary'!$O309</f>
        <v>14293.8</v>
      </c>
      <c r="E309" s="60">
        <f>SUM('Report Summary'!$F309:$H309)</f>
        <v>14043.8</v>
      </c>
      <c r="F309" s="60">
        <v>0</v>
      </c>
      <c r="G309" s="60">
        <v>3668.2</v>
      </c>
      <c r="H309" s="60">
        <v>10375.6</v>
      </c>
      <c r="I309" s="60">
        <f>SUM('Report Summary'!$J309:$N309)</f>
        <v>250</v>
      </c>
      <c r="J309" s="60">
        <v>0</v>
      </c>
      <c r="K309" s="60"/>
      <c r="L309" s="60"/>
      <c r="M309" s="60">
        <v>250</v>
      </c>
      <c r="N309" s="60">
        <v>0</v>
      </c>
      <c r="O309" s="60">
        <f>SUM('Report Summary'!$P309:$S309)</f>
        <v>0</v>
      </c>
      <c r="P309" s="60">
        <v>0</v>
      </c>
      <c r="Q309" s="60">
        <v>0</v>
      </c>
      <c r="R309" s="60">
        <v>0</v>
      </c>
      <c r="S309" s="60">
        <v>0</v>
      </c>
    </row>
    <row r="310" spans="1:19" x14ac:dyDescent="0.25">
      <c r="A310" s="55">
        <v>306</v>
      </c>
      <c r="B310" s="61" t="s">
        <v>6265</v>
      </c>
      <c r="C310" s="61">
        <v>5473748</v>
      </c>
      <c r="D310" s="62">
        <f>'Report Summary'!$E310+'Report Summary'!$I310+'Report Summary'!$O310</f>
        <v>6089.7999999999993</v>
      </c>
      <c r="E310" s="62">
        <f>SUM('Report Summary'!$F310:$H310)</f>
        <v>14.5</v>
      </c>
      <c r="F310" s="62">
        <v>0</v>
      </c>
      <c r="G310" s="62">
        <v>1.5</v>
      </c>
      <c r="H310" s="62">
        <v>13</v>
      </c>
      <c r="I310" s="62">
        <f>SUM('Report Summary'!$J310:$N310)</f>
        <v>6075.2999999999993</v>
      </c>
      <c r="J310" s="62">
        <v>365.1</v>
      </c>
      <c r="K310" s="62">
        <v>2340.6</v>
      </c>
      <c r="L310" s="62"/>
      <c r="M310" s="62"/>
      <c r="N310" s="62">
        <v>3369.6</v>
      </c>
      <c r="O310" s="62">
        <f>SUM('Report Summary'!$P310:$S310)</f>
        <v>0</v>
      </c>
      <c r="P310" s="62">
        <v>0</v>
      </c>
      <c r="Q310" s="62">
        <v>0</v>
      </c>
      <c r="R310" s="62">
        <v>0</v>
      </c>
      <c r="S310" s="62">
        <v>0</v>
      </c>
    </row>
    <row r="311" spans="1:19" x14ac:dyDescent="0.25">
      <c r="A311" s="58">
        <v>307</v>
      </c>
      <c r="B311" s="65" t="s">
        <v>10996</v>
      </c>
      <c r="C311" s="65">
        <v>5329612</v>
      </c>
      <c r="D311" s="60">
        <f>'Report Summary'!$E311+'Report Summary'!$I311+'Report Summary'!$O311</f>
        <v>62911.6</v>
      </c>
      <c r="E311" s="60">
        <f>SUM('Report Summary'!$F311:$H311)</f>
        <v>62911.6</v>
      </c>
      <c r="F311" s="60">
        <v>0</v>
      </c>
      <c r="G311" s="60">
        <v>62911.6</v>
      </c>
      <c r="H311" s="60">
        <v>0</v>
      </c>
      <c r="I311" s="60">
        <f>SUM('Report Summary'!$J311:$N311)</f>
        <v>0</v>
      </c>
      <c r="J311" s="60">
        <v>0</v>
      </c>
      <c r="K311" s="60"/>
      <c r="L311" s="60"/>
      <c r="M311" s="60"/>
      <c r="N311" s="60">
        <v>0</v>
      </c>
      <c r="O311" s="60">
        <f>SUM('Report Summary'!$P311:$S311)</f>
        <v>0</v>
      </c>
      <c r="P311" s="60">
        <v>0</v>
      </c>
      <c r="Q311" s="60">
        <v>0</v>
      </c>
      <c r="R311" s="60">
        <v>0</v>
      </c>
      <c r="S311" s="60">
        <v>0</v>
      </c>
    </row>
    <row r="312" spans="1:19" x14ac:dyDescent="0.25">
      <c r="A312" s="55">
        <v>308</v>
      </c>
      <c r="B312" s="61" t="s">
        <v>10592</v>
      </c>
      <c r="C312" s="61">
        <v>5070937</v>
      </c>
      <c r="D312" s="62">
        <f>'Report Summary'!$E312+'Report Summary'!$I312+'Report Summary'!$O312</f>
        <v>9187</v>
      </c>
      <c r="E312" s="62">
        <f>SUM('Report Summary'!$F312:$H312)</f>
        <v>3905.1</v>
      </c>
      <c r="F312" s="62">
        <v>0</v>
      </c>
      <c r="G312" s="62">
        <v>3619.1</v>
      </c>
      <c r="H312" s="62">
        <v>286</v>
      </c>
      <c r="I312" s="62">
        <f>SUM('Report Summary'!$J312:$N312)</f>
        <v>281.89999999999998</v>
      </c>
      <c r="J312" s="62">
        <v>0</v>
      </c>
      <c r="K312" s="62"/>
      <c r="L312" s="62">
        <v>81.900000000000006</v>
      </c>
      <c r="M312" s="62">
        <v>200</v>
      </c>
      <c r="N312" s="62">
        <v>0</v>
      </c>
      <c r="O312" s="62">
        <f>SUM('Report Summary'!$P312:$S312)</f>
        <v>5000</v>
      </c>
      <c r="P312" s="62">
        <v>0</v>
      </c>
      <c r="Q312" s="62">
        <v>0</v>
      </c>
      <c r="R312" s="62">
        <v>2000</v>
      </c>
      <c r="S312" s="62">
        <v>3000</v>
      </c>
    </row>
    <row r="313" spans="1:19" x14ac:dyDescent="0.25">
      <c r="A313" s="58">
        <v>309</v>
      </c>
      <c r="B313" s="59" t="s">
        <v>10997</v>
      </c>
      <c r="C313" s="59">
        <v>5421713</v>
      </c>
      <c r="D313" s="60">
        <f>'Report Summary'!$E313+'Report Summary'!$I313+'Report Summary'!$O313</f>
        <v>14264.4</v>
      </c>
      <c r="E313" s="60">
        <f>SUM('Report Summary'!$F313:$H313)</f>
        <v>13664.4</v>
      </c>
      <c r="F313" s="60">
        <v>0</v>
      </c>
      <c r="G313" s="60">
        <v>13424.4</v>
      </c>
      <c r="H313" s="60">
        <v>240</v>
      </c>
      <c r="I313" s="60">
        <f>SUM('Report Summary'!$J313:$N313)</f>
        <v>600</v>
      </c>
      <c r="J313" s="60">
        <v>0</v>
      </c>
      <c r="K313" s="60"/>
      <c r="L313" s="60"/>
      <c r="M313" s="60">
        <v>600</v>
      </c>
      <c r="N313" s="60">
        <v>0</v>
      </c>
      <c r="O313" s="60">
        <f>SUM('Report Summary'!$P313:$S313)</f>
        <v>0</v>
      </c>
      <c r="P313" s="60">
        <v>0</v>
      </c>
      <c r="Q313" s="60">
        <v>0</v>
      </c>
      <c r="R313" s="60">
        <v>0</v>
      </c>
      <c r="S313" s="60">
        <v>0</v>
      </c>
    </row>
    <row r="314" spans="1:19" x14ac:dyDescent="0.25">
      <c r="A314" s="55">
        <v>310</v>
      </c>
      <c r="B314" s="61" t="s">
        <v>10998</v>
      </c>
      <c r="C314" s="61">
        <v>5439841</v>
      </c>
      <c r="D314" s="62">
        <f>'Report Summary'!$E314+'Report Summary'!$I314+'Report Summary'!$O314</f>
        <v>11591</v>
      </c>
      <c r="E314" s="62">
        <f>SUM('Report Summary'!$F314:$H314)</f>
        <v>11591</v>
      </c>
      <c r="F314" s="62">
        <v>0</v>
      </c>
      <c r="G314" s="62">
        <v>11591</v>
      </c>
      <c r="H314" s="62">
        <v>0</v>
      </c>
      <c r="I314" s="62">
        <f>SUM('Report Summary'!$J314:$N314)</f>
        <v>0</v>
      </c>
      <c r="J314" s="62">
        <v>0</v>
      </c>
      <c r="K314" s="62"/>
      <c r="L314" s="62"/>
      <c r="M314" s="62"/>
      <c r="N314" s="62">
        <v>0</v>
      </c>
      <c r="O314" s="62">
        <f>SUM('Report Summary'!$P314:$S314)</f>
        <v>0</v>
      </c>
      <c r="P314" s="62">
        <v>0</v>
      </c>
      <c r="Q314" s="62">
        <v>0</v>
      </c>
      <c r="R314" s="62">
        <v>0</v>
      </c>
      <c r="S314" s="62">
        <v>0</v>
      </c>
    </row>
    <row r="315" spans="1:19" x14ac:dyDescent="0.25">
      <c r="A315" s="58">
        <v>311</v>
      </c>
      <c r="B315" s="59" t="s">
        <v>3930</v>
      </c>
      <c r="C315" s="59">
        <v>5197201</v>
      </c>
      <c r="D315" s="60">
        <f>'Report Summary'!$E315+'Report Summary'!$I315+'Report Summary'!$O315</f>
        <v>48772.700000000004</v>
      </c>
      <c r="E315" s="60">
        <f>SUM('Report Summary'!$F315:$H315)</f>
        <v>48240.600000000006</v>
      </c>
      <c r="F315" s="60">
        <v>5185.8999999999996</v>
      </c>
      <c r="G315" s="60">
        <v>33714.9</v>
      </c>
      <c r="H315" s="60">
        <v>9339.7999999999993</v>
      </c>
      <c r="I315" s="60">
        <f>SUM('Report Summary'!$J315:$N315)</f>
        <v>532.1</v>
      </c>
      <c r="J315" s="60">
        <v>532.1</v>
      </c>
      <c r="K315" s="60"/>
      <c r="L315" s="60"/>
      <c r="M315" s="60"/>
      <c r="N315" s="60">
        <v>0</v>
      </c>
      <c r="O315" s="60">
        <f>SUM('Report Summary'!$P315:$S315)</f>
        <v>0</v>
      </c>
      <c r="P315" s="60">
        <v>0</v>
      </c>
      <c r="Q315" s="60">
        <v>0</v>
      </c>
      <c r="R315" s="60">
        <v>0</v>
      </c>
      <c r="S315" s="60">
        <v>0</v>
      </c>
    </row>
    <row r="316" spans="1:19" x14ac:dyDescent="0.25">
      <c r="A316" s="55">
        <v>312</v>
      </c>
      <c r="B316" s="61" t="s">
        <v>10327</v>
      </c>
      <c r="C316" s="61">
        <v>5197554</v>
      </c>
      <c r="D316" s="62">
        <f>'Report Summary'!$E316+'Report Summary'!$I316+'Report Summary'!$O316</f>
        <v>29506.660000000003</v>
      </c>
      <c r="E316" s="62">
        <f>SUM('Report Summary'!$F316:$H316)</f>
        <v>29006.660000000003</v>
      </c>
      <c r="F316" s="62">
        <v>3787.9</v>
      </c>
      <c r="G316" s="62">
        <v>4346.8599999999997</v>
      </c>
      <c r="H316" s="62">
        <v>20871.900000000001</v>
      </c>
      <c r="I316" s="62">
        <f>SUM('Report Summary'!$J316:$N316)</f>
        <v>500</v>
      </c>
      <c r="J316" s="62">
        <v>0</v>
      </c>
      <c r="K316" s="62"/>
      <c r="L316" s="62"/>
      <c r="M316" s="62">
        <v>500</v>
      </c>
      <c r="N316" s="62">
        <v>0</v>
      </c>
      <c r="O316" s="62">
        <f>SUM('Report Summary'!$P316:$S316)</f>
        <v>0</v>
      </c>
      <c r="P316" s="62">
        <v>0</v>
      </c>
      <c r="Q316" s="62">
        <v>0</v>
      </c>
      <c r="R316" s="62">
        <v>0</v>
      </c>
      <c r="S316" s="62">
        <v>0</v>
      </c>
    </row>
    <row r="317" spans="1:19" x14ac:dyDescent="0.25">
      <c r="A317" s="58">
        <v>313</v>
      </c>
      <c r="B317" s="59" t="s">
        <v>10275</v>
      </c>
      <c r="C317" s="59">
        <v>5070287</v>
      </c>
      <c r="D317" s="60">
        <f>'Report Summary'!$E317+'Report Summary'!$I317+'Report Summary'!$O317</f>
        <v>195170.7</v>
      </c>
      <c r="E317" s="60">
        <f>SUM('Report Summary'!$F317:$H317)</f>
        <v>194870.7</v>
      </c>
      <c r="F317" s="60">
        <v>0</v>
      </c>
      <c r="G317" s="60">
        <v>194870.7</v>
      </c>
      <c r="H317" s="60">
        <v>0</v>
      </c>
      <c r="I317" s="60">
        <f>SUM('Report Summary'!$J317:$N317)</f>
        <v>300</v>
      </c>
      <c r="J317" s="60">
        <v>0</v>
      </c>
      <c r="K317" s="60"/>
      <c r="L317" s="60"/>
      <c r="M317" s="60">
        <v>300</v>
      </c>
      <c r="N317" s="60">
        <v>0</v>
      </c>
      <c r="O317" s="60">
        <f>SUM('Report Summary'!$P317:$S317)</f>
        <v>0</v>
      </c>
      <c r="P317" s="60">
        <v>0</v>
      </c>
      <c r="Q317" s="60">
        <v>0</v>
      </c>
      <c r="R317" s="60">
        <v>0</v>
      </c>
      <c r="S317" s="60">
        <v>0</v>
      </c>
    </row>
    <row r="318" spans="1:19" x14ac:dyDescent="0.25">
      <c r="A318" s="55">
        <v>314</v>
      </c>
      <c r="B318" s="61" t="s">
        <v>10999</v>
      </c>
      <c r="C318" s="61">
        <v>5256267</v>
      </c>
      <c r="D318" s="62">
        <f>'Report Summary'!$E318+'Report Summary'!$I318+'Report Summary'!$O318</f>
        <v>47437</v>
      </c>
      <c r="E318" s="62">
        <f>SUM('Report Summary'!$F318:$H318)</f>
        <v>46937</v>
      </c>
      <c r="F318" s="62">
        <v>0</v>
      </c>
      <c r="G318" s="62">
        <v>46937</v>
      </c>
      <c r="H318" s="62">
        <v>0</v>
      </c>
      <c r="I318" s="62">
        <f>SUM('Report Summary'!$J318:$N318)</f>
        <v>500</v>
      </c>
      <c r="J318" s="62">
        <v>0</v>
      </c>
      <c r="K318" s="62"/>
      <c r="L318" s="62"/>
      <c r="M318" s="62">
        <v>500</v>
      </c>
      <c r="N318" s="62">
        <v>0</v>
      </c>
      <c r="O318" s="62">
        <f>SUM('Report Summary'!$P318:$S318)</f>
        <v>0</v>
      </c>
      <c r="P318" s="62">
        <v>0</v>
      </c>
      <c r="Q318" s="62">
        <v>0</v>
      </c>
      <c r="R318" s="62">
        <v>0</v>
      </c>
      <c r="S318" s="62">
        <v>0</v>
      </c>
    </row>
    <row r="319" spans="1:19" x14ac:dyDescent="0.25">
      <c r="A319" s="58">
        <v>315</v>
      </c>
      <c r="B319" s="59" t="s">
        <v>11000</v>
      </c>
      <c r="C319" s="59">
        <v>2619504</v>
      </c>
      <c r="D319" s="60">
        <f>'Report Summary'!$E319+'Report Summary'!$I319+'Report Summary'!$O319</f>
        <v>32553.9</v>
      </c>
      <c r="E319" s="60">
        <f>SUM('Report Summary'!$F319:$H319)</f>
        <v>14661.900000000001</v>
      </c>
      <c r="F319" s="60">
        <v>3621.3</v>
      </c>
      <c r="G319" s="60">
        <v>9045.1</v>
      </c>
      <c r="H319" s="60">
        <v>1995.5</v>
      </c>
      <c r="I319" s="60">
        <f>SUM('Report Summary'!$J319:$N319)</f>
        <v>17892</v>
      </c>
      <c r="J319" s="60">
        <v>17892</v>
      </c>
      <c r="K319" s="60"/>
      <c r="L319" s="60"/>
      <c r="M319" s="60"/>
      <c r="N319" s="60">
        <v>0</v>
      </c>
      <c r="O319" s="60">
        <f>SUM('Report Summary'!$P319:$S319)</f>
        <v>0</v>
      </c>
      <c r="P319" s="60">
        <v>0</v>
      </c>
      <c r="Q319" s="60">
        <v>0</v>
      </c>
      <c r="R319" s="60">
        <v>0</v>
      </c>
      <c r="S319" s="60">
        <v>0</v>
      </c>
    </row>
    <row r="320" spans="1:19" x14ac:dyDescent="0.25">
      <c r="A320" s="55">
        <v>316</v>
      </c>
      <c r="B320" s="61" t="s">
        <v>11001</v>
      </c>
      <c r="C320" s="61">
        <v>2579669</v>
      </c>
      <c r="D320" s="62">
        <f>'Report Summary'!$E320+'Report Summary'!$I320+'Report Summary'!$O320</f>
        <v>639.9</v>
      </c>
      <c r="E320" s="62">
        <f>SUM('Report Summary'!$F320:$H320)</f>
        <v>639.9</v>
      </c>
      <c r="F320" s="62">
        <v>0</v>
      </c>
      <c r="G320" s="62">
        <v>639.9</v>
      </c>
      <c r="H320" s="62">
        <v>0</v>
      </c>
      <c r="I320" s="62">
        <f>SUM('Report Summary'!$J320:$N320)</f>
        <v>0</v>
      </c>
      <c r="J320" s="62">
        <v>0</v>
      </c>
      <c r="K320" s="62"/>
      <c r="L320" s="62"/>
      <c r="M320" s="62"/>
      <c r="N320" s="62">
        <v>0</v>
      </c>
      <c r="O320" s="62">
        <f>SUM('Report Summary'!$P320:$S320)</f>
        <v>0</v>
      </c>
      <c r="P320" s="62">
        <v>0</v>
      </c>
      <c r="Q320" s="62">
        <v>0</v>
      </c>
      <c r="R320" s="62">
        <v>0</v>
      </c>
      <c r="S320" s="62">
        <v>0</v>
      </c>
    </row>
    <row r="321" spans="1:19" x14ac:dyDescent="0.25">
      <c r="A321" s="58">
        <v>317</v>
      </c>
      <c r="B321" s="59" t="s">
        <v>11002</v>
      </c>
      <c r="C321" s="59">
        <v>5249007</v>
      </c>
      <c r="D321" s="60">
        <f>'Report Summary'!$E321+'Report Summary'!$I321+'Report Summary'!$O321</f>
        <v>5718.32</v>
      </c>
      <c r="E321" s="60">
        <f>SUM('Report Summary'!$F321:$H321)</f>
        <v>5618.32</v>
      </c>
      <c r="F321" s="60">
        <v>0</v>
      </c>
      <c r="G321" s="60">
        <v>4701.2</v>
      </c>
      <c r="H321" s="60">
        <v>917.12</v>
      </c>
      <c r="I321" s="60">
        <f>SUM('Report Summary'!$J321:$N321)</f>
        <v>100</v>
      </c>
      <c r="J321" s="60">
        <v>0</v>
      </c>
      <c r="K321" s="60"/>
      <c r="L321" s="60"/>
      <c r="M321" s="60">
        <v>100</v>
      </c>
      <c r="N321" s="60">
        <v>0</v>
      </c>
      <c r="O321" s="60">
        <f>SUM('Report Summary'!$P321:$S321)</f>
        <v>0</v>
      </c>
      <c r="P321" s="60">
        <v>0</v>
      </c>
      <c r="Q321" s="60">
        <v>0</v>
      </c>
      <c r="R321" s="60">
        <v>0</v>
      </c>
      <c r="S321" s="60">
        <v>0</v>
      </c>
    </row>
    <row r="322" spans="1:19" x14ac:dyDescent="0.25">
      <c r="A322" s="55">
        <v>318</v>
      </c>
      <c r="B322" s="61" t="s">
        <v>11003</v>
      </c>
      <c r="C322" s="61">
        <v>2010933</v>
      </c>
      <c r="D322" s="62">
        <f>'Report Summary'!$E322+'Report Summary'!$I322+'Report Summary'!$O322</f>
        <v>368553.70000000007</v>
      </c>
      <c r="E322" s="62">
        <f>SUM('Report Summary'!$F322:$H322)</f>
        <v>323682.80000000005</v>
      </c>
      <c r="F322" s="62">
        <v>71203.5</v>
      </c>
      <c r="G322" s="62">
        <v>195542.9</v>
      </c>
      <c r="H322" s="62">
        <v>56936.4</v>
      </c>
      <c r="I322" s="62">
        <f>SUM('Report Summary'!$J322:$N322)</f>
        <v>27870.9</v>
      </c>
      <c r="J322" s="62">
        <v>943.1</v>
      </c>
      <c r="K322" s="62">
        <v>4509.8999999999996</v>
      </c>
      <c r="L322" s="62">
        <v>22417.9</v>
      </c>
      <c r="M322" s="62"/>
      <c r="N322" s="62">
        <v>0</v>
      </c>
      <c r="O322" s="62">
        <f>SUM('Report Summary'!$P322:$S322)</f>
        <v>17000</v>
      </c>
      <c r="P322" s="62">
        <v>0</v>
      </c>
      <c r="Q322" s="62">
        <v>0</v>
      </c>
      <c r="R322" s="62">
        <v>17000</v>
      </c>
      <c r="S322" s="62">
        <v>0</v>
      </c>
    </row>
    <row r="323" spans="1:19" x14ac:dyDescent="0.25">
      <c r="A323" s="58">
        <v>319</v>
      </c>
      <c r="B323" s="59" t="s">
        <v>11004</v>
      </c>
      <c r="C323" s="59">
        <v>2724146</v>
      </c>
      <c r="D323" s="60">
        <f>'Report Summary'!$E323+'Report Summary'!$I323+'Report Summary'!$O323</f>
        <v>651159.79999999993</v>
      </c>
      <c r="E323" s="60">
        <f>SUM('Report Summary'!$F323:$H323)</f>
        <v>593214.6</v>
      </c>
      <c r="F323" s="60">
        <v>124536.3</v>
      </c>
      <c r="G323" s="60">
        <v>120724.90000000001</v>
      </c>
      <c r="H323" s="60">
        <v>347953.39999999997</v>
      </c>
      <c r="I323" s="60">
        <f>SUM('Report Summary'!$J323:$N323)</f>
        <v>57945.2</v>
      </c>
      <c r="J323" s="60">
        <v>5363.4</v>
      </c>
      <c r="K323" s="60">
        <v>1525.5</v>
      </c>
      <c r="L323" s="60">
        <v>49759.199999999997</v>
      </c>
      <c r="M323" s="60"/>
      <c r="N323" s="60">
        <v>1297.0999999999999</v>
      </c>
      <c r="O323" s="60">
        <f>SUM('Report Summary'!$P323:$S323)</f>
        <v>0</v>
      </c>
      <c r="P323" s="60">
        <v>0</v>
      </c>
      <c r="Q323" s="60">
        <v>0</v>
      </c>
      <c r="R323" s="60">
        <v>0</v>
      </c>
      <c r="S323" s="60">
        <v>0</v>
      </c>
    </row>
    <row r="324" spans="1:19" x14ac:dyDescent="0.25">
      <c r="A324" s="55">
        <v>320</v>
      </c>
      <c r="B324" s="61" t="s">
        <v>11005</v>
      </c>
      <c r="C324" s="61">
        <v>2574209</v>
      </c>
      <c r="D324" s="62">
        <f>'Report Summary'!$E324+'Report Summary'!$I324+'Report Summary'!$O324</f>
        <v>27655.599999999999</v>
      </c>
      <c r="E324" s="62">
        <f>SUM('Report Summary'!$F324:$H324)</f>
        <v>23870.1</v>
      </c>
      <c r="F324" s="62">
        <v>11664.3</v>
      </c>
      <c r="G324" s="62">
        <v>1465.8</v>
      </c>
      <c r="H324" s="62">
        <v>10740</v>
      </c>
      <c r="I324" s="62">
        <f>SUM('Report Summary'!$J324:$N324)</f>
        <v>3785.5</v>
      </c>
      <c r="J324" s="62">
        <v>615.5</v>
      </c>
      <c r="K324" s="62">
        <v>480</v>
      </c>
      <c r="L324" s="62">
        <v>400</v>
      </c>
      <c r="M324" s="62">
        <v>150</v>
      </c>
      <c r="N324" s="62">
        <v>2140</v>
      </c>
      <c r="O324" s="62">
        <f>SUM('Report Summary'!$P324:$S324)</f>
        <v>0</v>
      </c>
      <c r="P324" s="62">
        <v>0</v>
      </c>
      <c r="Q324" s="62">
        <v>0</v>
      </c>
      <c r="R324" s="62">
        <v>0</v>
      </c>
      <c r="S324" s="62">
        <v>0</v>
      </c>
    </row>
    <row r="325" spans="1:19" x14ac:dyDescent="0.25">
      <c r="A325" s="58">
        <v>321</v>
      </c>
      <c r="B325" s="59" t="s">
        <v>836</v>
      </c>
      <c r="C325" s="59">
        <v>5180953</v>
      </c>
      <c r="D325" s="60">
        <f>'Report Summary'!$E325+'Report Summary'!$I325+'Report Summary'!$O325</f>
        <v>45112.5</v>
      </c>
      <c r="E325" s="60">
        <f>SUM('Report Summary'!$F325:$H325)</f>
        <v>33846.6</v>
      </c>
      <c r="F325" s="60">
        <v>9655.2000000000007</v>
      </c>
      <c r="G325" s="60">
        <v>20013.2</v>
      </c>
      <c r="H325" s="60">
        <v>4178.2</v>
      </c>
      <c r="I325" s="60">
        <f>SUM('Report Summary'!$J325:$N325)</f>
        <v>10265.9</v>
      </c>
      <c r="J325" s="60">
        <v>350</v>
      </c>
      <c r="K325" s="60">
        <v>471</v>
      </c>
      <c r="L325" s="60">
        <v>94.9</v>
      </c>
      <c r="M325" s="60">
        <v>1500</v>
      </c>
      <c r="N325" s="60">
        <v>7850</v>
      </c>
      <c r="O325" s="60">
        <f>SUM('Report Summary'!$P325:$S325)</f>
        <v>1000</v>
      </c>
      <c r="P325" s="60">
        <v>0</v>
      </c>
      <c r="Q325" s="60">
        <v>0</v>
      </c>
      <c r="R325" s="60">
        <v>1000</v>
      </c>
      <c r="S325" s="60">
        <v>0</v>
      </c>
    </row>
    <row r="326" spans="1:19" x14ac:dyDescent="0.25">
      <c r="A326" s="55">
        <v>322</v>
      </c>
      <c r="B326" s="61" t="s">
        <v>11006</v>
      </c>
      <c r="C326" s="61">
        <v>5087163</v>
      </c>
      <c r="D326" s="62">
        <f>'Report Summary'!$E326+'Report Summary'!$I326+'Report Summary'!$O326</f>
        <v>15399.069999999998</v>
      </c>
      <c r="E326" s="62">
        <f>SUM('Report Summary'!$F326:$H326)</f>
        <v>14388.899999999998</v>
      </c>
      <c r="F326" s="62">
        <v>3398.3999999999996</v>
      </c>
      <c r="G326" s="62">
        <v>8223.2999999999993</v>
      </c>
      <c r="H326" s="62">
        <v>2767.2</v>
      </c>
      <c r="I326" s="62">
        <f>SUM('Report Summary'!$J326:$N326)</f>
        <v>1010.17</v>
      </c>
      <c r="J326" s="62">
        <v>754.17</v>
      </c>
      <c r="K326" s="62">
        <v>256</v>
      </c>
      <c r="L326" s="62"/>
      <c r="M326" s="62"/>
      <c r="N326" s="62">
        <v>0</v>
      </c>
      <c r="O326" s="62">
        <f>SUM('Report Summary'!$P326:$S326)</f>
        <v>0</v>
      </c>
      <c r="P326" s="62">
        <v>0</v>
      </c>
      <c r="Q326" s="62">
        <v>0</v>
      </c>
      <c r="R326" s="62">
        <v>0</v>
      </c>
      <c r="S326" s="62">
        <v>0</v>
      </c>
    </row>
    <row r="327" spans="1:19" x14ac:dyDescent="0.25">
      <c r="A327" s="58">
        <v>323</v>
      </c>
      <c r="B327" s="59" t="s">
        <v>10346</v>
      </c>
      <c r="C327" s="59">
        <v>2160757</v>
      </c>
      <c r="D327" s="60">
        <f>'Report Summary'!$E327+'Report Summary'!$I327+'Report Summary'!$O327</f>
        <v>30277.4</v>
      </c>
      <c r="E327" s="60">
        <f>SUM('Report Summary'!$F327:$H327)</f>
        <v>30030.300000000003</v>
      </c>
      <c r="F327" s="60">
        <v>1250</v>
      </c>
      <c r="G327" s="60">
        <v>28382.9</v>
      </c>
      <c r="H327" s="60">
        <v>397.4</v>
      </c>
      <c r="I327" s="60">
        <f>SUM('Report Summary'!$J327:$N327)</f>
        <v>247.1</v>
      </c>
      <c r="J327" s="60">
        <v>242.1</v>
      </c>
      <c r="K327" s="60">
        <v>5</v>
      </c>
      <c r="L327" s="60"/>
      <c r="M327" s="60"/>
      <c r="N327" s="60">
        <v>0</v>
      </c>
      <c r="O327" s="60">
        <f>SUM('Report Summary'!$P327:$S327)</f>
        <v>0</v>
      </c>
      <c r="P327" s="60">
        <v>0</v>
      </c>
      <c r="Q327" s="60">
        <v>0</v>
      </c>
      <c r="R327" s="60">
        <v>0</v>
      </c>
      <c r="S327" s="60">
        <v>0</v>
      </c>
    </row>
    <row r="328" spans="1:19" x14ac:dyDescent="0.25">
      <c r="A328" s="55">
        <v>324</v>
      </c>
      <c r="B328" s="61" t="s">
        <v>10356</v>
      </c>
      <c r="C328" s="61">
        <v>5701848</v>
      </c>
      <c r="D328" s="62">
        <f>'Report Summary'!$E328+'Report Summary'!$I328+'Report Summary'!$O328</f>
        <v>3386.9</v>
      </c>
      <c r="E328" s="62">
        <f>SUM('Report Summary'!$F328:$H328)</f>
        <v>3336.9</v>
      </c>
      <c r="F328" s="62">
        <v>0</v>
      </c>
      <c r="G328" s="62">
        <v>3336.9</v>
      </c>
      <c r="H328" s="62">
        <v>0</v>
      </c>
      <c r="I328" s="62">
        <f>SUM('Report Summary'!$J328:$N328)</f>
        <v>50</v>
      </c>
      <c r="J328" s="62">
        <v>0</v>
      </c>
      <c r="K328" s="62"/>
      <c r="L328" s="62"/>
      <c r="M328" s="62">
        <v>50</v>
      </c>
      <c r="N328" s="62">
        <v>0</v>
      </c>
      <c r="O328" s="62">
        <f>SUM('Report Summary'!$P328:$S328)</f>
        <v>0</v>
      </c>
      <c r="P328" s="62">
        <v>0</v>
      </c>
      <c r="Q328" s="62">
        <v>0</v>
      </c>
      <c r="R328" s="62">
        <v>0</v>
      </c>
      <c r="S328" s="62">
        <v>0</v>
      </c>
    </row>
    <row r="329" spans="1:19" x14ac:dyDescent="0.25">
      <c r="A329" s="58">
        <v>325</v>
      </c>
      <c r="B329" s="59" t="s">
        <v>5499</v>
      </c>
      <c r="C329" s="59">
        <v>2008726</v>
      </c>
      <c r="D329" s="60">
        <f>'Report Summary'!$E329+'Report Summary'!$I329+'Report Summary'!$O329</f>
        <v>10450.5</v>
      </c>
      <c r="E329" s="60">
        <f>SUM('Report Summary'!$F329:$H329)</f>
        <v>10450.5</v>
      </c>
      <c r="F329" s="60">
        <v>0</v>
      </c>
      <c r="G329" s="60">
        <v>10450.5</v>
      </c>
      <c r="H329" s="60">
        <v>0</v>
      </c>
      <c r="I329" s="60">
        <f>SUM('Report Summary'!$J329:$N329)</f>
        <v>0</v>
      </c>
      <c r="J329" s="60">
        <v>0</v>
      </c>
      <c r="K329" s="60"/>
      <c r="L329" s="60"/>
      <c r="M329" s="60"/>
      <c r="N329" s="60">
        <v>0</v>
      </c>
      <c r="O329" s="60">
        <f>SUM('Report Summary'!$P329:$S329)</f>
        <v>0</v>
      </c>
      <c r="P329" s="60">
        <v>0</v>
      </c>
      <c r="Q329" s="60">
        <v>0</v>
      </c>
      <c r="R329" s="60">
        <v>0</v>
      </c>
      <c r="S329" s="60">
        <v>0</v>
      </c>
    </row>
    <row r="330" spans="1:19" x14ac:dyDescent="0.25">
      <c r="A330" s="55">
        <v>326</v>
      </c>
      <c r="B330" s="61" t="s">
        <v>11007</v>
      </c>
      <c r="C330" s="61">
        <v>5360064</v>
      </c>
      <c r="D330" s="62">
        <f>'Report Summary'!$E330+'Report Summary'!$I330+'Report Summary'!$O330</f>
        <v>2569.6</v>
      </c>
      <c r="E330" s="62">
        <f>SUM('Report Summary'!$F330:$H330)</f>
        <v>369.6</v>
      </c>
      <c r="F330" s="62">
        <v>0</v>
      </c>
      <c r="G330" s="62">
        <v>369.6</v>
      </c>
      <c r="H330" s="62">
        <v>0</v>
      </c>
      <c r="I330" s="62">
        <f>SUM('Report Summary'!$J330:$N330)</f>
        <v>600</v>
      </c>
      <c r="J330" s="62">
        <v>0</v>
      </c>
      <c r="K330" s="62"/>
      <c r="L330" s="62"/>
      <c r="M330" s="62">
        <v>600</v>
      </c>
      <c r="N330" s="62">
        <v>0</v>
      </c>
      <c r="O330" s="62">
        <f>SUM('Report Summary'!$P330:$S330)</f>
        <v>1600</v>
      </c>
      <c r="P330" s="62">
        <v>0</v>
      </c>
      <c r="Q330" s="62">
        <v>0</v>
      </c>
      <c r="R330" s="62">
        <v>1000</v>
      </c>
      <c r="S330" s="62">
        <v>600</v>
      </c>
    </row>
    <row r="331" spans="1:19" x14ac:dyDescent="0.25">
      <c r="A331" s="58">
        <v>327</v>
      </c>
      <c r="B331" s="59" t="s">
        <v>3721</v>
      </c>
      <c r="C331" s="59">
        <v>5090598</v>
      </c>
      <c r="D331" s="60">
        <f>'Report Summary'!$E331+'Report Summary'!$I331+'Report Summary'!$O331</f>
        <v>7945.2</v>
      </c>
      <c r="E331" s="60">
        <f>SUM('Report Summary'!$F331:$H331)</f>
        <v>7945.2</v>
      </c>
      <c r="F331" s="60">
        <v>0</v>
      </c>
      <c r="G331" s="60">
        <v>7945.2</v>
      </c>
      <c r="H331" s="60">
        <v>0</v>
      </c>
      <c r="I331" s="60">
        <f>SUM('Report Summary'!$J331:$N331)</f>
        <v>0</v>
      </c>
      <c r="J331" s="60">
        <v>0</v>
      </c>
      <c r="K331" s="60"/>
      <c r="L331" s="60"/>
      <c r="M331" s="60"/>
      <c r="N331" s="60">
        <v>0</v>
      </c>
      <c r="O331" s="60">
        <f>SUM('Report Summary'!$P331:$S331)</f>
        <v>0</v>
      </c>
      <c r="P331" s="60">
        <v>0</v>
      </c>
      <c r="Q331" s="60">
        <v>0</v>
      </c>
      <c r="R331" s="60">
        <v>0</v>
      </c>
      <c r="S331" s="60">
        <v>0</v>
      </c>
    </row>
    <row r="332" spans="1:19" x14ac:dyDescent="0.25">
      <c r="A332" s="55">
        <v>328</v>
      </c>
      <c r="B332" s="61" t="s">
        <v>11008</v>
      </c>
      <c r="C332" s="61">
        <v>5108616</v>
      </c>
      <c r="D332" s="62">
        <f>'Report Summary'!$E332+'Report Summary'!$I332+'Report Summary'!$O332</f>
        <v>1816.5</v>
      </c>
      <c r="E332" s="62">
        <f>SUM('Report Summary'!$F332:$H332)</f>
        <v>1816.5</v>
      </c>
      <c r="F332" s="62">
        <v>0</v>
      </c>
      <c r="G332" s="62">
        <v>1816.5</v>
      </c>
      <c r="H332" s="62">
        <v>0</v>
      </c>
      <c r="I332" s="62">
        <f>SUM('Report Summary'!$J332:$N332)</f>
        <v>0</v>
      </c>
      <c r="J332" s="62">
        <v>0</v>
      </c>
      <c r="K332" s="62"/>
      <c r="L332" s="62"/>
      <c r="M332" s="62"/>
      <c r="N332" s="62">
        <v>0</v>
      </c>
      <c r="O332" s="62">
        <f>SUM('Report Summary'!$P332:$S332)</f>
        <v>0</v>
      </c>
      <c r="P332" s="62">
        <v>0</v>
      </c>
      <c r="Q332" s="62">
        <v>0</v>
      </c>
      <c r="R332" s="62">
        <v>0</v>
      </c>
      <c r="S332" s="62">
        <v>0</v>
      </c>
    </row>
    <row r="333" spans="1:19" x14ac:dyDescent="0.25">
      <c r="A333" s="58">
        <v>329</v>
      </c>
      <c r="B333" s="59" t="s">
        <v>9184</v>
      </c>
      <c r="C333" s="59">
        <v>5381118</v>
      </c>
      <c r="D333" s="60">
        <f>'Report Summary'!$E333+'Report Summary'!$I333+'Report Summary'!$O333</f>
        <v>20708.2</v>
      </c>
      <c r="E333" s="60">
        <f>SUM('Report Summary'!$F333:$H333)</f>
        <v>20708.2</v>
      </c>
      <c r="F333" s="60">
        <v>0</v>
      </c>
      <c r="G333" s="60">
        <v>20708.2</v>
      </c>
      <c r="H333" s="60">
        <v>0</v>
      </c>
      <c r="I333" s="60">
        <f>SUM('Report Summary'!$J333:$N333)</f>
        <v>0</v>
      </c>
      <c r="J333" s="60">
        <v>0</v>
      </c>
      <c r="K333" s="60"/>
      <c r="L333" s="60"/>
      <c r="M333" s="60"/>
      <c r="N333" s="60">
        <v>0</v>
      </c>
      <c r="O333" s="60">
        <f>SUM('Report Summary'!$P333:$S333)</f>
        <v>0</v>
      </c>
      <c r="P333" s="60">
        <v>0</v>
      </c>
      <c r="Q333" s="60">
        <v>0</v>
      </c>
      <c r="R333" s="60">
        <v>0</v>
      </c>
      <c r="S333" s="60">
        <v>0</v>
      </c>
    </row>
    <row r="334" spans="1:19" x14ac:dyDescent="0.25">
      <c r="A334" s="55">
        <v>330</v>
      </c>
      <c r="B334" s="61" t="s">
        <v>11009</v>
      </c>
      <c r="C334" s="61">
        <v>5217652</v>
      </c>
      <c r="D334" s="62">
        <f>'Report Summary'!$E334+'Report Summary'!$I334+'Report Summary'!$O334</f>
        <v>247573.8</v>
      </c>
      <c r="E334" s="62">
        <f>SUM('Report Summary'!$F334:$H334)</f>
        <v>247262.4</v>
      </c>
      <c r="F334" s="62">
        <v>0</v>
      </c>
      <c r="G334" s="62">
        <v>247262.4</v>
      </c>
      <c r="H334" s="62">
        <v>0</v>
      </c>
      <c r="I334" s="62">
        <f>SUM('Report Summary'!$J334:$N334)</f>
        <v>311.39999999999998</v>
      </c>
      <c r="J334" s="62">
        <v>311.39999999999998</v>
      </c>
      <c r="K334" s="62"/>
      <c r="L334" s="62"/>
      <c r="M334" s="62"/>
      <c r="N334" s="62">
        <v>0</v>
      </c>
      <c r="O334" s="62">
        <f>SUM('Report Summary'!$P334:$S334)</f>
        <v>0</v>
      </c>
      <c r="P334" s="62">
        <v>0</v>
      </c>
      <c r="Q334" s="62">
        <v>0</v>
      </c>
      <c r="R334" s="62">
        <v>0</v>
      </c>
      <c r="S334" s="62">
        <v>0</v>
      </c>
    </row>
    <row r="335" spans="1:19" x14ac:dyDescent="0.25">
      <c r="A335" s="58">
        <v>331</v>
      </c>
      <c r="B335" s="59" t="s">
        <v>11010</v>
      </c>
      <c r="C335" s="59">
        <v>5417791</v>
      </c>
      <c r="D335" s="60">
        <f>'Report Summary'!$E335+'Report Summary'!$I335+'Report Summary'!$O335</f>
        <v>188050.1</v>
      </c>
      <c r="E335" s="60">
        <f>SUM('Report Summary'!$F335:$H335)</f>
        <v>188050.1</v>
      </c>
      <c r="F335" s="60">
        <v>0</v>
      </c>
      <c r="G335" s="60">
        <v>188050.1</v>
      </c>
      <c r="H335" s="60">
        <v>0</v>
      </c>
      <c r="I335" s="60">
        <f>SUM('Report Summary'!$J335:$N335)</f>
        <v>0</v>
      </c>
      <c r="J335" s="60">
        <v>0</v>
      </c>
      <c r="K335" s="60"/>
      <c r="L335" s="60"/>
      <c r="M335" s="60"/>
      <c r="N335" s="60">
        <v>0</v>
      </c>
      <c r="O335" s="60">
        <f>SUM('Report Summary'!$P335:$S335)</f>
        <v>0</v>
      </c>
      <c r="P335" s="60">
        <v>0</v>
      </c>
      <c r="Q335" s="60">
        <v>0</v>
      </c>
      <c r="R335" s="60">
        <v>0</v>
      </c>
      <c r="S335" s="60">
        <v>0</v>
      </c>
    </row>
    <row r="336" spans="1:19" x14ac:dyDescent="0.25">
      <c r="A336" s="55">
        <v>332</v>
      </c>
      <c r="B336" s="61" t="s">
        <v>11011</v>
      </c>
      <c r="C336" s="61">
        <v>3738191</v>
      </c>
      <c r="D336" s="62">
        <f>'Report Summary'!$E336+'Report Summary'!$I336+'Report Summary'!$O336</f>
        <v>189002.40000000002</v>
      </c>
      <c r="E336" s="62">
        <f>SUM('Report Summary'!$F336:$H336)</f>
        <v>144382.20000000001</v>
      </c>
      <c r="F336" s="62">
        <v>0</v>
      </c>
      <c r="G336" s="62">
        <v>144382.20000000001</v>
      </c>
      <c r="H336" s="62">
        <v>0</v>
      </c>
      <c r="I336" s="62">
        <f>SUM('Report Summary'!$J336:$N336)</f>
        <v>44620.2</v>
      </c>
      <c r="J336" s="62">
        <v>0</v>
      </c>
      <c r="K336" s="62">
        <v>3820.2</v>
      </c>
      <c r="L336" s="62">
        <v>40800</v>
      </c>
      <c r="M336" s="62"/>
      <c r="N336" s="62">
        <v>0</v>
      </c>
      <c r="O336" s="62">
        <f>SUM('Report Summary'!$P336:$S336)</f>
        <v>0</v>
      </c>
      <c r="P336" s="62">
        <v>0</v>
      </c>
      <c r="Q336" s="62">
        <v>0</v>
      </c>
      <c r="R336" s="62">
        <v>0</v>
      </c>
      <c r="S336" s="62">
        <v>0</v>
      </c>
    </row>
    <row r="337" spans="1:19" x14ac:dyDescent="0.25">
      <c r="A337" s="58">
        <v>333</v>
      </c>
      <c r="B337" s="59" t="s">
        <v>11012</v>
      </c>
      <c r="C337" s="59">
        <v>5192889</v>
      </c>
      <c r="D337" s="60">
        <f>'Report Summary'!$E337+'Report Summary'!$I337+'Report Summary'!$O337</f>
        <v>5138.6000000000004</v>
      </c>
      <c r="E337" s="60">
        <f>SUM('Report Summary'!$F337:$H337)</f>
        <v>4338.6000000000004</v>
      </c>
      <c r="F337" s="60">
        <v>100</v>
      </c>
      <c r="G337" s="60">
        <v>4238.6000000000004</v>
      </c>
      <c r="H337" s="60">
        <v>0</v>
      </c>
      <c r="I337" s="60">
        <f>SUM('Report Summary'!$J337:$N337)</f>
        <v>800</v>
      </c>
      <c r="J337" s="60">
        <v>300</v>
      </c>
      <c r="K337" s="60"/>
      <c r="L337" s="60"/>
      <c r="M337" s="60">
        <v>500</v>
      </c>
      <c r="N337" s="60">
        <v>0</v>
      </c>
      <c r="O337" s="60">
        <f>SUM('Report Summary'!$P337:$S337)</f>
        <v>0</v>
      </c>
      <c r="P337" s="60">
        <v>0</v>
      </c>
      <c r="Q337" s="60">
        <v>0</v>
      </c>
      <c r="R337" s="60">
        <v>0</v>
      </c>
      <c r="S337" s="60">
        <v>0</v>
      </c>
    </row>
    <row r="338" spans="1:19" x14ac:dyDescent="0.25">
      <c r="A338" s="55">
        <v>334</v>
      </c>
      <c r="B338" s="61" t="s">
        <v>11013</v>
      </c>
      <c r="C338" s="61">
        <v>2605066</v>
      </c>
      <c r="D338" s="62">
        <f>'Report Summary'!$E338+'Report Summary'!$I338+'Report Summary'!$O338</f>
        <v>1152.5999999999999</v>
      </c>
      <c r="E338" s="62">
        <f>SUM('Report Summary'!$F338:$H338)</f>
        <v>1152.5999999999999</v>
      </c>
      <c r="F338" s="62">
        <v>0</v>
      </c>
      <c r="G338" s="62">
        <v>1152.5999999999999</v>
      </c>
      <c r="H338" s="62">
        <v>0</v>
      </c>
      <c r="I338" s="62">
        <f>SUM('Report Summary'!$J338:$N338)</f>
        <v>0</v>
      </c>
      <c r="J338" s="62">
        <v>0</v>
      </c>
      <c r="K338" s="62"/>
      <c r="L338" s="62"/>
      <c r="M338" s="62"/>
      <c r="N338" s="62">
        <v>0</v>
      </c>
      <c r="O338" s="62">
        <f>SUM('Report Summary'!$P338:$S338)</f>
        <v>0</v>
      </c>
      <c r="P338" s="62">
        <v>0</v>
      </c>
      <c r="Q338" s="62">
        <v>0</v>
      </c>
      <c r="R338" s="62">
        <v>0</v>
      </c>
      <c r="S338" s="62">
        <v>0</v>
      </c>
    </row>
    <row r="339" spans="1:19" x14ac:dyDescent="0.25">
      <c r="A339" s="58">
        <v>335</v>
      </c>
      <c r="B339" s="59" t="s">
        <v>9958</v>
      </c>
      <c r="C339" s="59">
        <v>2567229</v>
      </c>
      <c r="D339" s="60">
        <f>'Report Summary'!$E339+'Report Summary'!$I339+'Report Summary'!$O339</f>
        <v>4043</v>
      </c>
      <c r="E339" s="60">
        <f>SUM('Report Summary'!$F339:$H339)</f>
        <v>4043</v>
      </c>
      <c r="F339" s="60">
        <v>0</v>
      </c>
      <c r="G339" s="60">
        <v>4043</v>
      </c>
      <c r="H339" s="60">
        <v>0</v>
      </c>
      <c r="I339" s="60">
        <f>SUM('Report Summary'!$J339:$N339)</f>
        <v>0</v>
      </c>
      <c r="J339" s="60">
        <v>0</v>
      </c>
      <c r="K339" s="60"/>
      <c r="L339" s="60"/>
      <c r="M339" s="60"/>
      <c r="N339" s="60">
        <v>0</v>
      </c>
      <c r="O339" s="60">
        <f>SUM('Report Summary'!$P339:$S339)</f>
        <v>0</v>
      </c>
      <c r="P339" s="60">
        <v>0</v>
      </c>
      <c r="Q339" s="60">
        <v>0</v>
      </c>
      <c r="R339" s="60">
        <v>0</v>
      </c>
      <c r="S339" s="60">
        <v>0</v>
      </c>
    </row>
    <row r="340" spans="1:19" x14ac:dyDescent="0.25">
      <c r="A340" s="55">
        <v>336</v>
      </c>
      <c r="B340" s="61" t="s">
        <v>11014</v>
      </c>
      <c r="C340" s="61">
        <v>5194997</v>
      </c>
      <c r="D340" s="62">
        <f>'Report Summary'!$E340+'Report Summary'!$I340+'Report Summary'!$O340</f>
        <v>16530.599999999999</v>
      </c>
      <c r="E340" s="62">
        <f>SUM('Report Summary'!$F340:$H340)</f>
        <v>16530.599999999999</v>
      </c>
      <c r="F340" s="62">
        <v>144.6</v>
      </c>
      <c r="G340" s="62">
        <v>16386</v>
      </c>
      <c r="H340" s="62">
        <v>0</v>
      </c>
      <c r="I340" s="62">
        <f>SUM('Report Summary'!$J340:$N340)</f>
        <v>0</v>
      </c>
      <c r="J340" s="62">
        <v>0</v>
      </c>
      <c r="K340" s="62"/>
      <c r="L340" s="62"/>
      <c r="M340" s="62"/>
      <c r="N340" s="62">
        <v>0</v>
      </c>
      <c r="O340" s="62">
        <f>SUM('Report Summary'!$P340:$S340)</f>
        <v>0</v>
      </c>
      <c r="P340" s="62">
        <v>0</v>
      </c>
      <c r="Q340" s="62">
        <v>0</v>
      </c>
      <c r="R340" s="62">
        <v>0</v>
      </c>
      <c r="S340" s="62">
        <v>0</v>
      </c>
    </row>
    <row r="341" spans="1:19" x14ac:dyDescent="0.25">
      <c r="A341" s="58">
        <v>337</v>
      </c>
      <c r="B341" s="59" t="s">
        <v>4267</v>
      </c>
      <c r="C341" s="59">
        <v>5452112</v>
      </c>
      <c r="D341" s="60">
        <f>'Report Summary'!$E341+'Report Summary'!$I341+'Report Summary'!$O341</f>
        <v>21436</v>
      </c>
      <c r="E341" s="60">
        <f>SUM('Report Summary'!$F341:$H341)</f>
        <v>10702</v>
      </c>
      <c r="F341" s="60">
        <v>5000</v>
      </c>
      <c r="G341" s="60">
        <v>0</v>
      </c>
      <c r="H341" s="60">
        <v>5702</v>
      </c>
      <c r="I341" s="60">
        <f>SUM('Report Summary'!$J341:$N341)</f>
        <v>10734</v>
      </c>
      <c r="J341" s="60">
        <v>32</v>
      </c>
      <c r="K341" s="60"/>
      <c r="L341" s="60"/>
      <c r="M341" s="60">
        <v>5000</v>
      </c>
      <c r="N341" s="60">
        <v>5702</v>
      </c>
      <c r="O341" s="60">
        <f>SUM('Report Summary'!$P341:$S341)</f>
        <v>0</v>
      </c>
      <c r="P341" s="60">
        <v>0</v>
      </c>
      <c r="Q341" s="60">
        <v>0</v>
      </c>
      <c r="R341" s="60">
        <v>0</v>
      </c>
      <c r="S341" s="60">
        <v>0</v>
      </c>
    </row>
    <row r="342" spans="1:19" x14ac:dyDescent="0.25">
      <c r="A342" s="55">
        <v>338</v>
      </c>
      <c r="B342" s="61" t="s">
        <v>11015</v>
      </c>
      <c r="C342" s="61">
        <v>2638185</v>
      </c>
      <c r="D342" s="62">
        <f>'Report Summary'!$E342+'Report Summary'!$I342+'Report Summary'!$O342</f>
        <v>12022.599999999999</v>
      </c>
      <c r="E342" s="62">
        <f>SUM('Report Summary'!$F342:$H342)</f>
        <v>571.29999999999995</v>
      </c>
      <c r="F342" s="62">
        <v>0</v>
      </c>
      <c r="G342" s="62">
        <v>571.29999999999995</v>
      </c>
      <c r="H342" s="62">
        <v>0</v>
      </c>
      <c r="I342" s="62">
        <f>SUM('Report Summary'!$J342:$N342)</f>
        <v>8951.2999999999993</v>
      </c>
      <c r="J342" s="62">
        <v>0</v>
      </c>
      <c r="K342" s="62">
        <v>124.8</v>
      </c>
      <c r="L342" s="62"/>
      <c r="M342" s="62"/>
      <c r="N342" s="62">
        <v>8826.5</v>
      </c>
      <c r="O342" s="62">
        <f>SUM('Report Summary'!$P342:$S342)</f>
        <v>2500</v>
      </c>
      <c r="P342" s="62">
        <v>0</v>
      </c>
      <c r="Q342" s="62">
        <v>0</v>
      </c>
      <c r="R342" s="62">
        <v>2500</v>
      </c>
      <c r="S342" s="62">
        <v>0</v>
      </c>
    </row>
    <row r="343" spans="1:19" x14ac:dyDescent="0.25">
      <c r="A343" s="58">
        <v>339</v>
      </c>
      <c r="B343" s="59" t="s">
        <v>4668</v>
      </c>
      <c r="C343" s="59">
        <v>5085713</v>
      </c>
      <c r="D343" s="60">
        <f>'Report Summary'!$E343+'Report Summary'!$I343+'Report Summary'!$O343</f>
        <v>11293.6</v>
      </c>
      <c r="E343" s="60">
        <f>SUM('Report Summary'!$F343:$H343)</f>
        <v>11293.6</v>
      </c>
      <c r="F343" s="60">
        <v>0</v>
      </c>
      <c r="G343" s="60">
        <v>11293.6</v>
      </c>
      <c r="H343" s="60">
        <v>0</v>
      </c>
      <c r="I343" s="60">
        <f>SUM('Report Summary'!$J343:$N343)</f>
        <v>0</v>
      </c>
      <c r="J343" s="60">
        <v>0</v>
      </c>
      <c r="K343" s="60"/>
      <c r="L343" s="60"/>
      <c r="M343" s="60"/>
      <c r="N343" s="60">
        <v>0</v>
      </c>
      <c r="O343" s="60">
        <f>SUM('Report Summary'!$P343:$S343)</f>
        <v>0</v>
      </c>
      <c r="P343" s="60">
        <v>0</v>
      </c>
      <c r="Q343" s="60">
        <v>0</v>
      </c>
      <c r="R343" s="60">
        <v>0</v>
      </c>
      <c r="S343" s="60">
        <v>0</v>
      </c>
    </row>
    <row r="344" spans="1:19" x14ac:dyDescent="0.25">
      <c r="A344" s="55">
        <v>340</v>
      </c>
      <c r="B344" s="61" t="s">
        <v>9058</v>
      </c>
      <c r="C344" s="61">
        <v>2081342</v>
      </c>
      <c r="D344" s="62">
        <f>'Report Summary'!$E344+'Report Summary'!$I344+'Report Summary'!$O344</f>
        <v>4463</v>
      </c>
      <c r="E344" s="62">
        <f>SUM('Report Summary'!$F344:$H344)</f>
        <v>2013</v>
      </c>
      <c r="F344" s="62">
        <v>0</v>
      </c>
      <c r="G344" s="62">
        <v>2013</v>
      </c>
      <c r="H344" s="62">
        <v>0</v>
      </c>
      <c r="I344" s="62">
        <f>SUM('Report Summary'!$J344:$N344)</f>
        <v>1200</v>
      </c>
      <c r="J344" s="62">
        <v>0</v>
      </c>
      <c r="K344" s="62"/>
      <c r="L344" s="62"/>
      <c r="M344" s="62">
        <v>1200</v>
      </c>
      <c r="N344" s="62">
        <v>0</v>
      </c>
      <c r="O344" s="62">
        <f>SUM('Report Summary'!$P344:$S344)</f>
        <v>1250</v>
      </c>
      <c r="P344" s="62">
        <v>0</v>
      </c>
      <c r="Q344" s="62">
        <v>1000</v>
      </c>
      <c r="R344" s="62">
        <v>250</v>
      </c>
      <c r="S344" s="62">
        <v>0</v>
      </c>
    </row>
    <row r="345" spans="1:19" x14ac:dyDescent="0.25">
      <c r="A345" s="58">
        <v>341</v>
      </c>
      <c r="B345" s="59" t="s">
        <v>2965</v>
      </c>
      <c r="C345" s="59">
        <v>5108195</v>
      </c>
      <c r="D345" s="60">
        <f>'Report Summary'!$E345+'Report Summary'!$I345+'Report Summary'!$O345</f>
        <v>9651.2000000000007</v>
      </c>
      <c r="E345" s="60">
        <f>SUM('Report Summary'!$F345:$H345)</f>
        <v>8964.7000000000007</v>
      </c>
      <c r="F345" s="60">
        <v>0</v>
      </c>
      <c r="G345" s="60">
        <v>2457.6</v>
      </c>
      <c r="H345" s="60">
        <v>6507.1</v>
      </c>
      <c r="I345" s="60">
        <f>SUM('Report Summary'!$J345:$N345)</f>
        <v>686.5</v>
      </c>
      <c r="J345" s="60">
        <v>36.5</v>
      </c>
      <c r="K345" s="60"/>
      <c r="L345" s="60"/>
      <c r="M345" s="60">
        <v>650</v>
      </c>
      <c r="N345" s="60">
        <v>0</v>
      </c>
      <c r="O345" s="60">
        <f>SUM('Report Summary'!$P345:$S345)</f>
        <v>0</v>
      </c>
      <c r="P345" s="60">
        <v>0</v>
      </c>
      <c r="Q345" s="60">
        <v>0</v>
      </c>
      <c r="R345" s="60">
        <v>0</v>
      </c>
      <c r="S345" s="60">
        <v>0</v>
      </c>
    </row>
    <row r="346" spans="1:19" x14ac:dyDescent="0.25">
      <c r="A346" s="55">
        <v>342</v>
      </c>
      <c r="B346" s="61" t="s">
        <v>2779</v>
      </c>
      <c r="C346" s="61">
        <v>5081416</v>
      </c>
      <c r="D346" s="62">
        <f>'Report Summary'!$E346+'Report Summary'!$I346+'Report Summary'!$O346</f>
        <v>4936.8999999999996</v>
      </c>
      <c r="E346" s="62">
        <f>SUM('Report Summary'!$F346:$H346)</f>
        <v>1910.1</v>
      </c>
      <c r="F346" s="62">
        <v>0</v>
      </c>
      <c r="G346" s="62">
        <v>1910.1</v>
      </c>
      <c r="H346" s="62">
        <v>0</v>
      </c>
      <c r="I346" s="62">
        <f>SUM('Report Summary'!$J346:$N346)</f>
        <v>2026.8</v>
      </c>
      <c r="J346" s="62">
        <v>0</v>
      </c>
      <c r="K346" s="62"/>
      <c r="L346" s="62">
        <v>1576.8</v>
      </c>
      <c r="M346" s="62">
        <v>450</v>
      </c>
      <c r="N346" s="62">
        <v>0</v>
      </c>
      <c r="O346" s="62">
        <f>SUM('Report Summary'!$P346:$S346)</f>
        <v>1000</v>
      </c>
      <c r="P346" s="62">
        <v>0</v>
      </c>
      <c r="Q346" s="62">
        <v>0</v>
      </c>
      <c r="R346" s="62">
        <v>1000</v>
      </c>
      <c r="S346" s="62">
        <v>0</v>
      </c>
    </row>
    <row r="347" spans="1:19" x14ac:dyDescent="0.25">
      <c r="A347" s="58">
        <v>343</v>
      </c>
      <c r="B347" s="59" t="s">
        <v>6873</v>
      </c>
      <c r="C347" s="59">
        <v>5545323</v>
      </c>
      <c r="D347" s="60">
        <f>'Report Summary'!$E347+'Report Summary'!$I347+'Report Summary'!$O347</f>
        <v>10175.700000000001</v>
      </c>
      <c r="E347" s="60">
        <f>SUM('Report Summary'!$F347:$H347)</f>
        <v>8025.7</v>
      </c>
      <c r="F347" s="60">
        <v>79.8</v>
      </c>
      <c r="G347" s="60">
        <v>7945.9</v>
      </c>
      <c r="H347" s="60">
        <v>0</v>
      </c>
      <c r="I347" s="60">
        <f>SUM('Report Summary'!$J347:$N347)</f>
        <v>150</v>
      </c>
      <c r="J347" s="60">
        <v>0</v>
      </c>
      <c r="K347" s="60"/>
      <c r="L347" s="60"/>
      <c r="M347" s="60">
        <v>150</v>
      </c>
      <c r="N347" s="60">
        <v>0</v>
      </c>
      <c r="O347" s="60">
        <f>SUM('Report Summary'!$P347:$S347)</f>
        <v>2000</v>
      </c>
      <c r="P347" s="60">
        <v>0</v>
      </c>
      <c r="Q347" s="60">
        <v>0</v>
      </c>
      <c r="R347" s="60">
        <v>2000</v>
      </c>
      <c r="S347" s="60">
        <v>0</v>
      </c>
    </row>
    <row r="348" spans="1:19" x14ac:dyDescent="0.25">
      <c r="A348" s="55">
        <v>344</v>
      </c>
      <c r="B348" s="61" t="s">
        <v>5851</v>
      </c>
      <c r="C348" s="61">
        <v>5325595</v>
      </c>
      <c r="D348" s="62">
        <f>'Report Summary'!$E348+'Report Summary'!$I348+'Report Summary'!$O348</f>
        <v>2309.5</v>
      </c>
      <c r="E348" s="62">
        <f>SUM('Report Summary'!$F348:$H348)</f>
        <v>2309.5</v>
      </c>
      <c r="F348" s="62">
        <v>0</v>
      </c>
      <c r="G348" s="62">
        <v>2309.5</v>
      </c>
      <c r="H348" s="62">
        <v>0</v>
      </c>
      <c r="I348" s="62">
        <f>SUM('Report Summary'!$J348:$N348)</f>
        <v>0</v>
      </c>
      <c r="J348" s="62">
        <v>0</v>
      </c>
      <c r="K348" s="62"/>
      <c r="L348" s="62"/>
      <c r="M348" s="62"/>
      <c r="N348" s="62">
        <v>0</v>
      </c>
      <c r="O348" s="62">
        <f>SUM('Report Summary'!$P348:$S348)</f>
        <v>0</v>
      </c>
      <c r="P348" s="62">
        <v>0</v>
      </c>
      <c r="Q348" s="62">
        <v>0</v>
      </c>
      <c r="R348" s="62">
        <v>0</v>
      </c>
      <c r="S348" s="62">
        <v>0</v>
      </c>
    </row>
    <row r="349" spans="1:19" x14ac:dyDescent="0.25">
      <c r="A349" s="58">
        <v>345</v>
      </c>
      <c r="B349" s="59" t="s">
        <v>4257</v>
      </c>
      <c r="C349" s="59">
        <v>5371066</v>
      </c>
      <c r="D349" s="60">
        <f>'Report Summary'!$E349+'Report Summary'!$I349+'Report Summary'!$O349</f>
        <v>193.8</v>
      </c>
      <c r="E349" s="60">
        <f>SUM('Report Summary'!$F349:$H349)</f>
        <v>43.8</v>
      </c>
      <c r="F349" s="60">
        <v>0</v>
      </c>
      <c r="G349" s="60">
        <v>43.8</v>
      </c>
      <c r="H349" s="60">
        <v>0</v>
      </c>
      <c r="I349" s="60">
        <f>SUM('Report Summary'!$J349:$N349)</f>
        <v>150</v>
      </c>
      <c r="J349" s="60">
        <v>0</v>
      </c>
      <c r="K349" s="60"/>
      <c r="L349" s="60"/>
      <c r="M349" s="60">
        <v>150</v>
      </c>
      <c r="N349" s="60">
        <v>0</v>
      </c>
      <c r="O349" s="60">
        <f>SUM('Report Summary'!$P349:$S349)</f>
        <v>0</v>
      </c>
      <c r="P349" s="60">
        <v>0</v>
      </c>
      <c r="Q349" s="60">
        <v>0</v>
      </c>
      <c r="R349" s="60">
        <v>0</v>
      </c>
      <c r="S349" s="60">
        <v>0</v>
      </c>
    </row>
    <row r="350" spans="1:19" x14ac:dyDescent="0.25">
      <c r="A350" s="55">
        <v>346</v>
      </c>
      <c r="B350" s="61" t="s">
        <v>6221</v>
      </c>
      <c r="C350" s="61">
        <v>5370116</v>
      </c>
      <c r="D350" s="62">
        <f>'Report Summary'!$E350+'Report Summary'!$I350+'Report Summary'!$O350</f>
        <v>1361.5</v>
      </c>
      <c r="E350" s="62">
        <f>SUM('Report Summary'!$F350:$H350)</f>
        <v>1061.5</v>
      </c>
      <c r="F350" s="62">
        <v>0</v>
      </c>
      <c r="G350" s="62">
        <v>1061.5</v>
      </c>
      <c r="H350" s="62">
        <v>0</v>
      </c>
      <c r="I350" s="62">
        <f>SUM('Report Summary'!$J350:$N350)</f>
        <v>300</v>
      </c>
      <c r="J350" s="62">
        <v>0</v>
      </c>
      <c r="K350" s="62"/>
      <c r="L350" s="62"/>
      <c r="M350" s="62">
        <v>300</v>
      </c>
      <c r="N350" s="62">
        <v>0</v>
      </c>
      <c r="O350" s="62">
        <f>SUM('Report Summary'!$P350:$S350)</f>
        <v>0</v>
      </c>
      <c r="P350" s="62">
        <v>0</v>
      </c>
      <c r="Q350" s="62">
        <v>0</v>
      </c>
      <c r="R350" s="62">
        <v>0</v>
      </c>
      <c r="S350" s="62">
        <v>0</v>
      </c>
    </row>
    <row r="351" spans="1:19" x14ac:dyDescent="0.25">
      <c r="A351" s="58">
        <v>347</v>
      </c>
      <c r="B351" s="59" t="s">
        <v>9557</v>
      </c>
      <c r="C351" s="59">
        <v>5157641</v>
      </c>
      <c r="D351" s="60">
        <f>'Report Summary'!$E351+'Report Summary'!$I351+'Report Summary'!$O351</f>
        <v>18492.3</v>
      </c>
      <c r="E351" s="60">
        <f>SUM('Report Summary'!$F351:$H351)</f>
        <v>18492.3</v>
      </c>
      <c r="F351" s="60">
        <v>0</v>
      </c>
      <c r="G351" s="60">
        <v>18492.3</v>
      </c>
      <c r="H351" s="60">
        <v>0</v>
      </c>
      <c r="I351" s="60">
        <f>SUM('Report Summary'!$J351:$N351)</f>
        <v>0</v>
      </c>
      <c r="J351" s="60">
        <v>0</v>
      </c>
      <c r="K351" s="60"/>
      <c r="L351" s="60"/>
      <c r="M351" s="60"/>
      <c r="N351" s="60">
        <v>0</v>
      </c>
      <c r="O351" s="60">
        <f>SUM('Report Summary'!$P351:$S351)</f>
        <v>0</v>
      </c>
      <c r="P351" s="60">
        <v>0</v>
      </c>
      <c r="Q351" s="60">
        <v>0</v>
      </c>
      <c r="R351" s="60">
        <v>0</v>
      </c>
      <c r="S351" s="60">
        <v>0</v>
      </c>
    </row>
    <row r="352" spans="1:19" x14ac:dyDescent="0.25">
      <c r="A352" s="55">
        <v>348</v>
      </c>
      <c r="B352" s="61" t="s">
        <v>11016</v>
      </c>
      <c r="C352" s="61">
        <v>2675471</v>
      </c>
      <c r="D352" s="62">
        <f>'Report Summary'!$E352+'Report Summary'!$I352+'Report Summary'!$O352</f>
        <v>7793.9000000000005</v>
      </c>
      <c r="E352" s="62">
        <f>SUM('Report Summary'!$F352:$H352)</f>
        <v>7640.1</v>
      </c>
      <c r="F352" s="62">
        <v>0</v>
      </c>
      <c r="G352" s="62">
        <v>2701</v>
      </c>
      <c r="H352" s="62">
        <v>4939.1000000000004</v>
      </c>
      <c r="I352" s="62">
        <f>SUM('Report Summary'!$J352:$N352)</f>
        <v>153.80000000000001</v>
      </c>
      <c r="J352" s="62">
        <v>153.80000000000001</v>
      </c>
      <c r="K352" s="62"/>
      <c r="L352" s="62"/>
      <c r="M352" s="62"/>
      <c r="N352" s="62">
        <v>0</v>
      </c>
      <c r="O352" s="62">
        <f>SUM('Report Summary'!$P352:$S352)</f>
        <v>0</v>
      </c>
      <c r="P352" s="62">
        <v>0</v>
      </c>
      <c r="Q352" s="62">
        <v>0</v>
      </c>
      <c r="R352" s="62">
        <v>0</v>
      </c>
      <c r="S352" s="62">
        <v>0</v>
      </c>
    </row>
    <row r="353" spans="1:19" x14ac:dyDescent="0.25">
      <c r="A353" s="58">
        <v>349</v>
      </c>
      <c r="B353" s="59" t="s">
        <v>10393</v>
      </c>
      <c r="C353" s="59">
        <v>5439574</v>
      </c>
      <c r="D353" s="60">
        <f>'Report Summary'!$E353+'Report Summary'!$I353+'Report Summary'!$O353</f>
        <v>99064.603999999992</v>
      </c>
      <c r="E353" s="60">
        <f>SUM('Report Summary'!$F353:$H353)</f>
        <v>92774.703999999998</v>
      </c>
      <c r="F353" s="60">
        <v>0</v>
      </c>
      <c r="G353" s="60">
        <v>67833.403999999995</v>
      </c>
      <c r="H353" s="60">
        <v>24941.3</v>
      </c>
      <c r="I353" s="60">
        <f>SUM('Report Summary'!$J353:$N353)</f>
        <v>3139.9</v>
      </c>
      <c r="J353" s="60">
        <v>0</v>
      </c>
      <c r="K353" s="60"/>
      <c r="L353" s="60"/>
      <c r="M353" s="60">
        <v>1500</v>
      </c>
      <c r="N353" s="60">
        <v>1639.9</v>
      </c>
      <c r="O353" s="60">
        <f>SUM('Report Summary'!$P353:$S353)</f>
        <v>3150</v>
      </c>
      <c r="P353" s="60">
        <v>0</v>
      </c>
      <c r="Q353" s="60">
        <v>0</v>
      </c>
      <c r="R353" s="60">
        <v>3150</v>
      </c>
      <c r="S353" s="60">
        <v>0</v>
      </c>
    </row>
    <row r="354" spans="1:19" x14ac:dyDescent="0.25">
      <c r="A354" s="55">
        <v>350</v>
      </c>
      <c r="B354" s="61" t="s">
        <v>2660</v>
      </c>
      <c r="C354" s="61">
        <v>5034396</v>
      </c>
      <c r="D354" s="62">
        <f>'Report Summary'!$E354+'Report Summary'!$I354+'Report Summary'!$O354</f>
        <v>1074.7</v>
      </c>
      <c r="E354" s="62">
        <f>SUM('Report Summary'!$F354:$H354)</f>
        <v>1074.7</v>
      </c>
      <c r="F354" s="62">
        <v>0</v>
      </c>
      <c r="G354" s="62">
        <v>1063.7</v>
      </c>
      <c r="H354" s="62">
        <v>11</v>
      </c>
      <c r="I354" s="62">
        <f>SUM('Report Summary'!$J354:$N354)</f>
        <v>0</v>
      </c>
      <c r="J354" s="62">
        <v>0</v>
      </c>
      <c r="K354" s="62"/>
      <c r="L354" s="62"/>
      <c r="M354" s="62"/>
      <c r="N354" s="62">
        <v>0</v>
      </c>
      <c r="O354" s="62">
        <f>SUM('Report Summary'!$P354:$S354)</f>
        <v>0</v>
      </c>
      <c r="P354" s="62">
        <v>0</v>
      </c>
      <c r="Q354" s="62">
        <v>0</v>
      </c>
      <c r="R354" s="62">
        <v>0</v>
      </c>
      <c r="S354" s="62">
        <v>0</v>
      </c>
    </row>
    <row r="355" spans="1:19" x14ac:dyDescent="0.25">
      <c r="A355" s="58">
        <v>351</v>
      </c>
      <c r="B355" s="65" t="s">
        <v>7720</v>
      </c>
      <c r="C355" s="65">
        <v>5006864</v>
      </c>
      <c r="D355" s="60">
        <f>'Report Summary'!$E355+'Report Summary'!$I355+'Report Summary'!$O355</f>
        <v>3879</v>
      </c>
      <c r="E355" s="60">
        <f>SUM('Report Summary'!$F355:$H355)</f>
        <v>703.5</v>
      </c>
      <c r="F355" s="60">
        <v>0</v>
      </c>
      <c r="G355" s="60">
        <v>703.5</v>
      </c>
      <c r="H355" s="60">
        <v>0</v>
      </c>
      <c r="I355" s="60">
        <f>SUM('Report Summary'!$J355:$N355)</f>
        <v>2675.5</v>
      </c>
      <c r="J355" s="60">
        <v>147.5</v>
      </c>
      <c r="K355" s="60">
        <v>528</v>
      </c>
      <c r="L355" s="60"/>
      <c r="M355" s="60">
        <v>2000</v>
      </c>
      <c r="N355" s="60">
        <v>0</v>
      </c>
      <c r="O355" s="60">
        <f>SUM('Report Summary'!$P355:$S355)</f>
        <v>500</v>
      </c>
      <c r="P355" s="60">
        <v>0</v>
      </c>
      <c r="Q355" s="60">
        <v>0</v>
      </c>
      <c r="R355" s="60">
        <v>500</v>
      </c>
      <c r="S355" s="60">
        <v>0</v>
      </c>
    </row>
    <row r="356" spans="1:19" x14ac:dyDescent="0.25">
      <c r="A356" s="55">
        <v>352</v>
      </c>
      <c r="B356" s="61" t="s">
        <v>11017</v>
      </c>
      <c r="C356" s="61">
        <v>5060869</v>
      </c>
      <c r="D356" s="62">
        <f>'Report Summary'!$E356+'Report Summary'!$I356+'Report Summary'!$O356</f>
        <v>5765.2</v>
      </c>
      <c r="E356" s="62">
        <f>SUM('Report Summary'!$F356:$H356)</f>
        <v>5565.2</v>
      </c>
      <c r="F356" s="62">
        <v>0</v>
      </c>
      <c r="G356" s="62">
        <v>5565.2</v>
      </c>
      <c r="H356" s="62">
        <v>0</v>
      </c>
      <c r="I356" s="62">
        <f>SUM('Report Summary'!$J356:$N356)</f>
        <v>200</v>
      </c>
      <c r="J356" s="62">
        <v>0</v>
      </c>
      <c r="K356" s="62"/>
      <c r="L356" s="62">
        <v>200</v>
      </c>
      <c r="M356" s="62"/>
      <c r="N356" s="62">
        <v>0</v>
      </c>
      <c r="O356" s="62">
        <f>SUM('Report Summary'!$P356:$S356)</f>
        <v>0</v>
      </c>
      <c r="P356" s="62">
        <v>0</v>
      </c>
      <c r="Q356" s="62">
        <v>0</v>
      </c>
      <c r="R356" s="62">
        <v>0</v>
      </c>
      <c r="S356" s="62">
        <v>0</v>
      </c>
    </row>
    <row r="357" spans="1:19" x14ac:dyDescent="0.25">
      <c r="A357" s="58">
        <v>353</v>
      </c>
      <c r="B357" s="59" t="s">
        <v>11018</v>
      </c>
      <c r="C357" s="59">
        <v>5343372</v>
      </c>
      <c r="D357" s="60">
        <f>'Report Summary'!$E357+'Report Summary'!$I357+'Report Summary'!$O357</f>
        <v>16603.900000000001</v>
      </c>
      <c r="E357" s="60">
        <f>SUM('Report Summary'!$F357:$H357)</f>
        <v>15729.4</v>
      </c>
      <c r="F357" s="60">
        <v>0</v>
      </c>
      <c r="G357" s="60">
        <v>15451</v>
      </c>
      <c r="H357" s="60">
        <v>278.39999999999998</v>
      </c>
      <c r="I357" s="60">
        <f>SUM('Report Summary'!$J357:$N357)</f>
        <v>874.5</v>
      </c>
      <c r="J357" s="60">
        <v>0</v>
      </c>
      <c r="K357" s="60">
        <v>750</v>
      </c>
      <c r="L357" s="60">
        <v>124.5</v>
      </c>
      <c r="M357" s="60"/>
      <c r="N357" s="60">
        <v>0</v>
      </c>
      <c r="O357" s="60">
        <f>SUM('Report Summary'!$P357:$S357)</f>
        <v>0</v>
      </c>
      <c r="P357" s="60">
        <v>0</v>
      </c>
      <c r="Q357" s="60">
        <v>0</v>
      </c>
      <c r="R357" s="60">
        <v>0</v>
      </c>
      <c r="S357" s="60">
        <v>0</v>
      </c>
    </row>
    <row r="358" spans="1:19" x14ac:dyDescent="0.25">
      <c r="A358" s="55">
        <v>354</v>
      </c>
      <c r="B358" s="61" t="s">
        <v>5351</v>
      </c>
      <c r="C358" s="61">
        <v>5305179</v>
      </c>
      <c r="D358" s="62">
        <f>'Report Summary'!$E358+'Report Summary'!$I358+'Report Summary'!$O358</f>
        <v>53240.7</v>
      </c>
      <c r="E358" s="62">
        <f>SUM('Report Summary'!$F358:$H358)</f>
        <v>46099.9</v>
      </c>
      <c r="F358" s="62">
        <v>0</v>
      </c>
      <c r="G358" s="62">
        <v>33606.5</v>
      </c>
      <c r="H358" s="62">
        <v>12493.400000000001</v>
      </c>
      <c r="I358" s="62">
        <f>SUM('Report Summary'!$J358:$N358)</f>
        <v>5290.7999999999993</v>
      </c>
      <c r="J358" s="62">
        <v>155.1</v>
      </c>
      <c r="K358" s="62"/>
      <c r="L358" s="62">
        <v>300</v>
      </c>
      <c r="M358" s="62">
        <v>2500</v>
      </c>
      <c r="N358" s="62">
        <v>2335.6999999999998</v>
      </c>
      <c r="O358" s="62">
        <f>SUM('Report Summary'!$P358:$S358)</f>
        <v>1850</v>
      </c>
      <c r="P358" s="62">
        <v>0</v>
      </c>
      <c r="Q358" s="62">
        <v>850</v>
      </c>
      <c r="R358" s="62">
        <v>1000</v>
      </c>
      <c r="S358" s="62">
        <v>0</v>
      </c>
    </row>
    <row r="359" spans="1:19" x14ac:dyDescent="0.25">
      <c r="A359" s="58">
        <v>355</v>
      </c>
      <c r="B359" s="67" t="s">
        <v>2419</v>
      </c>
      <c r="C359" s="59">
        <v>5002486</v>
      </c>
      <c r="D359" s="60">
        <f>'Report Summary'!$E359+'Report Summary'!$I359+'Report Summary'!$O359</f>
        <v>2728136.5</v>
      </c>
      <c r="E359" s="60">
        <f>SUM('Report Summary'!$F359:$H359)</f>
        <v>2666722.5</v>
      </c>
      <c r="F359" s="60">
        <v>121880</v>
      </c>
      <c r="G359" s="68">
        <v>2504472.5</v>
      </c>
      <c r="H359" s="60">
        <v>40370</v>
      </c>
      <c r="I359" s="60">
        <f>SUM('Report Summary'!$J359:$N359)</f>
        <v>38914</v>
      </c>
      <c r="J359" s="60">
        <v>2480</v>
      </c>
      <c r="K359" s="60">
        <v>984</v>
      </c>
      <c r="L359" s="60">
        <v>7650</v>
      </c>
      <c r="M359" s="60"/>
      <c r="N359" s="60">
        <v>27800</v>
      </c>
      <c r="O359" s="60">
        <f>SUM('Report Summary'!$P359:$S359)</f>
        <v>22500</v>
      </c>
      <c r="P359" s="60">
        <v>0</v>
      </c>
      <c r="Q359" s="60">
        <v>0</v>
      </c>
      <c r="R359" s="60">
        <v>20000</v>
      </c>
      <c r="S359" s="60">
        <v>2500</v>
      </c>
    </row>
    <row r="360" spans="1:19" x14ac:dyDescent="0.25">
      <c r="A360" s="55">
        <v>356</v>
      </c>
      <c r="B360" s="61" t="s">
        <v>837</v>
      </c>
      <c r="C360" s="61">
        <v>5134803</v>
      </c>
      <c r="D360" s="62">
        <f>'Report Summary'!$E360+'Report Summary'!$I360+'Report Summary'!$O360</f>
        <v>44842.700000000004</v>
      </c>
      <c r="E360" s="62">
        <f>SUM('Report Summary'!$F360:$H360)</f>
        <v>42272.100000000006</v>
      </c>
      <c r="F360" s="62">
        <v>33335.300000000003</v>
      </c>
      <c r="G360" s="62">
        <v>0</v>
      </c>
      <c r="H360" s="62">
        <v>8936.7999999999993</v>
      </c>
      <c r="I360" s="62">
        <f>SUM('Report Summary'!$J360:$N360)</f>
        <v>2570.6</v>
      </c>
      <c r="J360" s="62">
        <v>0</v>
      </c>
      <c r="K360" s="62">
        <v>2000</v>
      </c>
      <c r="L360" s="62"/>
      <c r="M360" s="62"/>
      <c r="N360" s="62">
        <v>570.6</v>
      </c>
      <c r="O360" s="62">
        <f>SUM('Report Summary'!$P360:$S360)</f>
        <v>0</v>
      </c>
      <c r="P360" s="62">
        <v>0</v>
      </c>
      <c r="Q360" s="62">
        <v>0</v>
      </c>
      <c r="R360" s="62">
        <v>0</v>
      </c>
      <c r="S360" s="62">
        <v>0</v>
      </c>
    </row>
    <row r="361" spans="1:19" x14ac:dyDescent="0.25">
      <c r="A361" s="58">
        <v>357</v>
      </c>
      <c r="B361" s="59" t="s">
        <v>11019</v>
      </c>
      <c r="C361" s="59">
        <v>5408628</v>
      </c>
      <c r="D361" s="60">
        <f>'Report Summary'!$E361+'Report Summary'!$I361+'Report Summary'!$O361</f>
        <v>1119.7</v>
      </c>
      <c r="E361" s="60">
        <f>SUM('Report Summary'!$F361:$H361)</f>
        <v>1119.7</v>
      </c>
      <c r="F361" s="60">
        <v>0</v>
      </c>
      <c r="G361" s="60">
        <v>119.7</v>
      </c>
      <c r="H361" s="60">
        <v>1000</v>
      </c>
      <c r="I361" s="60">
        <f>SUM('Report Summary'!$J361:$N361)</f>
        <v>0</v>
      </c>
      <c r="J361" s="60">
        <v>0</v>
      </c>
      <c r="K361" s="60"/>
      <c r="L361" s="60"/>
      <c r="M361" s="60"/>
      <c r="N361" s="60">
        <v>0</v>
      </c>
      <c r="O361" s="60">
        <f>SUM('Report Summary'!$P361:$S361)</f>
        <v>0</v>
      </c>
      <c r="P361" s="60">
        <v>0</v>
      </c>
      <c r="Q361" s="60">
        <v>0</v>
      </c>
      <c r="R361" s="60">
        <v>0</v>
      </c>
      <c r="S361" s="60">
        <v>0</v>
      </c>
    </row>
    <row r="362" spans="1:19" x14ac:dyDescent="0.25">
      <c r="A362" s="55">
        <v>358</v>
      </c>
      <c r="B362" s="61" t="s">
        <v>11020</v>
      </c>
      <c r="C362" s="61">
        <v>2793512</v>
      </c>
      <c r="D362" s="62">
        <f>'Report Summary'!$E362+'Report Summary'!$I362+'Report Summary'!$O362</f>
        <v>16890.439999999999</v>
      </c>
      <c r="E362" s="62">
        <f>SUM('Report Summary'!$F362:$H362)</f>
        <v>7480.12</v>
      </c>
      <c r="F362" s="62">
        <v>0</v>
      </c>
      <c r="G362" s="62">
        <v>7480.12</v>
      </c>
      <c r="H362" s="62">
        <v>0</v>
      </c>
      <c r="I362" s="62">
        <f>SUM('Report Summary'!$J362:$N362)</f>
        <v>4700.32</v>
      </c>
      <c r="J362" s="62">
        <v>0</v>
      </c>
      <c r="K362" s="62">
        <v>4700.32</v>
      </c>
      <c r="L362" s="62"/>
      <c r="M362" s="62"/>
      <c r="N362" s="62">
        <v>0</v>
      </c>
      <c r="O362" s="62">
        <f>SUM('Report Summary'!$P362:$S362)</f>
        <v>4710</v>
      </c>
      <c r="P362" s="62">
        <v>0</v>
      </c>
      <c r="Q362" s="62">
        <v>0</v>
      </c>
      <c r="R362" s="62">
        <v>4710</v>
      </c>
      <c r="S362" s="62">
        <v>0</v>
      </c>
    </row>
    <row r="363" spans="1:19" x14ac:dyDescent="0.25">
      <c r="A363" s="58">
        <v>359</v>
      </c>
      <c r="B363" s="59" t="s">
        <v>11021</v>
      </c>
      <c r="C363" s="59">
        <v>5163803</v>
      </c>
      <c r="D363" s="60">
        <f>'Report Summary'!$E363+'Report Summary'!$I363+'Report Summary'!$O363</f>
        <v>13631</v>
      </c>
      <c r="E363" s="60">
        <f>SUM('Report Summary'!$F363:$H363)</f>
        <v>13331</v>
      </c>
      <c r="F363" s="60">
        <v>0</v>
      </c>
      <c r="G363" s="60">
        <v>13331</v>
      </c>
      <c r="H363" s="60">
        <v>0</v>
      </c>
      <c r="I363" s="60">
        <f>SUM('Report Summary'!$J363:$N363)</f>
        <v>300</v>
      </c>
      <c r="J363" s="60">
        <v>0</v>
      </c>
      <c r="K363" s="60"/>
      <c r="L363" s="60"/>
      <c r="M363" s="60">
        <v>300</v>
      </c>
      <c r="N363" s="60">
        <v>0</v>
      </c>
      <c r="O363" s="60">
        <f>SUM('Report Summary'!$P363:$S363)</f>
        <v>0</v>
      </c>
      <c r="P363" s="60">
        <v>0</v>
      </c>
      <c r="Q363" s="60">
        <v>0</v>
      </c>
      <c r="R363" s="60">
        <v>0</v>
      </c>
      <c r="S363" s="60">
        <v>0</v>
      </c>
    </row>
    <row r="364" spans="1:19" x14ac:dyDescent="0.25">
      <c r="A364" s="55">
        <v>360</v>
      </c>
      <c r="B364" s="61" t="s">
        <v>11022</v>
      </c>
      <c r="C364" s="61">
        <v>5089417</v>
      </c>
      <c r="D364" s="62">
        <f>'Report Summary'!$E364+'Report Summary'!$I364+'Report Summary'!$O364</f>
        <v>200434.75</v>
      </c>
      <c r="E364" s="62">
        <f>SUM('Report Summary'!$F364:$H364)</f>
        <v>127384.75</v>
      </c>
      <c r="F364" s="62">
        <v>18206</v>
      </c>
      <c r="G364" s="62">
        <v>71668.25</v>
      </c>
      <c r="H364" s="62">
        <v>37510.5</v>
      </c>
      <c r="I364" s="62">
        <f>SUM('Report Summary'!$J364:$N364)</f>
        <v>16194.599999999999</v>
      </c>
      <c r="J364" s="62">
        <v>637</v>
      </c>
      <c r="K364" s="62">
        <v>3004.8</v>
      </c>
      <c r="L364" s="62">
        <v>9352.7999999999993</v>
      </c>
      <c r="M364" s="62">
        <v>3200</v>
      </c>
      <c r="N364" s="62">
        <v>0</v>
      </c>
      <c r="O364" s="62">
        <f>SUM('Report Summary'!$P364:$S364)</f>
        <v>56855.4</v>
      </c>
      <c r="P364" s="62">
        <v>0</v>
      </c>
      <c r="Q364" s="62">
        <v>20000</v>
      </c>
      <c r="R364" s="62">
        <v>33355.4</v>
      </c>
      <c r="S364" s="62">
        <v>3500</v>
      </c>
    </row>
    <row r="365" spans="1:19" x14ac:dyDescent="0.25">
      <c r="A365" s="58">
        <v>361</v>
      </c>
      <c r="B365" s="59" t="s">
        <v>11023</v>
      </c>
      <c r="C365" s="59">
        <v>2780518</v>
      </c>
      <c r="D365" s="60">
        <f>'Report Summary'!$E365+'Report Summary'!$I365+'Report Summary'!$O365</f>
        <v>1117268.3999999999</v>
      </c>
      <c r="E365" s="60">
        <f>SUM('Report Summary'!$F365:$H365)</f>
        <v>1104484.7999999998</v>
      </c>
      <c r="F365" s="60">
        <v>740740.5</v>
      </c>
      <c r="G365" s="60">
        <v>97395.1</v>
      </c>
      <c r="H365" s="60">
        <v>266349.19999999995</v>
      </c>
      <c r="I365" s="60">
        <f>SUM('Report Summary'!$J365:$N365)</f>
        <v>12783.6</v>
      </c>
      <c r="J365" s="60">
        <v>12783.6</v>
      </c>
      <c r="K365" s="60"/>
      <c r="L365" s="60"/>
      <c r="M365" s="60"/>
      <c r="N365" s="60">
        <v>0</v>
      </c>
      <c r="O365" s="60">
        <f>SUM('Report Summary'!$P365:$S365)</f>
        <v>0</v>
      </c>
      <c r="P365" s="60">
        <v>0</v>
      </c>
      <c r="Q365" s="60">
        <v>0</v>
      </c>
      <c r="R365" s="60">
        <v>0</v>
      </c>
      <c r="S365" s="60">
        <v>0</v>
      </c>
    </row>
    <row r="366" spans="1:19" x14ac:dyDescent="0.25">
      <c r="A366" s="55">
        <v>362</v>
      </c>
      <c r="B366" s="61" t="s">
        <v>11024</v>
      </c>
      <c r="C366" s="61">
        <v>5228026</v>
      </c>
      <c r="D366" s="62">
        <f>'Report Summary'!$E366+'Report Summary'!$I366+'Report Summary'!$O366</f>
        <v>35150.199999999997</v>
      </c>
      <c r="E366" s="62">
        <f>SUM('Report Summary'!$F366:$H366)</f>
        <v>34350.199999999997</v>
      </c>
      <c r="F366" s="62">
        <v>0</v>
      </c>
      <c r="G366" s="62">
        <v>33390.199999999997</v>
      </c>
      <c r="H366" s="62">
        <v>960</v>
      </c>
      <c r="I366" s="62">
        <f>SUM('Report Summary'!$J366:$N366)</f>
        <v>800</v>
      </c>
      <c r="J366" s="62">
        <v>0</v>
      </c>
      <c r="K366" s="62"/>
      <c r="L366" s="62"/>
      <c r="M366" s="62">
        <v>800</v>
      </c>
      <c r="N366" s="62">
        <v>0</v>
      </c>
      <c r="O366" s="62">
        <f>SUM('Report Summary'!$P366:$S366)</f>
        <v>0</v>
      </c>
      <c r="P366" s="62">
        <v>0</v>
      </c>
      <c r="Q366" s="62">
        <v>0</v>
      </c>
      <c r="R366" s="62">
        <v>0</v>
      </c>
      <c r="S366" s="62">
        <v>0</v>
      </c>
    </row>
    <row r="367" spans="1:19" x14ac:dyDescent="0.25">
      <c r="A367" s="58">
        <v>363</v>
      </c>
      <c r="B367" s="65" t="s">
        <v>11025</v>
      </c>
      <c r="C367" s="65">
        <v>5039681</v>
      </c>
      <c r="D367" s="60">
        <f>'Report Summary'!$E367+'Report Summary'!$I367+'Report Summary'!$O367</f>
        <v>44296.365000000005</v>
      </c>
      <c r="E367" s="60">
        <f>SUM('Report Summary'!$F367:$H367)</f>
        <v>44296.365000000005</v>
      </c>
      <c r="F367" s="60">
        <v>0</v>
      </c>
      <c r="G367" s="60">
        <v>0</v>
      </c>
      <c r="H367" s="60">
        <v>44296.365000000005</v>
      </c>
      <c r="I367" s="60">
        <f>SUM('Report Summary'!$J367:$N367)</f>
        <v>0</v>
      </c>
      <c r="J367" s="60">
        <v>0</v>
      </c>
      <c r="K367" s="60"/>
      <c r="L367" s="60"/>
      <c r="M367" s="60"/>
      <c r="N367" s="60">
        <v>0</v>
      </c>
      <c r="O367" s="60">
        <f>SUM('Report Summary'!$P367:$S367)</f>
        <v>0</v>
      </c>
      <c r="P367" s="60">
        <v>0</v>
      </c>
      <c r="Q367" s="60">
        <v>0</v>
      </c>
      <c r="R367" s="60">
        <v>0</v>
      </c>
      <c r="S367" s="60">
        <v>0</v>
      </c>
    </row>
    <row r="368" spans="1:19" x14ac:dyDescent="0.25">
      <c r="A368" s="55">
        <v>364</v>
      </c>
      <c r="B368" s="61" t="s">
        <v>8275</v>
      </c>
      <c r="C368" s="61">
        <v>5281857</v>
      </c>
      <c r="D368" s="62">
        <f>'Report Summary'!$E368+'Report Summary'!$I368+'Report Summary'!$O368</f>
        <v>1174.5999999999999</v>
      </c>
      <c r="E368" s="62">
        <f>SUM('Report Summary'!$F368:$H368)</f>
        <v>1174.5999999999999</v>
      </c>
      <c r="F368" s="62">
        <v>0</v>
      </c>
      <c r="G368" s="62">
        <v>1174.5999999999999</v>
      </c>
      <c r="H368" s="62">
        <v>0</v>
      </c>
      <c r="I368" s="62">
        <f>SUM('Report Summary'!$J368:$N368)</f>
        <v>0</v>
      </c>
      <c r="J368" s="62">
        <v>0</v>
      </c>
      <c r="K368" s="62"/>
      <c r="L368" s="62"/>
      <c r="M368" s="62"/>
      <c r="N368" s="62">
        <v>0</v>
      </c>
      <c r="O368" s="62">
        <f>SUM('Report Summary'!$P368:$S368)</f>
        <v>0</v>
      </c>
      <c r="P368" s="62">
        <v>0</v>
      </c>
      <c r="Q368" s="62">
        <v>0</v>
      </c>
      <c r="R368" s="62">
        <v>0</v>
      </c>
      <c r="S368" s="62">
        <v>0</v>
      </c>
    </row>
    <row r="369" spans="1:19" x14ac:dyDescent="0.25">
      <c r="A369" s="58">
        <v>365</v>
      </c>
      <c r="B369" s="59" t="s">
        <v>7145</v>
      </c>
      <c r="C369" s="59">
        <v>5127033</v>
      </c>
      <c r="D369" s="60">
        <f>'Report Summary'!$E369+'Report Summary'!$I369+'Report Summary'!$O369</f>
        <v>18378</v>
      </c>
      <c r="E369" s="60">
        <f>SUM('Report Summary'!$F369:$H369)</f>
        <v>18378</v>
      </c>
      <c r="F369" s="60">
        <v>318.7</v>
      </c>
      <c r="G369" s="60">
        <v>17435.099999999999</v>
      </c>
      <c r="H369" s="60">
        <v>624.20000000000005</v>
      </c>
      <c r="I369" s="60">
        <f>SUM('Report Summary'!$J369:$N369)</f>
        <v>0</v>
      </c>
      <c r="J369" s="60">
        <v>0</v>
      </c>
      <c r="K369" s="60"/>
      <c r="L369" s="60"/>
      <c r="M369" s="60"/>
      <c r="N369" s="60">
        <v>0</v>
      </c>
      <c r="O369" s="60">
        <f>SUM('Report Summary'!$P369:$S369)</f>
        <v>0</v>
      </c>
      <c r="P369" s="60">
        <v>0</v>
      </c>
      <c r="Q369" s="60">
        <v>0</v>
      </c>
      <c r="R369" s="60">
        <v>0</v>
      </c>
      <c r="S369" s="60">
        <v>0</v>
      </c>
    </row>
    <row r="370" spans="1:19" x14ac:dyDescent="0.25">
      <c r="A370" s="55">
        <v>366</v>
      </c>
      <c r="B370" s="61" t="s">
        <v>7926</v>
      </c>
      <c r="C370" s="61">
        <v>5498597</v>
      </c>
      <c r="D370" s="62">
        <f>'Report Summary'!$E370+'Report Summary'!$I370+'Report Summary'!$O370</f>
        <v>500</v>
      </c>
      <c r="E370" s="62">
        <f>SUM('Report Summary'!$F370:$H370)</f>
        <v>0</v>
      </c>
      <c r="F370" s="62">
        <v>0</v>
      </c>
      <c r="G370" s="62">
        <v>0</v>
      </c>
      <c r="H370" s="62">
        <v>0</v>
      </c>
      <c r="I370" s="62">
        <f>SUM('Report Summary'!$J370:$N370)</f>
        <v>0</v>
      </c>
      <c r="J370" s="62">
        <v>0</v>
      </c>
      <c r="K370" s="62"/>
      <c r="L370" s="62"/>
      <c r="M370" s="62"/>
      <c r="N370" s="62">
        <v>0</v>
      </c>
      <c r="O370" s="62">
        <f>SUM('Report Summary'!$P370:$S370)</f>
        <v>500</v>
      </c>
      <c r="P370" s="62">
        <v>0</v>
      </c>
      <c r="Q370" s="62">
        <v>0</v>
      </c>
      <c r="R370" s="62">
        <v>500</v>
      </c>
      <c r="S370" s="62">
        <v>0</v>
      </c>
    </row>
    <row r="371" spans="1:19" x14ac:dyDescent="0.25">
      <c r="A371" s="58">
        <v>367</v>
      </c>
      <c r="B371" s="65" t="s">
        <v>4418</v>
      </c>
      <c r="C371" s="65">
        <v>3551083</v>
      </c>
      <c r="D371" s="60">
        <f>'Report Summary'!$E371+'Report Summary'!$I371+'Report Summary'!$O371</f>
        <v>7209</v>
      </c>
      <c r="E371" s="60">
        <f>SUM('Report Summary'!$F371:$H371)</f>
        <v>7209</v>
      </c>
      <c r="F371" s="60">
        <v>0</v>
      </c>
      <c r="G371" s="60">
        <v>6663</v>
      </c>
      <c r="H371" s="60">
        <v>546</v>
      </c>
      <c r="I371" s="60">
        <f>SUM('Report Summary'!$J371:$N371)</f>
        <v>0</v>
      </c>
      <c r="J371" s="60">
        <v>0</v>
      </c>
      <c r="K371" s="60"/>
      <c r="L371" s="60"/>
      <c r="M371" s="60"/>
      <c r="N371" s="60">
        <v>0</v>
      </c>
      <c r="O371" s="60">
        <f>SUM('Report Summary'!$P371:$S371)</f>
        <v>0</v>
      </c>
      <c r="P371" s="60">
        <v>0</v>
      </c>
      <c r="Q371" s="60">
        <v>0</v>
      </c>
      <c r="R371" s="60">
        <v>0</v>
      </c>
      <c r="S371" s="60">
        <v>0</v>
      </c>
    </row>
    <row r="372" spans="1:19" x14ac:dyDescent="0.25">
      <c r="A372" s="55">
        <v>368</v>
      </c>
      <c r="B372" s="66" t="s">
        <v>11026</v>
      </c>
      <c r="C372" s="66">
        <v>5168171</v>
      </c>
      <c r="D372" s="62">
        <f>'Report Summary'!$E372+'Report Summary'!$I372+'Report Summary'!$O372</f>
        <v>98928.6</v>
      </c>
      <c r="E372" s="62">
        <f>SUM('Report Summary'!$F372:$H372)</f>
        <v>98478.6</v>
      </c>
      <c r="F372" s="62">
        <v>0</v>
      </c>
      <c r="G372" s="62">
        <v>98478.6</v>
      </c>
      <c r="H372" s="62">
        <v>0</v>
      </c>
      <c r="I372" s="62">
        <f>SUM('Report Summary'!$J372:$N372)</f>
        <v>450</v>
      </c>
      <c r="J372" s="62">
        <v>0</v>
      </c>
      <c r="K372" s="62"/>
      <c r="L372" s="62"/>
      <c r="M372" s="62">
        <v>450</v>
      </c>
      <c r="N372" s="62">
        <v>0</v>
      </c>
      <c r="O372" s="62">
        <f>SUM('Report Summary'!$P372:$S372)</f>
        <v>0</v>
      </c>
      <c r="P372" s="62">
        <v>0</v>
      </c>
      <c r="Q372" s="62">
        <v>0</v>
      </c>
      <c r="R372" s="62">
        <v>0</v>
      </c>
      <c r="S372" s="62">
        <v>0</v>
      </c>
    </row>
    <row r="373" spans="1:19" x14ac:dyDescent="0.25">
      <c r="A373" s="58">
        <v>369</v>
      </c>
      <c r="B373" s="65" t="s">
        <v>11027</v>
      </c>
      <c r="C373" s="65">
        <v>5103479</v>
      </c>
      <c r="D373" s="60">
        <f>'Report Summary'!$E373+'Report Summary'!$I373+'Report Summary'!$O373</f>
        <v>35536.5</v>
      </c>
      <c r="E373" s="60">
        <f>SUM('Report Summary'!$F373:$H373)</f>
        <v>33816.5</v>
      </c>
      <c r="F373" s="60">
        <v>0</v>
      </c>
      <c r="G373" s="60">
        <v>33816.5</v>
      </c>
      <c r="H373" s="60">
        <v>0</v>
      </c>
      <c r="I373" s="60">
        <f>SUM('Report Summary'!$J373:$N373)</f>
        <v>1720</v>
      </c>
      <c r="J373" s="60">
        <v>0</v>
      </c>
      <c r="K373" s="60"/>
      <c r="L373" s="60">
        <v>720</v>
      </c>
      <c r="M373" s="60">
        <v>1000</v>
      </c>
      <c r="N373" s="60">
        <v>0</v>
      </c>
      <c r="O373" s="60">
        <f>SUM('Report Summary'!$P373:$S373)</f>
        <v>0</v>
      </c>
      <c r="P373" s="60">
        <v>0</v>
      </c>
      <c r="Q373" s="60">
        <v>0</v>
      </c>
      <c r="R373" s="60">
        <v>0</v>
      </c>
      <c r="S373" s="60">
        <v>0</v>
      </c>
    </row>
    <row r="374" spans="1:19" x14ac:dyDescent="0.25">
      <c r="A374" s="55">
        <v>370</v>
      </c>
      <c r="B374" s="66" t="s">
        <v>11028</v>
      </c>
      <c r="C374" s="66">
        <v>5168201</v>
      </c>
      <c r="D374" s="62">
        <f>'Report Summary'!$E374+'Report Summary'!$I374+'Report Summary'!$O374</f>
        <v>2981.2999999999997</v>
      </c>
      <c r="E374" s="62">
        <f>SUM('Report Summary'!$F374:$H374)</f>
        <v>2981.2999999999997</v>
      </c>
      <c r="F374" s="62">
        <v>112.6</v>
      </c>
      <c r="G374" s="62">
        <v>2568.6999999999998</v>
      </c>
      <c r="H374" s="62">
        <v>300</v>
      </c>
      <c r="I374" s="62">
        <f>SUM('Report Summary'!$J374:$N374)</f>
        <v>0</v>
      </c>
      <c r="J374" s="62">
        <v>0</v>
      </c>
      <c r="K374" s="62"/>
      <c r="L374" s="62"/>
      <c r="M374" s="62"/>
      <c r="N374" s="62">
        <v>0</v>
      </c>
      <c r="O374" s="62">
        <f>SUM('Report Summary'!$P374:$S374)</f>
        <v>0</v>
      </c>
      <c r="P374" s="62">
        <v>0</v>
      </c>
      <c r="Q374" s="62">
        <v>0</v>
      </c>
      <c r="R374" s="62">
        <v>0</v>
      </c>
      <c r="S374" s="62">
        <v>0</v>
      </c>
    </row>
    <row r="375" spans="1:19" x14ac:dyDescent="0.25">
      <c r="A375" s="58">
        <v>371</v>
      </c>
      <c r="B375" s="59" t="s">
        <v>4823</v>
      </c>
      <c r="C375" s="59">
        <v>5220203</v>
      </c>
      <c r="D375" s="60">
        <f>'Report Summary'!$E375+'Report Summary'!$I375+'Report Summary'!$O375</f>
        <v>11396.2</v>
      </c>
      <c r="E375" s="60">
        <f>SUM('Report Summary'!$F375:$H375)</f>
        <v>11396.2</v>
      </c>
      <c r="F375" s="60">
        <v>0</v>
      </c>
      <c r="G375" s="60">
        <v>11396.2</v>
      </c>
      <c r="H375" s="60">
        <v>0</v>
      </c>
      <c r="I375" s="60">
        <f>SUM('Report Summary'!$J375:$N375)</f>
        <v>0</v>
      </c>
      <c r="J375" s="60">
        <v>0</v>
      </c>
      <c r="K375" s="60"/>
      <c r="L375" s="60"/>
      <c r="M375" s="60"/>
      <c r="N375" s="60">
        <v>0</v>
      </c>
      <c r="O375" s="60">
        <f>SUM('Report Summary'!$P375:$S375)</f>
        <v>0</v>
      </c>
      <c r="P375" s="60">
        <v>0</v>
      </c>
      <c r="Q375" s="60">
        <v>0</v>
      </c>
      <c r="R375" s="60">
        <v>0</v>
      </c>
      <c r="S375" s="60">
        <v>0</v>
      </c>
    </row>
    <row r="376" spans="1:19" x14ac:dyDescent="0.25">
      <c r="A376" s="55">
        <v>372</v>
      </c>
      <c r="B376" s="61" t="s">
        <v>11029</v>
      </c>
      <c r="C376" s="61">
        <v>2678152</v>
      </c>
      <c r="D376" s="62">
        <f>'Report Summary'!$E376+'Report Summary'!$I376+'Report Summary'!$O376</f>
        <v>104092</v>
      </c>
      <c r="E376" s="62">
        <f>SUM('Report Summary'!$F376:$H376)</f>
        <v>104092</v>
      </c>
      <c r="F376" s="62">
        <v>0</v>
      </c>
      <c r="G376" s="62">
        <v>104092</v>
      </c>
      <c r="H376" s="62">
        <v>0</v>
      </c>
      <c r="I376" s="62">
        <f>SUM('Report Summary'!$J376:$N376)</f>
        <v>0</v>
      </c>
      <c r="J376" s="62">
        <v>0</v>
      </c>
      <c r="K376" s="62"/>
      <c r="L376" s="62"/>
      <c r="M376" s="62"/>
      <c r="N376" s="62">
        <v>0</v>
      </c>
      <c r="O376" s="62">
        <f>SUM('Report Summary'!$P376:$S376)</f>
        <v>0</v>
      </c>
      <c r="P376" s="62">
        <v>0</v>
      </c>
      <c r="Q376" s="62">
        <v>0</v>
      </c>
      <c r="R376" s="62">
        <v>0</v>
      </c>
      <c r="S376" s="62">
        <v>0</v>
      </c>
    </row>
    <row r="377" spans="1:19" x14ac:dyDescent="0.25">
      <c r="A377" s="58">
        <v>373</v>
      </c>
      <c r="B377" s="59" t="s">
        <v>10192</v>
      </c>
      <c r="C377" s="59">
        <v>5382432</v>
      </c>
      <c r="D377" s="60">
        <f>'Report Summary'!$E377+'Report Summary'!$I377+'Report Summary'!$O377</f>
        <v>528580.19999999995</v>
      </c>
      <c r="E377" s="60">
        <f>SUM('Report Summary'!$F377:$H377)</f>
        <v>525718</v>
      </c>
      <c r="F377" s="60">
        <v>429488.4</v>
      </c>
      <c r="G377" s="60">
        <v>12338</v>
      </c>
      <c r="H377" s="60">
        <v>83891.6</v>
      </c>
      <c r="I377" s="60">
        <f>SUM('Report Summary'!$J377:$N377)</f>
        <v>2862.2</v>
      </c>
      <c r="J377" s="60">
        <v>430</v>
      </c>
      <c r="K377" s="60">
        <v>800</v>
      </c>
      <c r="L377" s="60">
        <v>1132.2</v>
      </c>
      <c r="M377" s="60"/>
      <c r="N377" s="60">
        <v>500</v>
      </c>
      <c r="O377" s="60">
        <f>SUM('Report Summary'!$P377:$S377)</f>
        <v>0</v>
      </c>
      <c r="P377" s="60">
        <v>0</v>
      </c>
      <c r="Q377" s="60">
        <v>0</v>
      </c>
      <c r="R377" s="60">
        <v>0</v>
      </c>
      <c r="S377" s="60">
        <v>0</v>
      </c>
    </row>
    <row r="378" spans="1:19" x14ac:dyDescent="0.25">
      <c r="A378" s="55">
        <v>374</v>
      </c>
      <c r="B378" s="69" t="s">
        <v>11030</v>
      </c>
      <c r="C378" s="66">
        <v>2049902</v>
      </c>
      <c r="D378" s="62">
        <f>'Report Summary'!$E378+'Report Summary'!$I378+'Report Summary'!$O378</f>
        <v>8658.9</v>
      </c>
      <c r="E378" s="62">
        <f>SUM('Report Summary'!$F378:$H378)</f>
        <v>3825.7</v>
      </c>
      <c r="F378" s="62">
        <v>1992.5</v>
      </c>
      <c r="G378" s="62">
        <v>1833.2</v>
      </c>
      <c r="H378" s="62">
        <v>0</v>
      </c>
      <c r="I378" s="62">
        <f>SUM('Report Summary'!$J378:$N378)</f>
        <v>4833.2</v>
      </c>
      <c r="J378" s="62">
        <v>0</v>
      </c>
      <c r="K378" s="62">
        <v>1000</v>
      </c>
      <c r="L378" s="62"/>
      <c r="M378" s="62">
        <v>2000</v>
      </c>
      <c r="N378" s="62">
        <v>1833.1999999999998</v>
      </c>
      <c r="O378" s="62">
        <f>SUM('Report Summary'!$P378:$S378)</f>
        <v>0</v>
      </c>
      <c r="P378" s="62">
        <v>0</v>
      </c>
      <c r="Q378" s="62">
        <v>0</v>
      </c>
      <c r="R378" s="62">
        <v>0</v>
      </c>
      <c r="S378" s="62">
        <v>0</v>
      </c>
    </row>
    <row r="379" spans="1:19" x14ac:dyDescent="0.25">
      <c r="A379" s="58">
        <v>375</v>
      </c>
      <c r="B379" s="65" t="s">
        <v>10700</v>
      </c>
      <c r="C379" s="65">
        <v>5091098</v>
      </c>
      <c r="D379" s="60">
        <f>'Report Summary'!$E379+'Report Summary'!$I379+'Report Summary'!$O379</f>
        <v>192572.9</v>
      </c>
      <c r="E379" s="60">
        <f>SUM('Report Summary'!$F379:$H379)</f>
        <v>192572.9</v>
      </c>
      <c r="F379" s="60">
        <v>0</v>
      </c>
      <c r="G379" s="60">
        <v>191708.9</v>
      </c>
      <c r="H379" s="60">
        <v>864</v>
      </c>
      <c r="I379" s="60">
        <f>SUM('Report Summary'!$J379:$N379)</f>
        <v>0</v>
      </c>
      <c r="J379" s="60">
        <v>0</v>
      </c>
      <c r="K379" s="60"/>
      <c r="L379" s="60"/>
      <c r="M379" s="60"/>
      <c r="N379" s="60">
        <v>0</v>
      </c>
      <c r="O379" s="60">
        <f>SUM('Report Summary'!$P379:$S379)</f>
        <v>0</v>
      </c>
      <c r="P379" s="60">
        <v>0</v>
      </c>
      <c r="Q379" s="60">
        <v>0</v>
      </c>
      <c r="R379" s="60">
        <v>0</v>
      </c>
      <c r="S379" s="60">
        <v>0</v>
      </c>
    </row>
    <row r="380" spans="1:19" x14ac:dyDescent="0.25">
      <c r="A380" s="55">
        <v>376</v>
      </c>
      <c r="B380" s="66" t="s">
        <v>6687</v>
      </c>
      <c r="C380" s="66">
        <v>5204631</v>
      </c>
      <c r="D380" s="62">
        <f>'Report Summary'!$E380+'Report Summary'!$I380+'Report Summary'!$O380</f>
        <v>16173.650000000001</v>
      </c>
      <c r="E380" s="62">
        <f>SUM('Report Summary'!$F380:$H380)</f>
        <v>13657.220000000001</v>
      </c>
      <c r="F380" s="62">
        <v>0</v>
      </c>
      <c r="G380" s="62">
        <v>12707.54</v>
      </c>
      <c r="H380" s="62">
        <v>949.68</v>
      </c>
      <c r="I380" s="62">
        <f>SUM('Report Summary'!$J380:$N380)</f>
        <v>2516.4299999999998</v>
      </c>
      <c r="J380" s="62">
        <v>0</v>
      </c>
      <c r="K380" s="62">
        <v>880</v>
      </c>
      <c r="L380" s="62"/>
      <c r="M380" s="62">
        <v>1000</v>
      </c>
      <c r="N380" s="62">
        <v>636.42999999999984</v>
      </c>
      <c r="O380" s="62">
        <f>SUM('Report Summary'!$P380:$S380)</f>
        <v>0</v>
      </c>
      <c r="P380" s="62">
        <v>0</v>
      </c>
      <c r="Q380" s="62">
        <v>0</v>
      </c>
      <c r="R380" s="62">
        <v>0</v>
      </c>
      <c r="S380" s="62">
        <v>0</v>
      </c>
    </row>
    <row r="381" spans="1:19" x14ac:dyDescent="0.25">
      <c r="A381" s="58">
        <v>377</v>
      </c>
      <c r="B381" s="65" t="s">
        <v>1080</v>
      </c>
      <c r="C381" s="65">
        <v>2542315</v>
      </c>
      <c r="D381" s="60">
        <f>'Report Summary'!$E381+'Report Summary'!$I381+'Report Summary'!$O381</f>
        <v>19315.2</v>
      </c>
      <c r="E381" s="60">
        <f>SUM('Report Summary'!$F381:$H381)</f>
        <v>17655.2</v>
      </c>
      <c r="F381" s="60">
        <v>5791.6</v>
      </c>
      <c r="G381" s="60">
        <v>4728.6000000000004</v>
      </c>
      <c r="H381" s="60">
        <v>7135</v>
      </c>
      <c r="I381" s="60">
        <f>SUM('Report Summary'!$J381:$N381)</f>
        <v>1660</v>
      </c>
      <c r="J381" s="60">
        <v>0</v>
      </c>
      <c r="K381" s="60">
        <v>1660</v>
      </c>
      <c r="L381" s="60"/>
      <c r="M381" s="60"/>
      <c r="N381" s="60">
        <v>0</v>
      </c>
      <c r="O381" s="60">
        <f>SUM('Report Summary'!$P381:$S381)</f>
        <v>0</v>
      </c>
      <c r="P381" s="60">
        <v>0</v>
      </c>
      <c r="Q381" s="60">
        <v>0</v>
      </c>
      <c r="R381" s="60">
        <v>0</v>
      </c>
      <c r="S381" s="60">
        <v>0</v>
      </c>
    </row>
    <row r="382" spans="1:19" x14ac:dyDescent="0.25">
      <c r="A382" s="55">
        <v>378</v>
      </c>
      <c r="B382" s="61" t="s">
        <v>5805</v>
      </c>
      <c r="C382" s="61">
        <v>5087546</v>
      </c>
      <c r="D382" s="62">
        <f>'Report Summary'!$E382+'Report Summary'!$I382+'Report Summary'!$O382</f>
        <v>233.6</v>
      </c>
      <c r="E382" s="62">
        <f>SUM('Report Summary'!$F382:$H382)</f>
        <v>233.6</v>
      </c>
      <c r="F382" s="62">
        <v>0</v>
      </c>
      <c r="G382" s="62">
        <v>233.6</v>
      </c>
      <c r="H382" s="62">
        <v>0</v>
      </c>
      <c r="I382" s="62">
        <f>SUM('Report Summary'!$J382:$N382)</f>
        <v>0</v>
      </c>
      <c r="J382" s="62">
        <v>0</v>
      </c>
      <c r="K382" s="62"/>
      <c r="L382" s="62"/>
      <c r="M382" s="62"/>
      <c r="N382" s="62">
        <v>0</v>
      </c>
      <c r="O382" s="62">
        <f>SUM('Report Summary'!$P382:$S382)</f>
        <v>0</v>
      </c>
      <c r="P382" s="62">
        <v>0</v>
      </c>
      <c r="Q382" s="62">
        <v>0</v>
      </c>
      <c r="R382" s="62">
        <v>0</v>
      </c>
      <c r="S382" s="62">
        <v>0</v>
      </c>
    </row>
    <row r="383" spans="1:19" x14ac:dyDescent="0.25">
      <c r="A383" s="58">
        <v>379</v>
      </c>
      <c r="B383" s="65" t="s">
        <v>6736</v>
      </c>
      <c r="C383" s="65">
        <v>5210453</v>
      </c>
      <c r="D383" s="60">
        <f>'Report Summary'!$E383+'Report Summary'!$I383+'Report Summary'!$O383</f>
        <v>17825.379999999997</v>
      </c>
      <c r="E383" s="60">
        <f>SUM('Report Summary'!$F383:$H383)</f>
        <v>15280.079999999998</v>
      </c>
      <c r="F383" s="60">
        <v>0</v>
      </c>
      <c r="G383" s="60">
        <v>3401.45</v>
      </c>
      <c r="H383" s="60">
        <v>11878.63</v>
      </c>
      <c r="I383" s="60">
        <f>SUM('Report Summary'!$J383:$N383)</f>
        <v>2545.3000000000002</v>
      </c>
      <c r="J383" s="60">
        <v>1145.3</v>
      </c>
      <c r="K383" s="60"/>
      <c r="L383" s="60"/>
      <c r="M383" s="60">
        <v>1400</v>
      </c>
      <c r="N383" s="60">
        <v>0</v>
      </c>
      <c r="O383" s="60">
        <f>SUM('Report Summary'!$P383:$S383)</f>
        <v>0</v>
      </c>
      <c r="P383" s="60">
        <v>0</v>
      </c>
      <c r="Q383" s="60">
        <v>0</v>
      </c>
      <c r="R383" s="60">
        <v>0</v>
      </c>
      <c r="S383" s="60">
        <v>0</v>
      </c>
    </row>
    <row r="384" spans="1:19" x14ac:dyDescent="0.25">
      <c r="A384" s="55">
        <v>380</v>
      </c>
      <c r="B384" s="66" t="s">
        <v>11031</v>
      </c>
      <c r="C384" s="66">
        <v>5016665</v>
      </c>
      <c r="D384" s="62">
        <f>'Report Summary'!$E384+'Report Summary'!$I384+'Report Summary'!$O384</f>
        <v>322297.21999999997</v>
      </c>
      <c r="E384" s="62">
        <f>SUM('Report Summary'!$F384:$H384)</f>
        <v>309635.34999999998</v>
      </c>
      <c r="F384" s="62">
        <v>10558.6</v>
      </c>
      <c r="G384" s="62">
        <v>197640.5</v>
      </c>
      <c r="H384" s="62">
        <v>101436.25</v>
      </c>
      <c r="I384" s="62">
        <f>SUM('Report Summary'!$J384:$N384)</f>
        <v>12661.87</v>
      </c>
      <c r="J384" s="62">
        <v>11502.27</v>
      </c>
      <c r="K384" s="62">
        <v>1159.5999999999999</v>
      </c>
      <c r="L384" s="62"/>
      <c r="M384" s="62"/>
      <c r="N384" s="62">
        <v>0</v>
      </c>
      <c r="O384" s="62">
        <f>SUM('Report Summary'!$P384:$S384)</f>
        <v>0</v>
      </c>
      <c r="P384" s="62">
        <v>0</v>
      </c>
      <c r="Q384" s="62">
        <v>0</v>
      </c>
      <c r="R384" s="62">
        <v>0</v>
      </c>
      <c r="S384" s="62">
        <v>0</v>
      </c>
    </row>
    <row r="385" spans="1:19" x14ac:dyDescent="0.25">
      <c r="A385" s="58">
        <v>381</v>
      </c>
      <c r="B385" s="65" t="s">
        <v>7912</v>
      </c>
      <c r="C385" s="65">
        <v>5492955</v>
      </c>
      <c r="D385" s="60">
        <f>'Report Summary'!$E385+'Report Summary'!$I385+'Report Summary'!$O385</f>
        <v>2421.3000000000002</v>
      </c>
      <c r="E385" s="60">
        <f>SUM('Report Summary'!$F385:$H385)</f>
        <v>2421.3000000000002</v>
      </c>
      <c r="F385" s="60">
        <v>0</v>
      </c>
      <c r="G385" s="60">
        <v>2421.3000000000002</v>
      </c>
      <c r="H385" s="60">
        <v>0</v>
      </c>
      <c r="I385" s="60">
        <f>SUM('Report Summary'!$J385:$N385)</f>
        <v>0</v>
      </c>
      <c r="J385" s="60">
        <v>0</v>
      </c>
      <c r="K385" s="60"/>
      <c r="L385" s="60"/>
      <c r="M385" s="60"/>
      <c r="N385" s="60">
        <v>0</v>
      </c>
      <c r="O385" s="60">
        <f>SUM('Report Summary'!$P385:$S385)</f>
        <v>0</v>
      </c>
      <c r="P385" s="60">
        <v>0</v>
      </c>
      <c r="Q385" s="60">
        <v>0</v>
      </c>
      <c r="R385" s="60">
        <v>0</v>
      </c>
      <c r="S385" s="60">
        <v>0</v>
      </c>
    </row>
    <row r="386" spans="1:19" x14ac:dyDescent="0.25">
      <c r="A386" s="55">
        <v>382</v>
      </c>
      <c r="B386" s="61" t="s">
        <v>6391</v>
      </c>
      <c r="C386" s="61">
        <v>5135958</v>
      </c>
      <c r="D386" s="62">
        <f>'Report Summary'!$E386+'Report Summary'!$I386+'Report Summary'!$O386</f>
        <v>70043.199999999997</v>
      </c>
      <c r="E386" s="62">
        <f>SUM('Report Summary'!$F386:$H386)</f>
        <v>69243.199999999997</v>
      </c>
      <c r="F386" s="62">
        <v>0</v>
      </c>
      <c r="G386" s="62">
        <v>64920.7</v>
      </c>
      <c r="H386" s="62">
        <v>4322.5</v>
      </c>
      <c r="I386" s="62">
        <f>SUM('Report Summary'!$J386:$N386)</f>
        <v>800</v>
      </c>
      <c r="J386" s="62">
        <v>0</v>
      </c>
      <c r="K386" s="62">
        <v>800</v>
      </c>
      <c r="L386" s="62"/>
      <c r="M386" s="62"/>
      <c r="N386" s="62">
        <v>0</v>
      </c>
      <c r="O386" s="62">
        <f>SUM('Report Summary'!$P386:$S386)</f>
        <v>0</v>
      </c>
      <c r="P386" s="62">
        <v>0</v>
      </c>
      <c r="Q386" s="62">
        <v>0</v>
      </c>
      <c r="R386" s="62">
        <v>0</v>
      </c>
      <c r="S386" s="62">
        <v>0</v>
      </c>
    </row>
    <row r="387" spans="1:19" x14ac:dyDescent="0.25">
      <c r="A387" s="58">
        <v>383</v>
      </c>
      <c r="B387" s="65" t="s">
        <v>11032</v>
      </c>
      <c r="C387" s="65">
        <v>2113023</v>
      </c>
      <c r="D387" s="60">
        <f>'Report Summary'!$E387+'Report Summary'!$I387+'Report Summary'!$O387</f>
        <v>1086</v>
      </c>
      <c r="E387" s="60">
        <f>SUM('Report Summary'!$F387:$H387)</f>
        <v>622</v>
      </c>
      <c r="F387" s="60">
        <v>0</v>
      </c>
      <c r="G387" s="60">
        <v>622</v>
      </c>
      <c r="H387" s="60">
        <v>0</v>
      </c>
      <c r="I387" s="60">
        <f>SUM('Report Summary'!$J387:$N387)</f>
        <v>464</v>
      </c>
      <c r="J387" s="60">
        <v>0</v>
      </c>
      <c r="K387" s="60">
        <v>464</v>
      </c>
      <c r="L387" s="60"/>
      <c r="M387" s="60"/>
      <c r="N387" s="60">
        <v>0</v>
      </c>
      <c r="O387" s="60">
        <f>SUM('Report Summary'!$P387:$S387)</f>
        <v>0</v>
      </c>
      <c r="P387" s="60">
        <v>0</v>
      </c>
      <c r="Q387" s="60">
        <v>0</v>
      </c>
      <c r="R387" s="60">
        <v>0</v>
      </c>
      <c r="S387" s="60">
        <v>0</v>
      </c>
    </row>
    <row r="388" spans="1:19" x14ac:dyDescent="0.25">
      <c r="A388" s="55">
        <v>384</v>
      </c>
      <c r="B388" s="66" t="s">
        <v>6922</v>
      </c>
      <c r="C388" s="66">
        <v>5109191</v>
      </c>
      <c r="D388" s="62">
        <f>'Report Summary'!$E388+'Report Summary'!$I388+'Report Summary'!$O388</f>
        <v>1210</v>
      </c>
      <c r="E388" s="62">
        <f>SUM('Report Summary'!$F388:$H388)</f>
        <v>1210</v>
      </c>
      <c r="F388" s="62">
        <v>0</v>
      </c>
      <c r="G388" s="62">
        <v>1210</v>
      </c>
      <c r="H388" s="62">
        <v>0</v>
      </c>
      <c r="I388" s="62">
        <f>SUM('Report Summary'!$J388:$N388)</f>
        <v>0</v>
      </c>
      <c r="J388" s="62">
        <v>0</v>
      </c>
      <c r="K388" s="62"/>
      <c r="L388" s="62"/>
      <c r="M388" s="62"/>
      <c r="N388" s="62">
        <v>0</v>
      </c>
      <c r="O388" s="62">
        <f>SUM('Report Summary'!$P388:$S388)</f>
        <v>0</v>
      </c>
      <c r="P388" s="62">
        <v>0</v>
      </c>
      <c r="Q388" s="62">
        <v>0</v>
      </c>
      <c r="R388" s="62">
        <v>0</v>
      </c>
      <c r="S388" s="62">
        <v>0</v>
      </c>
    </row>
    <row r="389" spans="1:19" x14ac:dyDescent="0.25">
      <c r="A389" s="58">
        <v>385</v>
      </c>
      <c r="B389" s="59" t="s">
        <v>2500</v>
      </c>
      <c r="C389" s="59">
        <v>2868679</v>
      </c>
      <c r="D389" s="60">
        <f>'Report Summary'!$E389+'Report Summary'!$I389+'Report Summary'!$O389</f>
        <v>0</v>
      </c>
      <c r="E389" s="60">
        <f>SUM('Report Summary'!$F389:$H389)</f>
        <v>0</v>
      </c>
      <c r="F389" s="60">
        <v>0</v>
      </c>
      <c r="G389" s="60">
        <v>0</v>
      </c>
      <c r="H389" s="60">
        <v>0</v>
      </c>
      <c r="I389" s="60">
        <f>SUM('Report Summary'!$J389:$N389)</f>
        <v>0</v>
      </c>
      <c r="J389" s="60">
        <v>0</v>
      </c>
      <c r="K389" s="60"/>
      <c r="L389" s="60"/>
      <c r="M389" s="60"/>
      <c r="N389" s="60">
        <v>0</v>
      </c>
      <c r="O389" s="60">
        <f>SUM('Report Summary'!$P389:$S389)</f>
        <v>0</v>
      </c>
      <c r="P389" s="60">
        <v>0</v>
      </c>
      <c r="Q389" s="60">
        <v>0</v>
      </c>
      <c r="R389" s="60">
        <v>0</v>
      </c>
      <c r="S389" s="60">
        <v>0</v>
      </c>
    </row>
    <row r="390" spans="1:19" x14ac:dyDescent="0.25">
      <c r="A390" s="55">
        <v>386</v>
      </c>
      <c r="B390" s="66" t="s">
        <v>11033</v>
      </c>
      <c r="C390" s="66">
        <v>3308456</v>
      </c>
      <c r="D390" s="62">
        <f>'Report Summary'!$E390+'Report Summary'!$I390+'Report Summary'!$O390</f>
        <v>108.4</v>
      </c>
      <c r="E390" s="62">
        <f>SUM('Report Summary'!$F390:$H390)</f>
        <v>108.4</v>
      </c>
      <c r="F390" s="62">
        <v>0</v>
      </c>
      <c r="G390" s="62">
        <v>108.4</v>
      </c>
      <c r="H390" s="62">
        <v>0</v>
      </c>
      <c r="I390" s="62">
        <f>SUM('Report Summary'!$J390:$N390)</f>
        <v>0</v>
      </c>
      <c r="J390" s="62">
        <v>0</v>
      </c>
      <c r="K390" s="62"/>
      <c r="L390" s="62"/>
      <c r="M390" s="62"/>
      <c r="N390" s="62">
        <v>0</v>
      </c>
      <c r="O390" s="62">
        <f>SUM('Report Summary'!$P390:$S390)</f>
        <v>0</v>
      </c>
      <c r="P390" s="62">
        <v>0</v>
      </c>
      <c r="Q390" s="62">
        <v>0</v>
      </c>
      <c r="R390" s="62">
        <v>0</v>
      </c>
      <c r="S390" s="62">
        <v>0</v>
      </c>
    </row>
    <row r="391" spans="1:19" x14ac:dyDescent="0.25">
      <c r="A391" s="58">
        <v>387</v>
      </c>
      <c r="B391" s="65" t="s">
        <v>11034</v>
      </c>
      <c r="C391" s="65">
        <v>5190967</v>
      </c>
      <c r="D391" s="60">
        <f>'Report Summary'!$E391+'Report Summary'!$I391+'Report Summary'!$O391</f>
        <v>25319.71</v>
      </c>
      <c r="E391" s="60">
        <f>SUM('Report Summary'!$F391:$H391)</f>
        <v>24569.71</v>
      </c>
      <c r="F391" s="60">
        <v>0</v>
      </c>
      <c r="G391" s="60">
        <v>21750.3</v>
      </c>
      <c r="H391" s="60">
        <v>2819.41</v>
      </c>
      <c r="I391" s="60">
        <f>SUM('Report Summary'!$J391:$N391)</f>
        <v>750</v>
      </c>
      <c r="J391" s="60">
        <v>0</v>
      </c>
      <c r="K391" s="60"/>
      <c r="L391" s="60"/>
      <c r="M391" s="60">
        <v>750</v>
      </c>
      <c r="N391" s="60">
        <v>0</v>
      </c>
      <c r="O391" s="60">
        <f>SUM('Report Summary'!$P391:$S391)</f>
        <v>0</v>
      </c>
      <c r="P391" s="60">
        <v>0</v>
      </c>
      <c r="Q391" s="60">
        <v>0</v>
      </c>
      <c r="R391" s="60">
        <v>0</v>
      </c>
      <c r="S391" s="60">
        <v>0</v>
      </c>
    </row>
    <row r="392" spans="1:19" x14ac:dyDescent="0.25">
      <c r="A392" s="55">
        <v>388</v>
      </c>
      <c r="B392" s="61" t="s">
        <v>11035</v>
      </c>
      <c r="C392" s="61">
        <v>5101883</v>
      </c>
      <c r="D392" s="62">
        <f>'Report Summary'!$E392+'Report Summary'!$I392+'Report Summary'!$O392</f>
        <v>11055.9</v>
      </c>
      <c r="E392" s="62">
        <f>SUM('Report Summary'!$F392:$H392)</f>
        <v>4629.8999999999996</v>
      </c>
      <c r="F392" s="62">
        <v>0</v>
      </c>
      <c r="G392" s="62">
        <v>3866</v>
      </c>
      <c r="H392" s="62">
        <v>763.9</v>
      </c>
      <c r="I392" s="62">
        <f>SUM('Report Summary'!$J392:$N392)</f>
        <v>1426</v>
      </c>
      <c r="J392" s="62">
        <v>0</v>
      </c>
      <c r="K392" s="62">
        <v>1176</v>
      </c>
      <c r="L392" s="62"/>
      <c r="M392" s="62">
        <v>250</v>
      </c>
      <c r="N392" s="62">
        <v>0</v>
      </c>
      <c r="O392" s="62">
        <f>SUM('Report Summary'!$P392:$S392)</f>
        <v>5000</v>
      </c>
      <c r="P392" s="62">
        <v>0</v>
      </c>
      <c r="Q392" s="62">
        <v>0</v>
      </c>
      <c r="R392" s="62">
        <v>5000</v>
      </c>
      <c r="S392" s="62">
        <v>0</v>
      </c>
    </row>
    <row r="393" spans="1:19" x14ac:dyDescent="0.25">
      <c r="A393" s="58">
        <v>389</v>
      </c>
      <c r="B393" s="69" t="s">
        <v>11036</v>
      </c>
      <c r="C393" s="65">
        <v>5109264</v>
      </c>
      <c r="D393" s="60">
        <f>'Report Summary'!$E393+'Report Summary'!$I393+'Report Summary'!$O393</f>
        <v>7944.5</v>
      </c>
      <c r="E393" s="60">
        <f>SUM('Report Summary'!$F393:$H393)</f>
        <v>7744.5</v>
      </c>
      <c r="F393" s="60">
        <v>0</v>
      </c>
      <c r="G393" s="60">
        <v>7744.5</v>
      </c>
      <c r="H393" s="60">
        <v>0</v>
      </c>
      <c r="I393" s="60">
        <f>SUM('Report Summary'!$J393:$N393)</f>
        <v>200</v>
      </c>
      <c r="J393" s="60">
        <v>0</v>
      </c>
      <c r="K393" s="60"/>
      <c r="L393" s="60"/>
      <c r="M393" s="60">
        <v>200</v>
      </c>
      <c r="N393" s="60">
        <v>0</v>
      </c>
      <c r="O393" s="60">
        <f>SUM('Report Summary'!$P393:$S393)</f>
        <v>0</v>
      </c>
      <c r="P393" s="60">
        <v>0</v>
      </c>
      <c r="Q393" s="60">
        <v>0</v>
      </c>
      <c r="R393" s="60">
        <v>0</v>
      </c>
      <c r="S393" s="60">
        <v>0</v>
      </c>
    </row>
    <row r="394" spans="1:19" x14ac:dyDescent="0.25">
      <c r="A394" s="55">
        <v>390</v>
      </c>
      <c r="B394" s="66" t="s">
        <v>10351</v>
      </c>
      <c r="C394" s="66">
        <v>5110475</v>
      </c>
      <c r="D394" s="62">
        <f>'Report Summary'!$E394+'Report Summary'!$I394+'Report Summary'!$O394</f>
        <v>15039</v>
      </c>
      <c r="E394" s="62">
        <f>SUM('Report Summary'!$F394:$H394)</f>
        <v>15039</v>
      </c>
      <c r="F394" s="62">
        <v>0</v>
      </c>
      <c r="G394" s="62">
        <v>15039</v>
      </c>
      <c r="H394" s="62">
        <v>0</v>
      </c>
      <c r="I394" s="62">
        <f>SUM('Report Summary'!$J394:$N394)</f>
        <v>0</v>
      </c>
      <c r="J394" s="62">
        <v>0</v>
      </c>
      <c r="K394" s="62"/>
      <c r="L394" s="62"/>
      <c r="M394" s="62"/>
      <c r="N394" s="62">
        <v>0</v>
      </c>
      <c r="O394" s="62">
        <f>SUM('Report Summary'!$P394:$S394)</f>
        <v>0</v>
      </c>
      <c r="P394" s="62">
        <v>0</v>
      </c>
      <c r="Q394" s="62">
        <v>0</v>
      </c>
      <c r="R394" s="62">
        <v>0</v>
      </c>
      <c r="S394" s="62">
        <v>0</v>
      </c>
    </row>
    <row r="395" spans="1:19" x14ac:dyDescent="0.25">
      <c r="A395" s="58">
        <v>391</v>
      </c>
      <c r="B395" s="65" t="s">
        <v>6157</v>
      </c>
      <c r="C395" s="65">
        <v>5531144</v>
      </c>
      <c r="D395" s="60">
        <f>'Report Summary'!$E395+'Report Summary'!$I395+'Report Summary'!$O395</f>
        <v>1481.1</v>
      </c>
      <c r="E395" s="60">
        <f>SUM('Report Summary'!$F395:$H395)</f>
        <v>1481.1</v>
      </c>
      <c r="F395" s="60">
        <v>0</v>
      </c>
      <c r="G395" s="60">
        <v>1481.1</v>
      </c>
      <c r="H395" s="60">
        <v>0</v>
      </c>
      <c r="I395" s="60">
        <f>SUM('Report Summary'!$J395:$N395)</f>
        <v>0</v>
      </c>
      <c r="J395" s="60">
        <v>0</v>
      </c>
      <c r="K395" s="60"/>
      <c r="L395" s="60"/>
      <c r="M395" s="60"/>
      <c r="N395" s="60">
        <v>0</v>
      </c>
      <c r="O395" s="60">
        <f>SUM('Report Summary'!$P395:$S395)</f>
        <v>0</v>
      </c>
      <c r="P395" s="60">
        <v>0</v>
      </c>
      <c r="Q395" s="60">
        <v>0</v>
      </c>
      <c r="R395" s="60">
        <v>0</v>
      </c>
      <c r="S395" s="60">
        <v>0</v>
      </c>
    </row>
    <row r="396" spans="1:19" x14ac:dyDescent="0.25">
      <c r="A396" s="55">
        <v>392</v>
      </c>
      <c r="B396" s="66" t="s">
        <v>11037</v>
      </c>
      <c r="C396" s="66">
        <v>5370124</v>
      </c>
      <c r="D396" s="62">
        <f>'Report Summary'!$E396+'Report Summary'!$I396+'Report Summary'!$O396</f>
        <v>373.6</v>
      </c>
      <c r="E396" s="62">
        <f>SUM('Report Summary'!$F396:$H396)</f>
        <v>373.6</v>
      </c>
      <c r="F396" s="62">
        <v>373.6</v>
      </c>
      <c r="G396" s="62">
        <v>0</v>
      </c>
      <c r="H396" s="62">
        <v>0</v>
      </c>
      <c r="I396" s="62">
        <f>SUM('Report Summary'!$J396:$N396)</f>
        <v>0</v>
      </c>
      <c r="J396" s="62">
        <v>0</v>
      </c>
      <c r="K396" s="62"/>
      <c r="L396" s="62"/>
      <c r="M396" s="62"/>
      <c r="N396" s="62">
        <v>0</v>
      </c>
      <c r="O396" s="62">
        <f>SUM('Report Summary'!$P396:$S396)</f>
        <v>0</v>
      </c>
      <c r="P396" s="62">
        <v>0</v>
      </c>
      <c r="Q396" s="62">
        <v>0</v>
      </c>
      <c r="R396" s="62">
        <v>0</v>
      </c>
      <c r="S396" s="62">
        <v>0</v>
      </c>
    </row>
    <row r="397" spans="1:19" x14ac:dyDescent="0.25">
      <c r="A397" s="58">
        <v>393</v>
      </c>
      <c r="B397" s="59" t="s">
        <v>8811</v>
      </c>
      <c r="C397" s="59">
        <v>5152674</v>
      </c>
      <c r="D397" s="60">
        <f>'Report Summary'!$E397+'Report Summary'!$I397+'Report Summary'!$O397</f>
        <v>65825</v>
      </c>
      <c r="E397" s="60">
        <f>SUM('Report Summary'!$F397:$H397)</f>
        <v>65825</v>
      </c>
      <c r="F397" s="60">
        <v>0</v>
      </c>
      <c r="G397" s="60">
        <v>59648.399999999994</v>
      </c>
      <c r="H397" s="60">
        <v>6176.6</v>
      </c>
      <c r="I397" s="60">
        <f>SUM('Report Summary'!$J397:$N397)</f>
        <v>0</v>
      </c>
      <c r="J397" s="60">
        <v>0</v>
      </c>
      <c r="K397" s="60"/>
      <c r="L397" s="60"/>
      <c r="M397" s="60"/>
      <c r="N397" s="60">
        <v>0</v>
      </c>
      <c r="O397" s="60">
        <f>SUM('Report Summary'!$P397:$S397)</f>
        <v>0</v>
      </c>
      <c r="P397" s="60">
        <v>0</v>
      </c>
      <c r="Q397" s="60">
        <v>0</v>
      </c>
      <c r="R397" s="60">
        <v>0</v>
      </c>
      <c r="S397" s="60">
        <v>0</v>
      </c>
    </row>
    <row r="398" spans="1:19" x14ac:dyDescent="0.25">
      <c r="A398" s="55">
        <v>394</v>
      </c>
      <c r="B398" s="66" t="s">
        <v>11038</v>
      </c>
      <c r="C398" s="66">
        <v>2843528</v>
      </c>
      <c r="D398" s="62">
        <f>'Report Summary'!$E398+'Report Summary'!$I398+'Report Summary'!$O398</f>
        <v>18935.300000000003</v>
      </c>
      <c r="E398" s="62">
        <f>SUM('Report Summary'!$F398:$H398)</f>
        <v>17935.300000000003</v>
      </c>
      <c r="F398" s="62">
        <v>30</v>
      </c>
      <c r="G398" s="62">
        <v>5605.6</v>
      </c>
      <c r="H398" s="62">
        <v>12299.7</v>
      </c>
      <c r="I398" s="62">
        <f>SUM('Report Summary'!$J398:$N398)</f>
        <v>1000</v>
      </c>
      <c r="J398" s="62">
        <v>0</v>
      </c>
      <c r="K398" s="62"/>
      <c r="L398" s="62"/>
      <c r="M398" s="62">
        <v>1000</v>
      </c>
      <c r="N398" s="62">
        <v>0</v>
      </c>
      <c r="O398" s="62">
        <f>SUM('Report Summary'!$P398:$S398)</f>
        <v>0</v>
      </c>
      <c r="P398" s="62">
        <v>0</v>
      </c>
      <c r="Q398" s="62">
        <v>0</v>
      </c>
      <c r="R398" s="62">
        <v>0</v>
      </c>
      <c r="S398" s="62">
        <v>0</v>
      </c>
    </row>
    <row r="399" spans="1:19" x14ac:dyDescent="0.25">
      <c r="A399" s="58">
        <v>395</v>
      </c>
      <c r="B399" s="59" t="s">
        <v>11039</v>
      </c>
      <c r="C399" s="59">
        <v>2844915</v>
      </c>
      <c r="D399" s="60">
        <f>'Report Summary'!$E399+'Report Summary'!$I399+'Report Summary'!$O399</f>
        <v>23890.560000000001</v>
      </c>
      <c r="E399" s="60">
        <f>SUM('Report Summary'!$F399:$H399)</f>
        <v>23890.560000000001</v>
      </c>
      <c r="F399" s="60">
        <v>0</v>
      </c>
      <c r="G399" s="60">
        <v>23890.560000000001</v>
      </c>
      <c r="H399" s="60">
        <v>0</v>
      </c>
      <c r="I399" s="60">
        <f>SUM('Report Summary'!$J399:$N399)</f>
        <v>0</v>
      </c>
      <c r="J399" s="60">
        <v>0</v>
      </c>
      <c r="K399" s="60"/>
      <c r="L399" s="60"/>
      <c r="M399" s="60"/>
      <c r="N399" s="60">
        <v>0</v>
      </c>
      <c r="O399" s="60">
        <f>SUM('Report Summary'!$P399:$S399)</f>
        <v>0</v>
      </c>
      <c r="P399" s="60">
        <v>0</v>
      </c>
      <c r="Q399" s="60">
        <v>0</v>
      </c>
      <c r="R399" s="60">
        <v>0</v>
      </c>
      <c r="S399" s="60">
        <v>0</v>
      </c>
    </row>
    <row r="400" spans="1:19" x14ac:dyDescent="0.25">
      <c r="A400" s="55">
        <v>396</v>
      </c>
      <c r="B400" s="69" t="s">
        <v>11040</v>
      </c>
      <c r="C400" s="66">
        <v>5320089</v>
      </c>
      <c r="D400" s="62">
        <f>'Report Summary'!$E400+'Report Summary'!$I400+'Report Summary'!$O400</f>
        <v>51086.3</v>
      </c>
      <c r="E400" s="62">
        <f>SUM('Report Summary'!$F400:$H400)</f>
        <v>50586.3</v>
      </c>
      <c r="F400" s="62">
        <v>0</v>
      </c>
      <c r="G400" s="62">
        <v>50586.3</v>
      </c>
      <c r="H400" s="62">
        <v>0</v>
      </c>
      <c r="I400" s="62">
        <f>SUM('Report Summary'!$J400:$N400)</f>
        <v>500</v>
      </c>
      <c r="J400" s="62">
        <v>0</v>
      </c>
      <c r="K400" s="62"/>
      <c r="L400" s="62"/>
      <c r="M400" s="62">
        <v>500</v>
      </c>
      <c r="N400" s="62">
        <v>0</v>
      </c>
      <c r="O400" s="62">
        <f>SUM('Report Summary'!$P400:$S400)</f>
        <v>0</v>
      </c>
      <c r="P400" s="62">
        <v>0</v>
      </c>
      <c r="Q400" s="62">
        <v>0</v>
      </c>
      <c r="R400" s="62">
        <v>0</v>
      </c>
      <c r="S400" s="62">
        <v>0</v>
      </c>
    </row>
    <row r="401" spans="1:19" x14ac:dyDescent="0.25">
      <c r="A401" s="58">
        <v>397</v>
      </c>
      <c r="B401" s="65" t="s">
        <v>11041</v>
      </c>
      <c r="C401" s="65">
        <v>5193079</v>
      </c>
      <c r="D401" s="60">
        <f>'Report Summary'!$E401+'Report Summary'!$I401+'Report Summary'!$O401</f>
        <v>27867.200000000001</v>
      </c>
      <c r="E401" s="60">
        <f>SUM('Report Summary'!$F401:$H401)</f>
        <v>27867.200000000001</v>
      </c>
      <c r="F401" s="60">
        <v>0</v>
      </c>
      <c r="G401" s="60">
        <v>27867.200000000001</v>
      </c>
      <c r="H401" s="60">
        <v>0</v>
      </c>
      <c r="I401" s="60">
        <f>SUM('Report Summary'!$J401:$N401)</f>
        <v>0</v>
      </c>
      <c r="J401" s="60">
        <v>0</v>
      </c>
      <c r="K401" s="60"/>
      <c r="L401" s="60"/>
      <c r="M401" s="60"/>
      <c r="N401" s="60">
        <v>0</v>
      </c>
      <c r="O401" s="60">
        <f>SUM('Report Summary'!$P401:$S401)</f>
        <v>0</v>
      </c>
      <c r="P401" s="60">
        <v>0</v>
      </c>
      <c r="Q401" s="60">
        <v>0</v>
      </c>
      <c r="R401" s="60">
        <v>0</v>
      </c>
      <c r="S401" s="60">
        <v>0</v>
      </c>
    </row>
    <row r="402" spans="1:19" x14ac:dyDescent="0.25">
      <c r="A402" s="55">
        <v>398</v>
      </c>
      <c r="B402" s="66" t="s">
        <v>11042</v>
      </c>
      <c r="C402" s="66">
        <v>5237947</v>
      </c>
      <c r="D402" s="62">
        <f>'Report Summary'!$E402+'Report Summary'!$I402+'Report Summary'!$O402</f>
        <v>71634.3</v>
      </c>
      <c r="E402" s="62">
        <f>SUM('Report Summary'!$F402:$H402)</f>
        <v>71634.3</v>
      </c>
      <c r="F402" s="62">
        <v>0</v>
      </c>
      <c r="G402" s="62">
        <v>71634.3</v>
      </c>
      <c r="H402" s="62">
        <v>0</v>
      </c>
      <c r="I402" s="62">
        <f>SUM('Report Summary'!$J402:$N402)</f>
        <v>0</v>
      </c>
      <c r="J402" s="62">
        <v>0</v>
      </c>
      <c r="K402" s="62"/>
      <c r="L402" s="62"/>
      <c r="M402" s="62"/>
      <c r="N402" s="62">
        <v>0</v>
      </c>
      <c r="O402" s="62">
        <f>SUM('Report Summary'!$P402:$S402)</f>
        <v>0</v>
      </c>
      <c r="P402" s="62">
        <v>0</v>
      </c>
      <c r="Q402" s="62">
        <v>0</v>
      </c>
      <c r="R402" s="62">
        <v>0</v>
      </c>
      <c r="S402" s="62">
        <v>0</v>
      </c>
    </row>
    <row r="403" spans="1:19" x14ac:dyDescent="0.25">
      <c r="A403" s="58">
        <v>399</v>
      </c>
      <c r="B403" s="59" t="s">
        <v>11043</v>
      </c>
      <c r="C403" s="59">
        <v>5154456</v>
      </c>
      <c r="D403" s="60">
        <f>'Report Summary'!$E403+'Report Summary'!$I403+'Report Summary'!$O403</f>
        <v>7298.5</v>
      </c>
      <c r="E403" s="60">
        <f>SUM('Report Summary'!$F403:$H403)</f>
        <v>7298.5</v>
      </c>
      <c r="F403" s="60">
        <v>0</v>
      </c>
      <c r="G403" s="60">
        <v>7179.4</v>
      </c>
      <c r="H403" s="60">
        <v>119.1</v>
      </c>
      <c r="I403" s="60">
        <f>SUM('Report Summary'!$J403:$N403)</f>
        <v>0</v>
      </c>
      <c r="J403" s="60">
        <v>0</v>
      </c>
      <c r="K403" s="60"/>
      <c r="L403" s="60"/>
      <c r="M403" s="60"/>
      <c r="N403" s="60">
        <v>0</v>
      </c>
      <c r="O403" s="60">
        <f>SUM('Report Summary'!$P403:$S403)</f>
        <v>0</v>
      </c>
      <c r="P403" s="60">
        <v>0</v>
      </c>
      <c r="Q403" s="60">
        <v>0</v>
      </c>
      <c r="R403" s="60">
        <v>0</v>
      </c>
      <c r="S403" s="60">
        <v>0</v>
      </c>
    </row>
    <row r="404" spans="1:19" x14ac:dyDescent="0.25">
      <c r="A404" s="55">
        <v>400</v>
      </c>
      <c r="B404" s="66" t="s">
        <v>11044</v>
      </c>
      <c r="C404" s="66">
        <v>2864193</v>
      </c>
      <c r="D404" s="62">
        <f>'Report Summary'!$E404+'Report Summary'!$I404+'Report Summary'!$O404</f>
        <v>2717.7</v>
      </c>
      <c r="E404" s="62">
        <f>SUM('Report Summary'!$F404:$H404)</f>
        <v>1717.7</v>
      </c>
      <c r="F404" s="62">
        <v>0</v>
      </c>
      <c r="G404" s="62">
        <v>1717.7</v>
      </c>
      <c r="H404" s="62">
        <v>0</v>
      </c>
      <c r="I404" s="62">
        <f>SUM('Report Summary'!$J404:$N404)</f>
        <v>1000</v>
      </c>
      <c r="J404" s="62">
        <v>0</v>
      </c>
      <c r="K404" s="62"/>
      <c r="L404" s="62"/>
      <c r="M404" s="62">
        <v>1000</v>
      </c>
      <c r="N404" s="62">
        <v>0</v>
      </c>
      <c r="O404" s="62">
        <f>SUM('Report Summary'!$P404:$S404)</f>
        <v>0</v>
      </c>
      <c r="P404" s="62">
        <v>0</v>
      </c>
      <c r="Q404" s="62">
        <v>0</v>
      </c>
      <c r="R404" s="62">
        <v>0</v>
      </c>
      <c r="S404" s="62">
        <v>0</v>
      </c>
    </row>
    <row r="405" spans="1:19" x14ac:dyDescent="0.25">
      <c r="A405" s="58">
        <v>401</v>
      </c>
      <c r="B405" s="59" t="s">
        <v>11045</v>
      </c>
      <c r="C405" s="59">
        <v>2169967</v>
      </c>
      <c r="D405" s="60">
        <f>'Report Summary'!$E405+'Report Summary'!$I405+'Report Summary'!$O405</f>
        <v>80729</v>
      </c>
      <c r="E405" s="60">
        <f>SUM('Report Summary'!$F405:$H405)</f>
        <v>65129</v>
      </c>
      <c r="F405" s="60">
        <v>34800</v>
      </c>
      <c r="G405" s="60">
        <v>13729</v>
      </c>
      <c r="H405" s="60">
        <v>16600</v>
      </c>
      <c r="I405" s="60">
        <f>SUM('Report Summary'!$J405:$N405)</f>
        <v>13100</v>
      </c>
      <c r="J405" s="60">
        <v>1330</v>
      </c>
      <c r="K405" s="60">
        <v>2400</v>
      </c>
      <c r="L405" s="60"/>
      <c r="M405" s="60">
        <v>300</v>
      </c>
      <c r="N405" s="60">
        <v>9070</v>
      </c>
      <c r="O405" s="60">
        <f>SUM('Report Summary'!$P405:$S405)</f>
        <v>2500</v>
      </c>
      <c r="P405" s="60">
        <v>0</v>
      </c>
      <c r="Q405" s="60">
        <v>0</v>
      </c>
      <c r="R405" s="60">
        <v>2500</v>
      </c>
      <c r="S405" s="60">
        <v>0</v>
      </c>
    </row>
    <row r="406" spans="1:19" x14ac:dyDescent="0.25">
      <c r="A406" s="55">
        <v>402</v>
      </c>
      <c r="B406" s="66" t="s">
        <v>6938</v>
      </c>
      <c r="C406" s="66">
        <v>2627663</v>
      </c>
      <c r="D406" s="62">
        <f>'Report Summary'!$E406+'Report Summary'!$I406+'Report Summary'!$O406</f>
        <v>13869.04</v>
      </c>
      <c r="E406" s="62">
        <f>SUM('Report Summary'!$F406:$H406)</f>
        <v>13869.04</v>
      </c>
      <c r="F406" s="62">
        <v>0</v>
      </c>
      <c r="G406" s="62">
        <v>13869.04</v>
      </c>
      <c r="H406" s="62">
        <v>0</v>
      </c>
      <c r="I406" s="62">
        <f>SUM('Report Summary'!$J406:$N406)</f>
        <v>0</v>
      </c>
      <c r="J406" s="62">
        <v>0</v>
      </c>
      <c r="K406" s="62"/>
      <c r="L406" s="62"/>
      <c r="M406" s="62"/>
      <c r="N406" s="62">
        <v>0</v>
      </c>
      <c r="O406" s="62">
        <f>SUM('Report Summary'!$P406:$S406)</f>
        <v>0</v>
      </c>
      <c r="P406" s="62">
        <v>0</v>
      </c>
      <c r="Q406" s="62">
        <v>0</v>
      </c>
      <c r="R406" s="62">
        <v>0</v>
      </c>
      <c r="S406" s="62">
        <v>0</v>
      </c>
    </row>
    <row r="407" spans="1:19" x14ac:dyDescent="0.25">
      <c r="A407" s="58">
        <v>403</v>
      </c>
      <c r="B407" s="65" t="s">
        <v>11046</v>
      </c>
      <c r="C407" s="65">
        <v>2747707</v>
      </c>
      <c r="D407" s="60">
        <f>'Report Summary'!$E407+'Report Summary'!$I407+'Report Summary'!$O407</f>
        <v>26285.7</v>
      </c>
      <c r="E407" s="60">
        <f>SUM('Report Summary'!$F407:$H407)</f>
        <v>26285.7</v>
      </c>
      <c r="F407" s="60">
        <v>24755.9</v>
      </c>
      <c r="G407" s="60">
        <v>1529.8</v>
      </c>
      <c r="H407" s="60">
        <v>0</v>
      </c>
      <c r="I407" s="60">
        <f>SUM('Report Summary'!$J407:$N407)</f>
        <v>0</v>
      </c>
      <c r="J407" s="60">
        <v>0</v>
      </c>
      <c r="K407" s="60"/>
      <c r="L407" s="60"/>
      <c r="M407" s="60"/>
      <c r="N407" s="60">
        <v>0</v>
      </c>
      <c r="O407" s="60">
        <f>SUM('Report Summary'!$P407:$S407)</f>
        <v>0</v>
      </c>
      <c r="P407" s="60">
        <v>0</v>
      </c>
      <c r="Q407" s="60">
        <v>0</v>
      </c>
      <c r="R407" s="60">
        <v>0</v>
      </c>
      <c r="S407" s="60">
        <v>0</v>
      </c>
    </row>
    <row r="408" spans="1:19" x14ac:dyDescent="0.25">
      <c r="A408" s="55">
        <v>404</v>
      </c>
      <c r="B408" s="69" t="s">
        <v>11047</v>
      </c>
      <c r="C408" s="66">
        <v>5412013</v>
      </c>
      <c r="D408" s="62">
        <f>'Report Summary'!$E408+'Report Summary'!$I408+'Report Summary'!$O408</f>
        <v>20902.95</v>
      </c>
      <c r="E408" s="62">
        <f>SUM('Report Summary'!$F408:$H408)</f>
        <v>20402.95</v>
      </c>
      <c r="F408" s="62">
        <v>0</v>
      </c>
      <c r="G408" s="62">
        <v>20402.95</v>
      </c>
      <c r="H408" s="62">
        <v>0</v>
      </c>
      <c r="I408" s="62">
        <f>SUM('Report Summary'!$J408:$N408)</f>
        <v>500</v>
      </c>
      <c r="J408" s="62">
        <v>0</v>
      </c>
      <c r="K408" s="62"/>
      <c r="L408" s="62"/>
      <c r="M408" s="62">
        <v>500</v>
      </c>
      <c r="N408" s="62">
        <v>0</v>
      </c>
      <c r="O408" s="62">
        <f>SUM('Report Summary'!$P408:$S408)</f>
        <v>0</v>
      </c>
      <c r="P408" s="62">
        <v>0</v>
      </c>
      <c r="Q408" s="62">
        <v>0</v>
      </c>
      <c r="R408" s="62">
        <v>0</v>
      </c>
      <c r="S408" s="62">
        <v>0</v>
      </c>
    </row>
    <row r="409" spans="1:19" x14ac:dyDescent="0.25">
      <c r="A409" s="58">
        <v>405</v>
      </c>
      <c r="B409" s="65" t="s">
        <v>11048</v>
      </c>
      <c r="C409" s="65">
        <v>5073189</v>
      </c>
      <c r="D409" s="60">
        <f>'Report Summary'!$E409+'Report Summary'!$I409+'Report Summary'!$O409</f>
        <v>140997.79999999999</v>
      </c>
      <c r="E409" s="60">
        <f>SUM('Report Summary'!$F409:$H409)</f>
        <v>46712.1</v>
      </c>
      <c r="F409" s="60">
        <v>225</v>
      </c>
      <c r="G409" s="60">
        <v>33330.199999999997</v>
      </c>
      <c r="H409" s="60">
        <v>13156.9</v>
      </c>
      <c r="I409" s="60">
        <f>SUM('Report Summary'!$J409:$N409)</f>
        <v>22795.7</v>
      </c>
      <c r="J409" s="60">
        <v>2800</v>
      </c>
      <c r="K409" s="60">
        <v>234.8</v>
      </c>
      <c r="L409" s="60">
        <v>10555.2</v>
      </c>
      <c r="M409" s="60">
        <v>9205.7000000000007</v>
      </c>
      <c r="N409" s="60">
        <v>0</v>
      </c>
      <c r="O409" s="60">
        <f>SUM('Report Summary'!$P409:$S409)</f>
        <v>71490</v>
      </c>
      <c r="P409" s="60">
        <v>0</v>
      </c>
      <c r="Q409" s="60">
        <v>24500</v>
      </c>
      <c r="R409" s="60">
        <v>46990</v>
      </c>
      <c r="S409" s="60">
        <v>0</v>
      </c>
    </row>
    <row r="410" spans="1:19" x14ac:dyDescent="0.25">
      <c r="A410" s="55">
        <v>406</v>
      </c>
      <c r="B410" s="66" t="s">
        <v>6269</v>
      </c>
      <c r="C410" s="66">
        <v>5457912</v>
      </c>
      <c r="D410" s="62">
        <f>'Report Summary'!$E410+'Report Summary'!$I410+'Report Summary'!$O410</f>
        <v>12237.3</v>
      </c>
      <c r="E410" s="62">
        <f>SUM('Report Summary'!$F410:$H410)</f>
        <v>12237.3</v>
      </c>
      <c r="F410" s="62">
        <v>0</v>
      </c>
      <c r="G410" s="62">
        <v>12237.3</v>
      </c>
      <c r="H410" s="62">
        <v>0</v>
      </c>
      <c r="I410" s="62">
        <f>SUM('Report Summary'!$J410:$N410)</f>
        <v>0</v>
      </c>
      <c r="J410" s="62">
        <v>0</v>
      </c>
      <c r="K410" s="62"/>
      <c r="L410" s="62"/>
      <c r="M410" s="62"/>
      <c r="N410" s="62">
        <v>0</v>
      </c>
      <c r="O410" s="62">
        <f>SUM('Report Summary'!$P410:$S410)</f>
        <v>0</v>
      </c>
      <c r="P410" s="62">
        <v>0</v>
      </c>
      <c r="Q410" s="62">
        <v>0</v>
      </c>
      <c r="R410" s="62">
        <v>0</v>
      </c>
      <c r="S410" s="62">
        <v>0</v>
      </c>
    </row>
    <row r="411" spans="1:19" x14ac:dyDescent="0.25">
      <c r="A411" s="58">
        <v>407</v>
      </c>
      <c r="B411" s="59" t="s">
        <v>11049</v>
      </c>
      <c r="C411" s="59">
        <v>2784041</v>
      </c>
      <c r="D411" s="60">
        <f>'Report Summary'!$E411+'Report Summary'!$I411+'Report Summary'!$O411</f>
        <v>5809.0600000000013</v>
      </c>
      <c r="E411" s="60">
        <f>SUM('Report Summary'!$F411:$H411)</f>
        <v>-17417.489999999998</v>
      </c>
      <c r="F411" s="60">
        <v>-53368.2</v>
      </c>
      <c r="G411" s="60">
        <v>25954.01</v>
      </c>
      <c r="H411" s="60">
        <v>9996.7000000000007</v>
      </c>
      <c r="I411" s="60">
        <f>SUM('Report Summary'!$J411:$N411)</f>
        <v>3461.9500000000003</v>
      </c>
      <c r="J411" s="60">
        <v>2412.3000000000002</v>
      </c>
      <c r="K411" s="60">
        <v>1049.4000000000001</v>
      </c>
      <c r="L411" s="60">
        <v>0.25</v>
      </c>
      <c r="M411" s="60"/>
      <c r="N411" s="60">
        <v>0</v>
      </c>
      <c r="O411" s="60">
        <f>SUM('Report Summary'!$P411:$S411)</f>
        <v>19764.599999999999</v>
      </c>
      <c r="P411" s="60">
        <v>1000</v>
      </c>
      <c r="Q411" s="60">
        <v>300</v>
      </c>
      <c r="R411" s="60">
        <v>17464.599999999999</v>
      </c>
      <c r="S411" s="60">
        <v>1000</v>
      </c>
    </row>
    <row r="412" spans="1:19" x14ac:dyDescent="0.25">
      <c r="A412" s="55">
        <v>408</v>
      </c>
      <c r="B412" s="69" t="s">
        <v>11050</v>
      </c>
      <c r="C412" s="66">
        <v>5055105</v>
      </c>
      <c r="D412" s="62">
        <f>'Report Summary'!$E412+'Report Summary'!$I412+'Report Summary'!$O412</f>
        <v>150</v>
      </c>
      <c r="E412" s="62">
        <f>SUM('Report Summary'!$F412:$H412)</f>
        <v>150</v>
      </c>
      <c r="F412" s="62">
        <v>0</v>
      </c>
      <c r="G412" s="62">
        <v>0</v>
      </c>
      <c r="H412" s="62">
        <v>150</v>
      </c>
      <c r="I412" s="62">
        <f>SUM('Report Summary'!$J412:$N412)</f>
        <v>0</v>
      </c>
      <c r="J412" s="62">
        <v>0</v>
      </c>
      <c r="K412" s="62"/>
      <c r="L412" s="62"/>
      <c r="M412" s="62"/>
      <c r="N412" s="62">
        <v>0</v>
      </c>
      <c r="O412" s="62">
        <f>SUM('Report Summary'!$P412:$S412)</f>
        <v>0</v>
      </c>
      <c r="P412" s="62">
        <v>0</v>
      </c>
      <c r="Q412" s="62">
        <v>0</v>
      </c>
      <c r="R412" s="62">
        <v>0</v>
      </c>
      <c r="S412" s="62">
        <v>0</v>
      </c>
    </row>
    <row r="413" spans="1:19" x14ac:dyDescent="0.25">
      <c r="A413" s="58">
        <v>409</v>
      </c>
      <c r="B413" s="65" t="s">
        <v>11051</v>
      </c>
      <c r="C413" s="65">
        <v>5168724</v>
      </c>
      <c r="D413" s="60">
        <f>'Report Summary'!$E413+'Report Summary'!$I413+'Report Summary'!$O413</f>
        <v>5542.7</v>
      </c>
      <c r="E413" s="60">
        <f>SUM('Report Summary'!$F413:$H413)</f>
        <v>2582.6999999999998</v>
      </c>
      <c r="F413" s="60">
        <v>0</v>
      </c>
      <c r="G413" s="60">
        <v>2582.6999999999998</v>
      </c>
      <c r="H413" s="60">
        <v>0</v>
      </c>
      <c r="I413" s="60">
        <f>SUM('Report Summary'!$J413:$N413)</f>
        <v>2960</v>
      </c>
      <c r="J413" s="60">
        <v>0</v>
      </c>
      <c r="K413" s="60">
        <v>2960</v>
      </c>
      <c r="L413" s="60"/>
      <c r="M413" s="60"/>
      <c r="N413" s="60">
        <v>0</v>
      </c>
      <c r="O413" s="60">
        <f>SUM('Report Summary'!$P413:$S413)</f>
        <v>0</v>
      </c>
      <c r="P413" s="60">
        <v>0</v>
      </c>
      <c r="Q413" s="60">
        <v>0</v>
      </c>
      <c r="R413" s="60">
        <v>0</v>
      </c>
      <c r="S413" s="60">
        <v>0</v>
      </c>
    </row>
    <row r="414" spans="1:19" x14ac:dyDescent="0.25">
      <c r="A414" s="55">
        <v>410</v>
      </c>
      <c r="B414" s="66" t="s">
        <v>11052</v>
      </c>
      <c r="C414" s="66">
        <v>5160456</v>
      </c>
      <c r="D414" s="62">
        <f>'Report Summary'!$E414+'Report Summary'!$I414+'Report Summary'!$O414</f>
        <v>1265.3</v>
      </c>
      <c r="E414" s="62">
        <f>SUM('Report Summary'!$F414:$H414)</f>
        <v>1265.3</v>
      </c>
      <c r="F414" s="62">
        <v>0</v>
      </c>
      <c r="G414" s="62">
        <v>1265.3</v>
      </c>
      <c r="H414" s="62">
        <v>0</v>
      </c>
      <c r="I414" s="62">
        <f>SUM('Report Summary'!$J414:$N414)</f>
        <v>0</v>
      </c>
      <c r="J414" s="62">
        <v>0</v>
      </c>
      <c r="K414" s="62"/>
      <c r="L414" s="62"/>
      <c r="M414" s="62"/>
      <c r="N414" s="62">
        <v>0</v>
      </c>
      <c r="O414" s="62">
        <f>SUM('Report Summary'!$P414:$S414)</f>
        <v>0</v>
      </c>
      <c r="P414" s="62">
        <v>0</v>
      </c>
      <c r="Q414" s="62">
        <v>0</v>
      </c>
      <c r="R414" s="62">
        <v>0</v>
      </c>
      <c r="S414" s="62">
        <v>0</v>
      </c>
    </row>
    <row r="415" spans="1:19" x14ac:dyDescent="0.25">
      <c r="A415" s="58">
        <v>411</v>
      </c>
      <c r="B415" s="65" t="s">
        <v>11053</v>
      </c>
      <c r="C415" s="65">
        <v>5625254</v>
      </c>
      <c r="D415" s="60">
        <f>'Report Summary'!$E415+'Report Summary'!$I415+'Report Summary'!$O415</f>
        <v>59036.1</v>
      </c>
      <c r="E415" s="60">
        <f>SUM('Report Summary'!$F415:$H415)</f>
        <v>58636.1</v>
      </c>
      <c r="F415" s="60">
        <v>0</v>
      </c>
      <c r="G415" s="60">
        <v>58636.1</v>
      </c>
      <c r="H415" s="60">
        <v>0</v>
      </c>
      <c r="I415" s="60">
        <f>SUM('Report Summary'!$J415:$N415)</f>
        <v>400</v>
      </c>
      <c r="J415" s="60">
        <v>0</v>
      </c>
      <c r="K415" s="60"/>
      <c r="L415" s="60"/>
      <c r="M415" s="60">
        <v>400</v>
      </c>
      <c r="N415" s="60">
        <v>0</v>
      </c>
      <c r="O415" s="60">
        <f>SUM('Report Summary'!$P415:$S415)</f>
        <v>0</v>
      </c>
      <c r="P415" s="60">
        <v>0</v>
      </c>
      <c r="Q415" s="60">
        <v>0</v>
      </c>
      <c r="R415" s="60">
        <v>0</v>
      </c>
      <c r="S415" s="60">
        <v>0</v>
      </c>
    </row>
    <row r="416" spans="1:19" x14ac:dyDescent="0.25">
      <c r="A416" s="55">
        <v>412</v>
      </c>
      <c r="B416" s="61" t="s">
        <v>11054</v>
      </c>
      <c r="C416" s="61">
        <v>2827875</v>
      </c>
      <c r="D416" s="62">
        <f>'Report Summary'!$E416+'Report Summary'!$I416+'Report Summary'!$O416</f>
        <v>118645.3</v>
      </c>
      <c r="E416" s="62">
        <f>SUM('Report Summary'!$F416:$H416)</f>
        <v>118295.3</v>
      </c>
      <c r="F416" s="62">
        <v>0</v>
      </c>
      <c r="G416" s="62">
        <v>115083.3</v>
      </c>
      <c r="H416" s="62">
        <v>3212</v>
      </c>
      <c r="I416" s="62">
        <f>SUM('Report Summary'!$J416:$N416)</f>
        <v>350</v>
      </c>
      <c r="J416" s="62">
        <v>240</v>
      </c>
      <c r="K416" s="62"/>
      <c r="L416" s="62">
        <v>60</v>
      </c>
      <c r="M416" s="62">
        <v>50</v>
      </c>
      <c r="N416" s="62">
        <v>0</v>
      </c>
      <c r="O416" s="62">
        <f>SUM('Report Summary'!$P416:$S416)</f>
        <v>0</v>
      </c>
      <c r="P416" s="62">
        <v>0</v>
      </c>
      <c r="Q416" s="62">
        <v>0</v>
      </c>
      <c r="R416" s="62">
        <v>0</v>
      </c>
      <c r="S416" s="62">
        <v>0</v>
      </c>
    </row>
    <row r="417" spans="1:19" x14ac:dyDescent="0.25">
      <c r="A417" s="58">
        <v>413</v>
      </c>
      <c r="B417" s="65" t="s">
        <v>11055</v>
      </c>
      <c r="C417" s="65">
        <v>5115132</v>
      </c>
      <c r="D417" s="60">
        <f>'Report Summary'!$E417+'Report Summary'!$I417+'Report Summary'!$O417</f>
        <v>0</v>
      </c>
      <c r="E417" s="60">
        <f>SUM('Report Summary'!$F417:$H417)</f>
        <v>0</v>
      </c>
      <c r="F417" s="60">
        <v>0</v>
      </c>
      <c r="G417" s="60">
        <v>0</v>
      </c>
      <c r="H417" s="60">
        <v>0</v>
      </c>
      <c r="I417" s="60">
        <f>SUM('Report Summary'!$J417:$N417)</f>
        <v>0</v>
      </c>
      <c r="J417" s="60">
        <v>0</v>
      </c>
      <c r="K417" s="60"/>
      <c r="L417" s="60"/>
      <c r="M417" s="60"/>
      <c r="N417" s="60">
        <v>0</v>
      </c>
      <c r="O417" s="60">
        <f>SUM('Report Summary'!$P417:$S417)</f>
        <v>0</v>
      </c>
      <c r="P417" s="60">
        <v>0</v>
      </c>
      <c r="Q417" s="60">
        <v>0</v>
      </c>
      <c r="R417" s="60">
        <v>0</v>
      </c>
      <c r="S417" s="60">
        <v>0</v>
      </c>
    </row>
    <row r="418" spans="1:19" x14ac:dyDescent="0.25">
      <c r="A418" s="55">
        <v>414</v>
      </c>
      <c r="B418" s="61" t="s">
        <v>10532</v>
      </c>
      <c r="C418" s="61">
        <v>5246822</v>
      </c>
      <c r="D418" s="62">
        <f>'Report Summary'!$E418+'Report Summary'!$I418+'Report Summary'!$O418</f>
        <v>8929.9599999999991</v>
      </c>
      <c r="E418" s="62">
        <f>SUM('Report Summary'!$F418:$H418)</f>
        <v>1271.96</v>
      </c>
      <c r="F418" s="62">
        <v>0</v>
      </c>
      <c r="G418" s="62">
        <v>271.95999999999998</v>
      </c>
      <c r="H418" s="62">
        <v>1000</v>
      </c>
      <c r="I418" s="62">
        <f>SUM('Report Summary'!$J418:$N418)</f>
        <v>7658</v>
      </c>
      <c r="J418" s="62">
        <v>0</v>
      </c>
      <c r="K418" s="62">
        <v>7658</v>
      </c>
      <c r="L418" s="62"/>
      <c r="M418" s="62"/>
      <c r="N418" s="62">
        <v>0</v>
      </c>
      <c r="O418" s="62">
        <f>SUM('Report Summary'!$P418:$S418)</f>
        <v>0</v>
      </c>
      <c r="P418" s="62">
        <v>0</v>
      </c>
      <c r="Q418" s="62">
        <v>0</v>
      </c>
      <c r="R418" s="62">
        <v>0</v>
      </c>
      <c r="S418" s="62">
        <v>0</v>
      </c>
    </row>
    <row r="419" spans="1:19" x14ac:dyDescent="0.25">
      <c r="A419" s="58">
        <v>415</v>
      </c>
      <c r="B419" s="69" t="s">
        <v>11056</v>
      </c>
      <c r="C419" s="65">
        <v>5236711</v>
      </c>
      <c r="D419" s="60">
        <f>'Report Summary'!$E419+'Report Summary'!$I419+'Report Summary'!$O419</f>
        <v>31636.84</v>
      </c>
      <c r="E419" s="60">
        <f>SUM('Report Summary'!$F419:$H419)</f>
        <v>31636.84</v>
      </c>
      <c r="F419" s="60">
        <v>0</v>
      </c>
      <c r="G419" s="60">
        <v>31043.599999999999</v>
      </c>
      <c r="H419" s="60">
        <v>593.24</v>
      </c>
      <c r="I419" s="60">
        <f>SUM('Report Summary'!$J419:$N419)</f>
        <v>0</v>
      </c>
      <c r="J419" s="60">
        <v>0</v>
      </c>
      <c r="K419" s="60"/>
      <c r="L419" s="60"/>
      <c r="M419" s="60"/>
      <c r="N419" s="60">
        <v>0</v>
      </c>
      <c r="O419" s="60">
        <f>SUM('Report Summary'!$P419:$S419)</f>
        <v>0</v>
      </c>
      <c r="P419" s="60">
        <v>0</v>
      </c>
      <c r="Q419" s="60">
        <v>0</v>
      </c>
      <c r="R419" s="60">
        <v>0</v>
      </c>
      <c r="S419" s="60">
        <v>0</v>
      </c>
    </row>
    <row r="420" spans="1:19" x14ac:dyDescent="0.25">
      <c r="A420" s="55">
        <v>416</v>
      </c>
      <c r="B420" s="69" t="s">
        <v>11057</v>
      </c>
      <c r="C420" s="66">
        <v>2734052</v>
      </c>
      <c r="D420" s="62">
        <f>'Report Summary'!$E420+'Report Summary'!$I420+'Report Summary'!$O420</f>
        <v>140731.70000000001</v>
      </c>
      <c r="E420" s="62">
        <f>SUM('Report Summary'!$F420:$H420)</f>
        <v>140431.70000000001</v>
      </c>
      <c r="F420" s="62">
        <v>0</v>
      </c>
      <c r="G420" s="62">
        <v>140431.70000000001</v>
      </c>
      <c r="H420" s="62">
        <v>0</v>
      </c>
      <c r="I420" s="62">
        <f>SUM('Report Summary'!$J420:$N420)</f>
        <v>300</v>
      </c>
      <c r="J420" s="62">
        <v>0</v>
      </c>
      <c r="K420" s="62"/>
      <c r="L420" s="62"/>
      <c r="M420" s="62">
        <v>300</v>
      </c>
      <c r="N420" s="62">
        <v>0</v>
      </c>
      <c r="O420" s="62">
        <f>SUM('Report Summary'!$P420:$S420)</f>
        <v>0</v>
      </c>
      <c r="P420" s="62">
        <v>0</v>
      </c>
      <c r="Q420" s="62">
        <v>0</v>
      </c>
      <c r="R420" s="62">
        <v>0</v>
      </c>
      <c r="S420" s="62">
        <v>0</v>
      </c>
    </row>
    <row r="421" spans="1:19" x14ac:dyDescent="0.25">
      <c r="A421" s="58">
        <v>417</v>
      </c>
      <c r="B421" s="65" t="s">
        <v>11058</v>
      </c>
      <c r="C421" s="65">
        <v>5395445</v>
      </c>
      <c r="D421" s="60">
        <f>'Report Summary'!$E421+'Report Summary'!$I421+'Report Summary'!$O421</f>
        <v>78931.63</v>
      </c>
      <c r="E421" s="60">
        <f>SUM('Report Summary'!$F421:$H421)</f>
        <v>76606.63</v>
      </c>
      <c r="F421" s="60">
        <v>0</v>
      </c>
      <c r="G421" s="60">
        <v>76606.63</v>
      </c>
      <c r="H421" s="60">
        <v>0</v>
      </c>
      <c r="I421" s="60">
        <f>SUM('Report Summary'!$J421:$N421)</f>
        <v>2325</v>
      </c>
      <c r="J421" s="60">
        <v>0</v>
      </c>
      <c r="K421" s="60"/>
      <c r="L421" s="60"/>
      <c r="M421" s="60">
        <v>2325</v>
      </c>
      <c r="N421" s="60">
        <v>0</v>
      </c>
      <c r="O421" s="60">
        <f>SUM('Report Summary'!$P421:$S421)</f>
        <v>0</v>
      </c>
      <c r="P421" s="60">
        <v>0</v>
      </c>
      <c r="Q421" s="60">
        <v>0</v>
      </c>
      <c r="R421" s="60">
        <v>0</v>
      </c>
      <c r="S421" s="60">
        <v>0</v>
      </c>
    </row>
    <row r="422" spans="1:19" x14ac:dyDescent="0.25">
      <c r="A422" s="55">
        <v>418</v>
      </c>
      <c r="B422" s="61" t="s">
        <v>11059</v>
      </c>
      <c r="C422" s="61">
        <v>5467268</v>
      </c>
      <c r="D422" s="62">
        <f>'Report Summary'!$E422+'Report Summary'!$I422+'Report Summary'!$O422</f>
        <v>1324720.5</v>
      </c>
      <c r="E422" s="62">
        <f>SUM('Report Summary'!$F422:$H422)</f>
        <v>1309750.5</v>
      </c>
      <c r="F422" s="62">
        <v>9901.7000000000007</v>
      </c>
      <c r="G422" s="62">
        <v>1265112.7</v>
      </c>
      <c r="H422" s="62">
        <v>34736.1</v>
      </c>
      <c r="I422" s="62">
        <f>SUM('Report Summary'!$J422:$N422)</f>
        <v>14970</v>
      </c>
      <c r="J422" s="62">
        <v>0</v>
      </c>
      <c r="K422" s="62">
        <v>14970</v>
      </c>
      <c r="L422" s="62"/>
      <c r="M422" s="62"/>
      <c r="N422" s="62">
        <v>0</v>
      </c>
      <c r="O422" s="62">
        <f>SUM('Report Summary'!$P422:$S422)</f>
        <v>0</v>
      </c>
      <c r="P422" s="62">
        <v>0</v>
      </c>
      <c r="Q422" s="62">
        <v>0</v>
      </c>
      <c r="R422" s="62">
        <v>0</v>
      </c>
      <c r="S422" s="62">
        <v>0</v>
      </c>
    </row>
    <row r="423" spans="1:19" x14ac:dyDescent="0.25">
      <c r="A423" s="58">
        <v>419</v>
      </c>
      <c r="B423" s="59" t="s">
        <v>11060</v>
      </c>
      <c r="C423" s="59">
        <v>5396786</v>
      </c>
      <c r="D423" s="60">
        <f>'Report Summary'!$E423+'Report Summary'!$I423+'Report Summary'!$O423</f>
        <v>10418.5</v>
      </c>
      <c r="E423" s="60">
        <f>SUM('Report Summary'!$F423:$H423)</f>
        <v>4805.5</v>
      </c>
      <c r="F423" s="60">
        <v>0</v>
      </c>
      <c r="G423" s="60">
        <v>4805.5</v>
      </c>
      <c r="H423" s="60">
        <v>0</v>
      </c>
      <c r="I423" s="60">
        <f>SUM('Report Summary'!$J423:$N423)</f>
        <v>5613</v>
      </c>
      <c r="J423" s="60">
        <v>0</v>
      </c>
      <c r="K423" s="60">
        <v>173</v>
      </c>
      <c r="L423" s="60">
        <v>5140</v>
      </c>
      <c r="M423" s="60"/>
      <c r="N423" s="60">
        <v>300</v>
      </c>
      <c r="O423" s="60">
        <f>SUM('Report Summary'!$P423:$S423)</f>
        <v>0</v>
      </c>
      <c r="P423" s="60">
        <v>0</v>
      </c>
      <c r="Q423" s="60">
        <v>0</v>
      </c>
      <c r="R423" s="60">
        <v>0</v>
      </c>
      <c r="S423" s="60">
        <v>0</v>
      </c>
    </row>
    <row r="424" spans="1:19" x14ac:dyDescent="0.25">
      <c r="A424" s="55">
        <v>420</v>
      </c>
      <c r="B424" s="61" t="s">
        <v>845</v>
      </c>
      <c r="C424" s="61">
        <v>5118611</v>
      </c>
      <c r="D424" s="62">
        <f>'Report Summary'!$E424+'Report Summary'!$I424+'Report Summary'!$O424</f>
        <v>60696.3</v>
      </c>
      <c r="E424" s="62">
        <f>SUM('Report Summary'!$F424:$H424)</f>
        <v>43243.3</v>
      </c>
      <c r="F424" s="62">
        <v>0</v>
      </c>
      <c r="G424" s="62">
        <v>43243.3</v>
      </c>
      <c r="H424" s="62">
        <v>0</v>
      </c>
      <c r="I424" s="62">
        <f>SUM('Report Summary'!$J424:$N424)</f>
        <v>15453</v>
      </c>
      <c r="J424" s="62">
        <v>0</v>
      </c>
      <c r="K424" s="62">
        <v>15453</v>
      </c>
      <c r="L424" s="62"/>
      <c r="M424" s="62"/>
      <c r="N424" s="62">
        <v>0</v>
      </c>
      <c r="O424" s="62">
        <f>SUM('Report Summary'!$P424:$S424)</f>
        <v>2000</v>
      </c>
      <c r="P424" s="62">
        <v>0</v>
      </c>
      <c r="Q424" s="62">
        <v>0</v>
      </c>
      <c r="R424" s="62">
        <v>2000</v>
      </c>
      <c r="S424" s="62">
        <v>0</v>
      </c>
    </row>
    <row r="425" spans="1:19" x14ac:dyDescent="0.25">
      <c r="A425" s="58">
        <v>421</v>
      </c>
      <c r="B425" s="69" t="s">
        <v>11061</v>
      </c>
      <c r="C425" s="65">
        <v>5119375</v>
      </c>
      <c r="D425" s="60">
        <f>'Report Summary'!$E425+'Report Summary'!$I425+'Report Summary'!$O425</f>
        <v>4826.97</v>
      </c>
      <c r="E425" s="60">
        <f>SUM('Report Summary'!$F425:$H425)</f>
        <v>4826.97</v>
      </c>
      <c r="F425" s="60">
        <v>0</v>
      </c>
      <c r="G425" s="60">
        <v>4826.97</v>
      </c>
      <c r="H425" s="60">
        <v>0</v>
      </c>
      <c r="I425" s="60">
        <f>SUM('Report Summary'!$J425:$N425)</f>
        <v>0</v>
      </c>
      <c r="J425" s="60">
        <v>0</v>
      </c>
      <c r="K425" s="60"/>
      <c r="L425" s="60"/>
      <c r="M425" s="60"/>
      <c r="N425" s="60">
        <v>0</v>
      </c>
      <c r="O425" s="60">
        <f>SUM('Report Summary'!$P425:$S425)</f>
        <v>0</v>
      </c>
      <c r="P425" s="60">
        <v>0</v>
      </c>
      <c r="Q425" s="60">
        <v>0</v>
      </c>
      <c r="R425" s="60">
        <v>0</v>
      </c>
      <c r="S425" s="60">
        <v>0</v>
      </c>
    </row>
    <row r="426" spans="1:19" x14ac:dyDescent="0.25">
      <c r="A426" s="55">
        <v>422</v>
      </c>
      <c r="B426" s="66" t="s">
        <v>11062</v>
      </c>
      <c r="C426" s="66">
        <v>5063329</v>
      </c>
      <c r="D426" s="62">
        <f>'Report Summary'!$E426+'Report Summary'!$I426+'Report Summary'!$O426</f>
        <v>92930.1</v>
      </c>
      <c r="E426" s="62">
        <f>SUM('Report Summary'!$F426:$H426)</f>
        <v>29455.599999999999</v>
      </c>
      <c r="F426" s="62">
        <v>24902</v>
      </c>
      <c r="G426" s="62">
        <v>0</v>
      </c>
      <c r="H426" s="62">
        <v>4553.6000000000004</v>
      </c>
      <c r="I426" s="62">
        <f>SUM('Report Summary'!$J426:$N426)</f>
        <v>62124.5</v>
      </c>
      <c r="J426" s="62">
        <v>618.70000000000005</v>
      </c>
      <c r="K426" s="62">
        <v>144</v>
      </c>
      <c r="L426" s="62">
        <v>6898.6</v>
      </c>
      <c r="M426" s="62">
        <v>5800</v>
      </c>
      <c r="N426" s="62">
        <v>48663.199999999997</v>
      </c>
      <c r="O426" s="62">
        <f>SUM('Report Summary'!$P426:$S426)</f>
        <v>1350</v>
      </c>
      <c r="P426" s="62">
        <v>0</v>
      </c>
      <c r="Q426" s="62">
        <v>1000</v>
      </c>
      <c r="R426" s="62">
        <v>0</v>
      </c>
      <c r="S426" s="62">
        <v>350</v>
      </c>
    </row>
    <row r="427" spans="1:19" x14ac:dyDescent="0.25">
      <c r="A427" s="58">
        <v>423</v>
      </c>
      <c r="B427" s="65" t="s">
        <v>11063</v>
      </c>
      <c r="C427" s="65">
        <v>2093154</v>
      </c>
      <c r="D427" s="60">
        <f>'Report Summary'!$E427+'Report Summary'!$I427+'Report Summary'!$O427</f>
        <v>83512.2</v>
      </c>
      <c r="E427" s="60">
        <f>SUM('Report Summary'!$F427:$H427)</f>
        <v>83285.7</v>
      </c>
      <c r="F427" s="60">
        <v>0</v>
      </c>
      <c r="G427" s="60">
        <v>52485.7</v>
      </c>
      <c r="H427" s="60">
        <v>30800</v>
      </c>
      <c r="I427" s="60">
        <f>SUM('Report Summary'!$J427:$N427)</f>
        <v>226.5</v>
      </c>
      <c r="J427" s="60">
        <v>226.5</v>
      </c>
      <c r="K427" s="60"/>
      <c r="L427" s="60"/>
      <c r="M427" s="60"/>
      <c r="N427" s="60">
        <v>0</v>
      </c>
      <c r="O427" s="60">
        <f>SUM('Report Summary'!$P427:$S427)</f>
        <v>0</v>
      </c>
      <c r="P427" s="60">
        <v>0</v>
      </c>
      <c r="Q427" s="60">
        <v>0</v>
      </c>
      <c r="R427" s="60">
        <v>0</v>
      </c>
      <c r="S427" s="60">
        <v>0</v>
      </c>
    </row>
    <row r="428" spans="1:19" x14ac:dyDescent="0.25">
      <c r="A428" s="55">
        <v>424</v>
      </c>
      <c r="B428" s="66" t="s">
        <v>11064</v>
      </c>
      <c r="C428" s="66">
        <v>2556847</v>
      </c>
      <c r="D428" s="62">
        <f>'Report Summary'!$E428+'Report Summary'!$I428+'Report Summary'!$O428</f>
        <v>3279</v>
      </c>
      <c r="E428" s="62">
        <f>SUM('Report Summary'!$F428:$H428)</f>
        <v>3279</v>
      </c>
      <c r="F428" s="62">
        <v>0</v>
      </c>
      <c r="G428" s="62">
        <v>3279</v>
      </c>
      <c r="H428" s="62">
        <v>0</v>
      </c>
      <c r="I428" s="62">
        <f>SUM('Report Summary'!$J428:$N428)</f>
        <v>0</v>
      </c>
      <c r="J428" s="62">
        <v>0</v>
      </c>
      <c r="K428" s="62"/>
      <c r="L428" s="62"/>
      <c r="M428" s="62"/>
      <c r="N428" s="62">
        <v>0</v>
      </c>
      <c r="O428" s="62">
        <f>SUM('Report Summary'!$P428:$S428)</f>
        <v>0</v>
      </c>
      <c r="P428" s="62">
        <v>0</v>
      </c>
      <c r="Q428" s="62">
        <v>0</v>
      </c>
      <c r="R428" s="62">
        <v>0</v>
      </c>
      <c r="S428" s="62">
        <v>0</v>
      </c>
    </row>
    <row r="429" spans="1:19" x14ac:dyDescent="0.25">
      <c r="A429" s="58">
        <v>425</v>
      </c>
      <c r="B429" s="59" t="s">
        <v>11065</v>
      </c>
      <c r="C429" s="59">
        <v>5522935</v>
      </c>
      <c r="D429" s="60">
        <f>'Report Summary'!$E429+'Report Summary'!$I429+'Report Summary'!$O429</f>
        <v>565099.79</v>
      </c>
      <c r="E429" s="60">
        <f>SUM('Report Summary'!$F429:$H429)</f>
        <v>555679.12</v>
      </c>
      <c r="F429" s="60">
        <v>4801.1499999999996</v>
      </c>
      <c r="G429" s="60">
        <v>43207.97</v>
      </c>
      <c r="H429" s="60">
        <v>507670</v>
      </c>
      <c r="I429" s="60">
        <f>SUM('Report Summary'!$J429:$N429)</f>
        <v>9420.67</v>
      </c>
      <c r="J429" s="60">
        <v>0</v>
      </c>
      <c r="K429" s="60">
        <v>2839.27</v>
      </c>
      <c r="L429" s="60">
        <v>6581.4</v>
      </c>
      <c r="M429" s="60"/>
      <c r="N429" s="60">
        <v>0</v>
      </c>
      <c r="O429" s="60">
        <f>SUM('Report Summary'!$P429:$S429)</f>
        <v>0</v>
      </c>
      <c r="P429" s="60">
        <v>0</v>
      </c>
      <c r="Q429" s="60">
        <v>0</v>
      </c>
      <c r="R429" s="60">
        <v>0</v>
      </c>
      <c r="S429" s="60">
        <v>0</v>
      </c>
    </row>
    <row r="430" spans="1:19" x14ac:dyDescent="0.25">
      <c r="A430" s="55">
        <v>426</v>
      </c>
      <c r="B430" s="61" t="s">
        <v>11066</v>
      </c>
      <c r="C430" s="61">
        <v>2595818</v>
      </c>
      <c r="D430" s="62">
        <f>'Report Summary'!$E430+'Report Summary'!$I430+'Report Summary'!$O430</f>
        <v>36882</v>
      </c>
      <c r="E430" s="62">
        <f>SUM('Report Summary'!$F430:$H430)</f>
        <v>20192</v>
      </c>
      <c r="F430" s="62">
        <v>14320</v>
      </c>
      <c r="G430" s="62">
        <v>5170</v>
      </c>
      <c r="H430" s="62">
        <v>702</v>
      </c>
      <c r="I430" s="62">
        <f>SUM('Report Summary'!$J430:$N430)</f>
        <v>16040</v>
      </c>
      <c r="J430" s="62">
        <v>640</v>
      </c>
      <c r="K430" s="62">
        <v>5400</v>
      </c>
      <c r="L430" s="62"/>
      <c r="M430" s="62">
        <v>5000</v>
      </c>
      <c r="N430" s="62">
        <v>5000</v>
      </c>
      <c r="O430" s="62">
        <f>SUM('Report Summary'!$P430:$S430)</f>
        <v>650</v>
      </c>
      <c r="P430" s="62">
        <v>0</v>
      </c>
      <c r="Q430" s="62">
        <v>0</v>
      </c>
      <c r="R430" s="62">
        <v>650</v>
      </c>
      <c r="S430" s="62">
        <v>0</v>
      </c>
    </row>
    <row r="431" spans="1:19" x14ac:dyDescent="0.25">
      <c r="A431" s="58">
        <v>427</v>
      </c>
      <c r="B431" s="65" t="s">
        <v>10004</v>
      </c>
      <c r="C431" s="65">
        <v>5626412</v>
      </c>
      <c r="D431" s="60">
        <f>'Report Summary'!$E431+'Report Summary'!$I431+'Report Summary'!$O431</f>
        <v>2784</v>
      </c>
      <c r="E431" s="60">
        <f>SUM('Report Summary'!$F431:$H431)</f>
        <v>1884</v>
      </c>
      <c r="F431" s="60">
        <v>0</v>
      </c>
      <c r="G431" s="60">
        <v>1884</v>
      </c>
      <c r="H431" s="60">
        <v>0</v>
      </c>
      <c r="I431" s="60">
        <f>SUM('Report Summary'!$J431:$N431)</f>
        <v>900</v>
      </c>
      <c r="J431" s="60">
        <v>0</v>
      </c>
      <c r="K431" s="60"/>
      <c r="L431" s="60">
        <v>500</v>
      </c>
      <c r="M431" s="60">
        <v>400</v>
      </c>
      <c r="N431" s="60">
        <v>0</v>
      </c>
      <c r="O431" s="60">
        <f>SUM('Report Summary'!$P431:$S431)</f>
        <v>0</v>
      </c>
      <c r="P431" s="60">
        <v>0</v>
      </c>
      <c r="Q431" s="60">
        <v>0</v>
      </c>
      <c r="R431" s="60">
        <v>0</v>
      </c>
      <c r="S431" s="60">
        <v>0</v>
      </c>
    </row>
    <row r="432" spans="1:19" x14ac:dyDescent="0.25">
      <c r="A432" s="55">
        <v>428</v>
      </c>
      <c r="B432" s="66" t="s">
        <v>11067</v>
      </c>
      <c r="C432" s="66">
        <v>5495369</v>
      </c>
      <c r="D432" s="62">
        <f>'Report Summary'!$E432+'Report Summary'!$I432+'Report Summary'!$O432</f>
        <v>261.89999999999998</v>
      </c>
      <c r="E432" s="62">
        <f>SUM('Report Summary'!$F432:$H432)</f>
        <v>61.9</v>
      </c>
      <c r="F432" s="62">
        <v>0</v>
      </c>
      <c r="G432" s="62">
        <v>61.9</v>
      </c>
      <c r="H432" s="62">
        <v>0</v>
      </c>
      <c r="I432" s="62">
        <f>SUM('Report Summary'!$J432:$N432)</f>
        <v>200</v>
      </c>
      <c r="J432" s="62">
        <v>0</v>
      </c>
      <c r="K432" s="62"/>
      <c r="L432" s="62"/>
      <c r="M432" s="62">
        <v>200</v>
      </c>
      <c r="N432" s="62">
        <v>0</v>
      </c>
      <c r="O432" s="62">
        <f>SUM('Report Summary'!$P432:$S432)</f>
        <v>0</v>
      </c>
      <c r="P432" s="62">
        <v>0</v>
      </c>
      <c r="Q432" s="62">
        <v>0</v>
      </c>
      <c r="R432" s="62">
        <v>0</v>
      </c>
      <c r="S432" s="62">
        <v>0</v>
      </c>
    </row>
    <row r="433" spans="1:19" x14ac:dyDescent="0.25">
      <c r="A433" s="58">
        <v>429</v>
      </c>
      <c r="B433" s="59" t="s">
        <v>4508</v>
      </c>
      <c r="C433" s="59">
        <v>5286808</v>
      </c>
      <c r="D433" s="60">
        <f>'Report Summary'!$E433+'Report Summary'!$I433+'Report Summary'!$O433</f>
        <v>633.6</v>
      </c>
      <c r="E433" s="60">
        <f>SUM('Report Summary'!$F433:$H433)</f>
        <v>633.6</v>
      </c>
      <c r="F433" s="60">
        <v>0</v>
      </c>
      <c r="G433" s="60">
        <v>633.6</v>
      </c>
      <c r="H433" s="60">
        <v>0</v>
      </c>
      <c r="I433" s="60">
        <f>SUM('Report Summary'!$J433:$N433)</f>
        <v>0</v>
      </c>
      <c r="J433" s="60">
        <v>0</v>
      </c>
      <c r="K433" s="60"/>
      <c r="L433" s="60"/>
      <c r="M433" s="60"/>
      <c r="N433" s="60">
        <v>0</v>
      </c>
      <c r="O433" s="60">
        <f>SUM('Report Summary'!$P433:$S433)</f>
        <v>0</v>
      </c>
      <c r="P433" s="60">
        <v>0</v>
      </c>
      <c r="Q433" s="60">
        <v>0</v>
      </c>
      <c r="R433" s="60">
        <v>0</v>
      </c>
      <c r="S433" s="60">
        <v>0</v>
      </c>
    </row>
    <row r="434" spans="1:19" x14ac:dyDescent="0.25">
      <c r="A434" s="55">
        <v>430</v>
      </c>
      <c r="B434" s="66" t="s">
        <v>11068</v>
      </c>
      <c r="C434" s="66">
        <v>5322448</v>
      </c>
      <c r="D434" s="62">
        <f>'Report Summary'!$E434+'Report Summary'!$I434+'Report Summary'!$O434</f>
        <v>4973</v>
      </c>
      <c r="E434" s="62">
        <f>SUM('Report Summary'!$F434:$H434)</f>
        <v>3523</v>
      </c>
      <c r="F434" s="62">
        <v>1185</v>
      </c>
      <c r="G434" s="62">
        <v>2338</v>
      </c>
      <c r="H434" s="62">
        <v>0</v>
      </c>
      <c r="I434" s="62">
        <f>SUM('Report Summary'!$J434:$N434)</f>
        <v>450</v>
      </c>
      <c r="J434" s="62">
        <v>0</v>
      </c>
      <c r="K434" s="62"/>
      <c r="L434" s="62">
        <v>200</v>
      </c>
      <c r="M434" s="62">
        <v>250</v>
      </c>
      <c r="N434" s="62">
        <v>0</v>
      </c>
      <c r="O434" s="62">
        <f>SUM('Report Summary'!$P434:$S434)</f>
        <v>1000</v>
      </c>
      <c r="P434" s="62">
        <v>0</v>
      </c>
      <c r="Q434" s="62">
        <v>0</v>
      </c>
      <c r="R434" s="62">
        <v>1000</v>
      </c>
      <c r="S434" s="62">
        <v>0</v>
      </c>
    </row>
    <row r="435" spans="1:19" x14ac:dyDescent="0.25">
      <c r="A435" s="58">
        <v>431</v>
      </c>
      <c r="B435" s="69" t="s">
        <v>8715</v>
      </c>
      <c r="C435" s="65">
        <v>5496535</v>
      </c>
      <c r="D435" s="60">
        <f>'Report Summary'!$E435+'Report Summary'!$I435+'Report Summary'!$O435</f>
        <v>38894.1</v>
      </c>
      <c r="E435" s="60">
        <f>SUM('Report Summary'!$F435:$H435)</f>
        <v>38894.1</v>
      </c>
      <c r="F435" s="60">
        <v>0</v>
      </c>
      <c r="G435" s="60">
        <v>38894.1</v>
      </c>
      <c r="H435" s="60">
        <v>0</v>
      </c>
      <c r="I435" s="60">
        <f>SUM('Report Summary'!$J435:$N435)</f>
        <v>0</v>
      </c>
      <c r="J435" s="60">
        <v>0</v>
      </c>
      <c r="K435" s="60"/>
      <c r="L435" s="60"/>
      <c r="M435" s="60"/>
      <c r="N435" s="60">
        <v>0</v>
      </c>
      <c r="O435" s="60">
        <f>SUM('Report Summary'!$P435:$S435)</f>
        <v>0</v>
      </c>
      <c r="P435" s="60">
        <v>0</v>
      </c>
      <c r="Q435" s="60">
        <v>0</v>
      </c>
      <c r="R435" s="60">
        <v>0</v>
      </c>
      <c r="S435" s="60">
        <v>0</v>
      </c>
    </row>
    <row r="436" spans="1:19" x14ac:dyDescent="0.25">
      <c r="A436" s="55">
        <v>432</v>
      </c>
      <c r="B436" s="61" t="s">
        <v>11069</v>
      </c>
      <c r="C436" s="61">
        <v>5219485</v>
      </c>
      <c r="D436" s="62">
        <f>'Report Summary'!$E436+'Report Summary'!$I436+'Report Summary'!$O436</f>
        <v>10670.9</v>
      </c>
      <c r="E436" s="62">
        <f>SUM('Report Summary'!$F436:$H436)</f>
        <v>10670.9</v>
      </c>
      <c r="F436" s="62">
        <v>0</v>
      </c>
      <c r="G436" s="62">
        <v>6656.7</v>
      </c>
      <c r="H436" s="62">
        <v>4014.2</v>
      </c>
      <c r="I436" s="62">
        <f>SUM('Report Summary'!$J436:$N436)</f>
        <v>0</v>
      </c>
      <c r="J436" s="62">
        <v>0</v>
      </c>
      <c r="K436" s="62"/>
      <c r="L436" s="62"/>
      <c r="M436" s="62"/>
      <c r="N436" s="62">
        <v>0</v>
      </c>
      <c r="O436" s="62">
        <f>SUM('Report Summary'!$P436:$S436)</f>
        <v>0</v>
      </c>
      <c r="P436" s="62">
        <v>0</v>
      </c>
      <c r="Q436" s="62">
        <v>0</v>
      </c>
      <c r="R436" s="62">
        <v>0</v>
      </c>
      <c r="S436" s="62">
        <v>0</v>
      </c>
    </row>
    <row r="437" spans="1:19" x14ac:dyDescent="0.25">
      <c r="A437" s="58">
        <v>433</v>
      </c>
      <c r="B437" s="59" t="s">
        <v>11070</v>
      </c>
      <c r="C437" s="59">
        <v>5320569</v>
      </c>
      <c r="D437" s="60">
        <f>'Report Summary'!$E437+'Report Summary'!$I437+'Report Summary'!$O437</f>
        <v>56822.3</v>
      </c>
      <c r="E437" s="60">
        <f>SUM('Report Summary'!$F437:$H437)</f>
        <v>29618.2</v>
      </c>
      <c r="F437" s="60">
        <v>13515.7</v>
      </c>
      <c r="G437" s="60">
        <v>5883.7</v>
      </c>
      <c r="H437" s="60">
        <v>10218.799999999999</v>
      </c>
      <c r="I437" s="60">
        <f>SUM('Report Summary'!$J437:$N437)</f>
        <v>15204.1</v>
      </c>
      <c r="J437" s="60">
        <v>0</v>
      </c>
      <c r="K437" s="60">
        <v>15090</v>
      </c>
      <c r="L437" s="60">
        <v>114.1</v>
      </c>
      <c r="M437" s="60"/>
      <c r="N437" s="60">
        <v>0</v>
      </c>
      <c r="O437" s="60">
        <f>SUM('Report Summary'!$P437:$S437)</f>
        <v>12000</v>
      </c>
      <c r="P437" s="60">
        <v>0</v>
      </c>
      <c r="Q437" s="60">
        <v>0</v>
      </c>
      <c r="R437" s="60">
        <v>12000</v>
      </c>
      <c r="S437" s="60">
        <v>0</v>
      </c>
    </row>
    <row r="438" spans="1:19" x14ac:dyDescent="0.25">
      <c r="A438" s="55">
        <v>434</v>
      </c>
      <c r="B438" s="61" t="s">
        <v>846</v>
      </c>
      <c r="C438" s="61">
        <v>5308534</v>
      </c>
      <c r="D438" s="62">
        <f>'Report Summary'!$E438+'Report Summary'!$I438+'Report Summary'!$O438</f>
        <v>82566.899999999994</v>
      </c>
      <c r="E438" s="62">
        <f>SUM('Report Summary'!$F438:$H438)</f>
        <v>80721.299999999988</v>
      </c>
      <c r="F438" s="62">
        <v>62264.399999999994</v>
      </c>
      <c r="G438" s="62">
        <v>18456.900000000001</v>
      </c>
      <c r="H438" s="62">
        <v>0</v>
      </c>
      <c r="I438" s="62">
        <f>SUM('Report Summary'!$J438:$N438)</f>
        <v>1845.6</v>
      </c>
      <c r="J438" s="62">
        <v>0</v>
      </c>
      <c r="K438" s="62">
        <v>1345.6</v>
      </c>
      <c r="L438" s="62"/>
      <c r="M438" s="62">
        <v>500</v>
      </c>
      <c r="N438" s="62">
        <v>0</v>
      </c>
      <c r="O438" s="62">
        <f>SUM('Report Summary'!$P438:$S438)</f>
        <v>0</v>
      </c>
      <c r="P438" s="62">
        <v>0</v>
      </c>
      <c r="Q438" s="62">
        <v>0</v>
      </c>
      <c r="R438" s="62">
        <v>0</v>
      </c>
      <c r="S438" s="62">
        <v>0</v>
      </c>
    </row>
    <row r="439" spans="1:19" x14ac:dyDescent="0.25">
      <c r="A439" s="58">
        <v>435</v>
      </c>
      <c r="B439" s="59" t="s">
        <v>847</v>
      </c>
      <c r="C439" s="59">
        <v>5041538</v>
      </c>
      <c r="D439" s="60">
        <f>'Report Summary'!$E439+'Report Summary'!$I439+'Report Summary'!$O439</f>
        <v>660160.28</v>
      </c>
      <c r="E439" s="60">
        <f>SUM('Report Summary'!$F439:$H439)</f>
        <v>638622.63</v>
      </c>
      <c r="F439" s="60">
        <v>0</v>
      </c>
      <c r="G439" s="60">
        <v>418293.13</v>
      </c>
      <c r="H439" s="60">
        <v>220329.5</v>
      </c>
      <c r="I439" s="60">
        <f>SUM('Report Summary'!$J439:$N439)</f>
        <v>10137.65</v>
      </c>
      <c r="J439" s="60">
        <v>759.75</v>
      </c>
      <c r="K439" s="60">
        <v>4320.2</v>
      </c>
      <c r="L439" s="60">
        <v>2057.6999999999998</v>
      </c>
      <c r="M439" s="60"/>
      <c r="N439" s="60">
        <v>3000</v>
      </c>
      <c r="O439" s="60">
        <f>SUM('Report Summary'!$P439:$S439)</f>
        <v>11400</v>
      </c>
      <c r="P439" s="60">
        <v>0</v>
      </c>
      <c r="Q439" s="60">
        <v>0</v>
      </c>
      <c r="R439" s="60">
        <v>11400</v>
      </c>
      <c r="S439" s="60">
        <v>0</v>
      </c>
    </row>
    <row r="440" spans="1:19" x14ac:dyDescent="0.25">
      <c r="A440" s="55">
        <v>436</v>
      </c>
      <c r="B440" s="61" t="s">
        <v>11071</v>
      </c>
      <c r="C440" s="61">
        <v>5114039</v>
      </c>
      <c r="D440" s="62">
        <f>'Report Summary'!$E440+'Report Summary'!$I440+'Report Summary'!$O440</f>
        <v>6.3</v>
      </c>
      <c r="E440" s="62">
        <f>SUM('Report Summary'!$F440:$H440)</f>
        <v>6.3</v>
      </c>
      <c r="F440" s="62">
        <v>0</v>
      </c>
      <c r="G440" s="62">
        <v>6.3</v>
      </c>
      <c r="H440" s="62">
        <v>0</v>
      </c>
      <c r="I440" s="62">
        <f>SUM('Report Summary'!$J440:$N440)</f>
        <v>0</v>
      </c>
      <c r="J440" s="62">
        <v>0</v>
      </c>
      <c r="K440" s="62"/>
      <c r="L440" s="62"/>
      <c r="M440" s="62"/>
      <c r="N440" s="62">
        <v>0</v>
      </c>
      <c r="O440" s="62">
        <f>SUM('Report Summary'!$P440:$S440)</f>
        <v>0</v>
      </c>
      <c r="P440" s="62">
        <v>0</v>
      </c>
      <c r="Q440" s="62">
        <v>0</v>
      </c>
      <c r="R440" s="62">
        <v>0</v>
      </c>
      <c r="S440" s="62">
        <v>0</v>
      </c>
    </row>
    <row r="441" spans="1:19" x14ac:dyDescent="0.25">
      <c r="A441" s="58">
        <v>437</v>
      </c>
      <c r="B441" s="65" t="s">
        <v>3884</v>
      </c>
      <c r="C441" s="65">
        <v>5199123</v>
      </c>
      <c r="D441" s="60">
        <f>'Report Summary'!$E441+'Report Summary'!$I441+'Report Summary'!$O441</f>
        <v>12528.2</v>
      </c>
      <c r="E441" s="60">
        <f>SUM('Report Summary'!$F441:$H441)</f>
        <v>12328.2</v>
      </c>
      <c r="F441" s="60">
        <v>0</v>
      </c>
      <c r="G441" s="60">
        <v>12328.2</v>
      </c>
      <c r="H441" s="60">
        <v>0</v>
      </c>
      <c r="I441" s="60">
        <f>SUM('Report Summary'!$J441:$N441)</f>
        <v>200</v>
      </c>
      <c r="J441" s="60">
        <v>0</v>
      </c>
      <c r="K441" s="60"/>
      <c r="L441" s="60"/>
      <c r="M441" s="60">
        <v>200</v>
      </c>
      <c r="N441" s="60">
        <v>0</v>
      </c>
      <c r="O441" s="60">
        <f>SUM('Report Summary'!$P441:$S441)</f>
        <v>0</v>
      </c>
      <c r="P441" s="60">
        <v>0</v>
      </c>
      <c r="Q441" s="60">
        <v>0</v>
      </c>
      <c r="R441" s="60">
        <v>0</v>
      </c>
      <c r="S441" s="60">
        <v>0</v>
      </c>
    </row>
    <row r="442" spans="1:19" x14ac:dyDescent="0.25">
      <c r="A442" s="55">
        <v>438</v>
      </c>
      <c r="B442" s="61" t="s">
        <v>848</v>
      </c>
      <c r="C442" s="61">
        <v>2844001</v>
      </c>
      <c r="D442" s="62">
        <f>'Report Summary'!$E442+'Report Summary'!$I442+'Report Summary'!$O442</f>
        <v>80395.600000000006</v>
      </c>
      <c r="E442" s="62">
        <f>SUM('Report Summary'!$F442:$H442)</f>
        <v>78962</v>
      </c>
      <c r="F442" s="62">
        <v>0</v>
      </c>
      <c r="G442" s="62">
        <v>22304</v>
      </c>
      <c r="H442" s="62">
        <v>56658</v>
      </c>
      <c r="I442" s="62">
        <f>SUM('Report Summary'!$J442:$N442)</f>
        <v>1433.6</v>
      </c>
      <c r="J442" s="62">
        <v>0</v>
      </c>
      <c r="K442" s="62">
        <v>1433.6</v>
      </c>
      <c r="L442" s="62"/>
      <c r="M442" s="62"/>
      <c r="N442" s="62">
        <v>0</v>
      </c>
      <c r="O442" s="62">
        <f>SUM('Report Summary'!$P442:$S442)</f>
        <v>0</v>
      </c>
      <c r="P442" s="62">
        <v>0</v>
      </c>
      <c r="Q442" s="62">
        <v>0</v>
      </c>
      <c r="R442" s="62">
        <v>0</v>
      </c>
      <c r="S442" s="62">
        <v>0</v>
      </c>
    </row>
    <row r="443" spans="1:19" x14ac:dyDescent="0.25">
      <c r="A443" s="58">
        <v>439</v>
      </c>
      <c r="B443" s="65" t="s">
        <v>9572</v>
      </c>
      <c r="C443" s="65">
        <v>5276861</v>
      </c>
      <c r="D443" s="60">
        <f>'Report Summary'!$E443+'Report Summary'!$I443+'Report Summary'!$O443</f>
        <v>17138.400000000001</v>
      </c>
      <c r="E443" s="60">
        <f>SUM('Report Summary'!$F443:$H443)</f>
        <v>17138.400000000001</v>
      </c>
      <c r="F443" s="60">
        <v>84.8</v>
      </c>
      <c r="G443" s="60">
        <v>16063.6</v>
      </c>
      <c r="H443" s="60">
        <v>990</v>
      </c>
      <c r="I443" s="60">
        <f>SUM('Report Summary'!$J443:$N443)</f>
        <v>0</v>
      </c>
      <c r="J443" s="60">
        <v>0</v>
      </c>
      <c r="K443" s="60"/>
      <c r="L443" s="60"/>
      <c r="M443" s="60"/>
      <c r="N443" s="60">
        <v>0</v>
      </c>
      <c r="O443" s="60">
        <f>SUM('Report Summary'!$P443:$S443)</f>
        <v>0</v>
      </c>
      <c r="P443" s="60">
        <v>0</v>
      </c>
      <c r="Q443" s="60">
        <v>0</v>
      </c>
      <c r="R443" s="60">
        <v>0</v>
      </c>
      <c r="S443" s="60">
        <v>0</v>
      </c>
    </row>
    <row r="444" spans="1:19" x14ac:dyDescent="0.25">
      <c r="A444" s="55">
        <v>440</v>
      </c>
      <c r="B444" s="56" t="s">
        <v>11072</v>
      </c>
      <c r="C444" s="56">
        <v>5078253</v>
      </c>
      <c r="D444" s="57">
        <f>'Report Summary'!$E444+'Report Summary'!$I444+'Report Summary'!$O444</f>
        <v>58780.070000000007</v>
      </c>
      <c r="E444" s="57">
        <f>SUM('Report Summary'!$F444:$H444)</f>
        <v>55252.270000000004</v>
      </c>
      <c r="F444" s="57">
        <v>84.37</v>
      </c>
      <c r="G444" s="57">
        <v>1000</v>
      </c>
      <c r="H444" s="57">
        <v>54167.9</v>
      </c>
      <c r="I444" s="57">
        <f>SUM('Report Summary'!$J444:$N444)</f>
        <v>2527.8000000000002</v>
      </c>
      <c r="J444" s="57">
        <v>575.79999999999995</v>
      </c>
      <c r="K444" s="57">
        <v>1952</v>
      </c>
      <c r="L444" s="57"/>
      <c r="M444" s="57"/>
      <c r="N444" s="57">
        <v>0</v>
      </c>
      <c r="O444" s="57">
        <f>SUM('Report Summary'!$P444:$S444)</f>
        <v>1000</v>
      </c>
      <c r="P444" s="57">
        <v>0</v>
      </c>
      <c r="Q444" s="57">
        <v>0</v>
      </c>
      <c r="R444" s="57">
        <v>1000</v>
      </c>
      <c r="S444" s="57">
        <v>0</v>
      </c>
    </row>
    <row r="445" spans="1:19" x14ac:dyDescent="0.25">
      <c r="A445" s="58">
        <v>441</v>
      </c>
      <c r="B445" s="65" t="s">
        <v>11073</v>
      </c>
      <c r="C445" s="65">
        <v>5161584</v>
      </c>
      <c r="D445" s="60">
        <f>'Report Summary'!$E445+'Report Summary'!$I445+'Report Summary'!$O445</f>
        <v>72.099999999999994</v>
      </c>
      <c r="E445" s="60">
        <f>SUM('Report Summary'!$F445:$H445)</f>
        <v>72.099999999999994</v>
      </c>
      <c r="F445" s="60">
        <v>0</v>
      </c>
      <c r="G445" s="60">
        <v>72.099999999999994</v>
      </c>
      <c r="H445" s="60">
        <v>0</v>
      </c>
      <c r="I445" s="60">
        <f>SUM('Report Summary'!$J445:$N445)</f>
        <v>0</v>
      </c>
      <c r="J445" s="60">
        <v>0</v>
      </c>
      <c r="K445" s="60"/>
      <c r="L445" s="60"/>
      <c r="M445" s="60"/>
      <c r="N445" s="60">
        <v>0</v>
      </c>
      <c r="O445" s="60">
        <f>SUM('Report Summary'!$P445:$S445)</f>
        <v>0</v>
      </c>
      <c r="P445" s="60">
        <v>0</v>
      </c>
      <c r="Q445" s="60">
        <v>0</v>
      </c>
      <c r="R445" s="60">
        <v>0</v>
      </c>
      <c r="S445" s="60">
        <v>0</v>
      </c>
    </row>
    <row r="446" spans="1:19" x14ac:dyDescent="0.25">
      <c r="A446" s="55">
        <v>442</v>
      </c>
      <c r="B446" s="66" t="s">
        <v>11074</v>
      </c>
      <c r="C446" s="66">
        <v>5483077</v>
      </c>
      <c r="D446" s="62">
        <f>'Report Summary'!$E446+'Report Summary'!$I446+'Report Summary'!$O446</f>
        <v>36125</v>
      </c>
      <c r="E446" s="62">
        <f>SUM('Report Summary'!$F446:$H446)</f>
        <v>36125</v>
      </c>
      <c r="F446" s="62">
        <v>0</v>
      </c>
      <c r="G446" s="62">
        <v>36125</v>
      </c>
      <c r="H446" s="62">
        <v>0</v>
      </c>
      <c r="I446" s="62">
        <f>SUM('Report Summary'!$J446:$N446)</f>
        <v>0</v>
      </c>
      <c r="J446" s="62">
        <v>0</v>
      </c>
      <c r="K446" s="62"/>
      <c r="L446" s="62"/>
      <c r="M446" s="62"/>
      <c r="N446" s="62">
        <v>0</v>
      </c>
      <c r="O446" s="62">
        <f>SUM('Report Summary'!$P446:$S446)</f>
        <v>0</v>
      </c>
      <c r="P446" s="62">
        <v>0</v>
      </c>
      <c r="Q446" s="62">
        <v>0</v>
      </c>
      <c r="R446" s="62">
        <v>0</v>
      </c>
      <c r="S446" s="62">
        <v>0</v>
      </c>
    </row>
    <row r="447" spans="1:19" x14ac:dyDescent="0.25">
      <c r="A447" s="58">
        <v>443</v>
      </c>
      <c r="B447" s="59" t="s">
        <v>11075</v>
      </c>
      <c r="C447" s="59">
        <v>5463599</v>
      </c>
      <c r="D447" s="60">
        <f>'Report Summary'!$E447+'Report Summary'!$I447+'Report Summary'!$O447</f>
        <v>64227.100000000006</v>
      </c>
      <c r="E447" s="60">
        <f>SUM('Report Summary'!$F447:$H447)</f>
        <v>54972.4</v>
      </c>
      <c r="F447" s="60">
        <v>5255.5</v>
      </c>
      <c r="G447" s="60">
        <v>0</v>
      </c>
      <c r="H447" s="60">
        <v>49716.9</v>
      </c>
      <c r="I447" s="60">
        <f>SUM('Report Summary'!$J447:$N447)</f>
        <v>9254.7000000000007</v>
      </c>
      <c r="J447" s="60">
        <v>983</v>
      </c>
      <c r="K447" s="60">
        <v>8271.7000000000007</v>
      </c>
      <c r="L447" s="60"/>
      <c r="M447" s="60"/>
      <c r="N447" s="60">
        <v>0</v>
      </c>
      <c r="O447" s="60">
        <f>SUM('Report Summary'!$P447:$S447)</f>
        <v>0</v>
      </c>
      <c r="P447" s="60">
        <v>0</v>
      </c>
      <c r="Q447" s="60">
        <v>0</v>
      </c>
      <c r="R447" s="60">
        <v>0</v>
      </c>
      <c r="S447" s="60">
        <v>0</v>
      </c>
    </row>
    <row r="448" spans="1:19" x14ac:dyDescent="0.25">
      <c r="A448" s="55">
        <v>444</v>
      </c>
      <c r="B448" s="61" t="s">
        <v>11076</v>
      </c>
      <c r="C448" s="61">
        <v>5167663</v>
      </c>
      <c r="D448" s="62">
        <f>'Report Summary'!$E448+'Report Summary'!$I448+'Report Summary'!$O448</f>
        <v>36092.200000000004</v>
      </c>
      <c r="E448" s="62">
        <f>SUM('Report Summary'!$F448:$H448)</f>
        <v>23449.4</v>
      </c>
      <c r="F448" s="62">
        <v>23290.9</v>
      </c>
      <c r="G448" s="62">
        <v>0</v>
      </c>
      <c r="H448" s="62">
        <v>158.5</v>
      </c>
      <c r="I448" s="62">
        <f>SUM('Report Summary'!$J448:$N448)</f>
        <v>12634.7</v>
      </c>
      <c r="J448" s="62">
        <v>4.7</v>
      </c>
      <c r="K448" s="62"/>
      <c r="L448" s="62">
        <v>87.2</v>
      </c>
      <c r="M448" s="62">
        <v>12450</v>
      </c>
      <c r="N448" s="62">
        <v>92.800000000001091</v>
      </c>
      <c r="O448" s="62">
        <f>SUM('Report Summary'!$P448:$S448)</f>
        <v>8.1</v>
      </c>
      <c r="P448" s="62">
        <v>0</v>
      </c>
      <c r="Q448" s="62">
        <v>0</v>
      </c>
      <c r="R448" s="62">
        <v>8.1</v>
      </c>
      <c r="S448" s="62">
        <v>0</v>
      </c>
    </row>
    <row r="449" spans="1:19" x14ac:dyDescent="0.25">
      <c r="A449" s="58">
        <v>445</v>
      </c>
      <c r="B449" s="59" t="s">
        <v>7761</v>
      </c>
      <c r="C449" s="59">
        <v>5270413</v>
      </c>
      <c r="D449" s="60">
        <f>'Report Summary'!$E449+'Report Summary'!$I449+'Report Summary'!$O449</f>
        <v>22764.5</v>
      </c>
      <c r="E449" s="60">
        <f>SUM('Report Summary'!$F449:$H449)</f>
        <v>21934.3</v>
      </c>
      <c r="F449" s="60">
        <v>11690.9</v>
      </c>
      <c r="G449" s="60">
        <v>2393</v>
      </c>
      <c r="H449" s="60">
        <v>7850.4</v>
      </c>
      <c r="I449" s="60">
        <f>SUM('Report Summary'!$J449:$N449)</f>
        <v>830.2</v>
      </c>
      <c r="J449" s="60">
        <v>830.2</v>
      </c>
      <c r="K449" s="60"/>
      <c r="L449" s="60"/>
      <c r="M449" s="60"/>
      <c r="N449" s="60">
        <v>0</v>
      </c>
      <c r="O449" s="60">
        <f>SUM('Report Summary'!$P449:$S449)</f>
        <v>0</v>
      </c>
      <c r="P449" s="60">
        <v>0</v>
      </c>
      <c r="Q449" s="60">
        <v>0</v>
      </c>
      <c r="R449" s="60">
        <v>0</v>
      </c>
      <c r="S449" s="60">
        <v>0</v>
      </c>
    </row>
    <row r="450" spans="1:19" x14ac:dyDescent="0.25">
      <c r="A450" s="55">
        <v>446</v>
      </c>
      <c r="B450" s="66" t="s">
        <v>849</v>
      </c>
      <c r="C450" s="66">
        <v>5202868</v>
      </c>
      <c r="D450" s="62">
        <f>'Report Summary'!$E450+'Report Summary'!$I450+'Report Summary'!$O450</f>
        <v>211362.2</v>
      </c>
      <c r="E450" s="62">
        <f>SUM('Report Summary'!$F450:$H450)</f>
        <v>208362.2</v>
      </c>
      <c r="F450" s="62">
        <v>0</v>
      </c>
      <c r="G450" s="62">
        <v>188015.5</v>
      </c>
      <c r="H450" s="62">
        <v>20346.7</v>
      </c>
      <c r="I450" s="62">
        <f>SUM('Report Summary'!$J450:$N450)</f>
        <v>1500</v>
      </c>
      <c r="J450" s="62">
        <v>0</v>
      </c>
      <c r="K450" s="62"/>
      <c r="L450" s="62">
        <v>1500</v>
      </c>
      <c r="M450" s="62"/>
      <c r="N450" s="62">
        <v>0</v>
      </c>
      <c r="O450" s="62">
        <f>SUM('Report Summary'!$P450:$S450)</f>
        <v>1500</v>
      </c>
      <c r="P450" s="62">
        <v>0</v>
      </c>
      <c r="Q450" s="62">
        <v>0</v>
      </c>
      <c r="R450" s="62">
        <v>1500</v>
      </c>
      <c r="S450" s="62">
        <v>0</v>
      </c>
    </row>
    <row r="451" spans="1:19" x14ac:dyDescent="0.25">
      <c r="A451" s="58">
        <v>447</v>
      </c>
      <c r="B451" s="59" t="s">
        <v>850</v>
      </c>
      <c r="C451" s="59">
        <v>2685841</v>
      </c>
      <c r="D451" s="60">
        <f>'Report Summary'!$E451+'Report Summary'!$I451+'Report Summary'!$O451</f>
        <v>396647.78999999992</v>
      </c>
      <c r="E451" s="60">
        <f>SUM('Report Summary'!$F451:$H451)</f>
        <v>370773.23999999993</v>
      </c>
      <c r="F451" s="60">
        <v>341409.82999999996</v>
      </c>
      <c r="G451" s="60">
        <v>15806.66</v>
      </c>
      <c r="H451" s="60">
        <v>13556.75</v>
      </c>
      <c r="I451" s="60">
        <f>SUM('Report Summary'!$J451:$N451)</f>
        <v>25874.550000000003</v>
      </c>
      <c r="J451" s="60">
        <v>6306.01</v>
      </c>
      <c r="K451" s="60">
        <v>8315.5400000000009</v>
      </c>
      <c r="L451" s="60"/>
      <c r="M451" s="60"/>
      <c r="N451" s="60">
        <v>11253</v>
      </c>
      <c r="O451" s="60">
        <f>SUM('Report Summary'!$P451:$S451)</f>
        <v>0</v>
      </c>
      <c r="P451" s="60">
        <v>0</v>
      </c>
      <c r="Q451" s="60">
        <v>0</v>
      </c>
      <c r="R451" s="60">
        <v>0</v>
      </c>
      <c r="S451" s="60">
        <v>0</v>
      </c>
    </row>
    <row r="452" spans="1:19" x14ac:dyDescent="0.25">
      <c r="A452" s="55">
        <v>448</v>
      </c>
      <c r="B452" s="66" t="s">
        <v>3233</v>
      </c>
      <c r="C452" s="66">
        <v>5132053</v>
      </c>
      <c r="D452" s="62">
        <f>'Report Summary'!$E452+'Report Summary'!$I452+'Report Summary'!$O452</f>
        <v>-255283.4</v>
      </c>
      <c r="E452" s="62">
        <f>SUM('Report Summary'!$F452:$H452)</f>
        <v>-255813.5</v>
      </c>
      <c r="F452" s="62">
        <v>-346594.4</v>
      </c>
      <c r="G452" s="62">
        <v>78680.399999999994</v>
      </c>
      <c r="H452" s="62">
        <v>12100.5</v>
      </c>
      <c r="I452" s="62">
        <f>SUM('Report Summary'!$J452:$N452)</f>
        <v>530.1</v>
      </c>
      <c r="J452" s="62">
        <v>155.1</v>
      </c>
      <c r="K452" s="62"/>
      <c r="L452" s="62"/>
      <c r="M452" s="62">
        <v>375</v>
      </c>
      <c r="N452" s="62">
        <v>0</v>
      </c>
      <c r="O452" s="62">
        <f>SUM('Report Summary'!$P452:$S452)</f>
        <v>0</v>
      </c>
      <c r="P452" s="62">
        <v>0</v>
      </c>
      <c r="Q452" s="62">
        <v>0</v>
      </c>
      <c r="R452" s="62">
        <v>0</v>
      </c>
      <c r="S452" s="62">
        <v>0</v>
      </c>
    </row>
    <row r="453" spans="1:19" x14ac:dyDescent="0.25">
      <c r="A453" s="58">
        <v>449</v>
      </c>
      <c r="B453" s="65" t="s">
        <v>5074</v>
      </c>
      <c r="C453" s="65">
        <v>5244552</v>
      </c>
      <c r="D453" s="60">
        <f>'Report Summary'!$E453+'Report Summary'!$I453+'Report Summary'!$O453</f>
        <v>88435.199999999997</v>
      </c>
      <c r="E453" s="60">
        <f>SUM('Report Summary'!$F453:$H453)</f>
        <v>88435.199999999997</v>
      </c>
      <c r="F453" s="60">
        <v>0</v>
      </c>
      <c r="G453" s="60">
        <v>29308.5</v>
      </c>
      <c r="H453" s="60">
        <v>59126.7</v>
      </c>
      <c r="I453" s="60">
        <f>SUM('Report Summary'!$J453:$N453)</f>
        <v>0</v>
      </c>
      <c r="J453" s="60">
        <v>0</v>
      </c>
      <c r="K453" s="60"/>
      <c r="L453" s="60"/>
      <c r="M453" s="60"/>
      <c r="N453" s="60">
        <v>0</v>
      </c>
      <c r="O453" s="60">
        <f>SUM('Report Summary'!$P453:$S453)</f>
        <v>0</v>
      </c>
      <c r="P453" s="60">
        <v>0</v>
      </c>
      <c r="Q453" s="60">
        <v>0</v>
      </c>
      <c r="R453" s="60">
        <v>0</v>
      </c>
      <c r="S453" s="60">
        <v>0</v>
      </c>
    </row>
    <row r="454" spans="1:19" x14ac:dyDescent="0.25">
      <c r="A454" s="55">
        <v>450</v>
      </c>
      <c r="B454" s="66" t="s">
        <v>11077</v>
      </c>
      <c r="C454" s="66">
        <v>5245966</v>
      </c>
      <c r="D454" s="62">
        <f>'Report Summary'!$E454+'Report Summary'!$I454+'Report Summary'!$O454</f>
        <v>341</v>
      </c>
      <c r="E454" s="62">
        <f>SUM('Report Summary'!$F454:$H454)</f>
        <v>341</v>
      </c>
      <c r="F454" s="62">
        <v>0</v>
      </c>
      <c r="G454" s="62">
        <v>341</v>
      </c>
      <c r="H454" s="62">
        <v>0</v>
      </c>
      <c r="I454" s="62">
        <f>SUM('Report Summary'!$J454:$N454)</f>
        <v>0</v>
      </c>
      <c r="J454" s="62">
        <v>0</v>
      </c>
      <c r="K454" s="62"/>
      <c r="L454" s="62"/>
      <c r="M454" s="62"/>
      <c r="N454" s="62">
        <v>0</v>
      </c>
      <c r="O454" s="62">
        <f>SUM('Report Summary'!$P454:$S454)</f>
        <v>0</v>
      </c>
      <c r="P454" s="62">
        <v>0</v>
      </c>
      <c r="Q454" s="62">
        <v>0</v>
      </c>
      <c r="R454" s="62">
        <v>0</v>
      </c>
      <c r="S454" s="62">
        <v>0</v>
      </c>
    </row>
    <row r="455" spans="1:19" x14ac:dyDescent="0.25">
      <c r="A455" s="58">
        <v>451</v>
      </c>
      <c r="B455" s="65" t="s">
        <v>11078</v>
      </c>
      <c r="C455" s="65">
        <v>5248329</v>
      </c>
      <c r="D455" s="60">
        <f>'Report Summary'!$E455+'Report Summary'!$I455+'Report Summary'!$O455</f>
        <v>0</v>
      </c>
      <c r="E455" s="60">
        <f>SUM('Report Summary'!$F455:$H455)</f>
        <v>0</v>
      </c>
      <c r="F455" s="60">
        <v>0</v>
      </c>
      <c r="G455" s="60">
        <v>0</v>
      </c>
      <c r="H455" s="60">
        <v>0</v>
      </c>
      <c r="I455" s="60">
        <f>SUM('Report Summary'!$J455:$N455)</f>
        <v>0</v>
      </c>
      <c r="J455" s="60">
        <v>0</v>
      </c>
      <c r="K455" s="60"/>
      <c r="L455" s="60"/>
      <c r="M455" s="60"/>
      <c r="N455" s="60">
        <v>0</v>
      </c>
      <c r="O455" s="60">
        <f>SUM('Report Summary'!$P455:$S455)</f>
        <v>0</v>
      </c>
      <c r="P455" s="60">
        <v>0</v>
      </c>
      <c r="Q455" s="60">
        <v>0</v>
      </c>
      <c r="R455" s="60">
        <v>0</v>
      </c>
      <c r="S455" s="60">
        <v>0</v>
      </c>
    </row>
    <row r="456" spans="1:19" s="21" customFormat="1" x14ac:dyDescent="0.25">
      <c r="A456" s="55">
        <v>452</v>
      </c>
      <c r="B456" s="66" t="s">
        <v>11079</v>
      </c>
      <c r="C456" s="66">
        <v>5214599</v>
      </c>
      <c r="D456" s="62">
        <f>'Report Summary'!$E456+'Report Summary'!$I456+'Report Summary'!$O456</f>
        <v>341</v>
      </c>
      <c r="E456" s="62">
        <f>SUM('Report Summary'!$F456:$H456)</f>
        <v>341</v>
      </c>
      <c r="F456" s="62">
        <v>0</v>
      </c>
      <c r="G456" s="62">
        <v>341</v>
      </c>
      <c r="H456" s="62">
        <v>0</v>
      </c>
      <c r="I456" s="62">
        <f>SUM('Report Summary'!$J456:$N456)</f>
        <v>0</v>
      </c>
      <c r="J456" s="62">
        <v>0</v>
      </c>
      <c r="K456" s="62"/>
      <c r="L456" s="62"/>
      <c r="M456" s="62"/>
      <c r="N456" s="62">
        <v>0</v>
      </c>
      <c r="O456" s="62">
        <f>SUM('Report Summary'!$P456:$S456)</f>
        <v>0</v>
      </c>
      <c r="P456" s="62">
        <v>0</v>
      </c>
      <c r="Q456" s="62">
        <v>0</v>
      </c>
      <c r="R456" s="62">
        <v>0</v>
      </c>
      <c r="S456" s="62">
        <v>0</v>
      </c>
    </row>
    <row r="457" spans="1:19" x14ac:dyDescent="0.25">
      <c r="A457" s="58">
        <v>453</v>
      </c>
      <c r="B457" s="59" t="s">
        <v>11080</v>
      </c>
      <c r="C457" s="59">
        <v>5098238</v>
      </c>
      <c r="D457" s="60">
        <f>'Report Summary'!$E457+'Report Summary'!$I457+'Report Summary'!$O457</f>
        <v>0</v>
      </c>
      <c r="E457" s="60">
        <f>SUM('Report Summary'!$F457:$H457)</f>
        <v>0</v>
      </c>
      <c r="F457" s="60">
        <v>0</v>
      </c>
      <c r="G457" s="60">
        <v>0</v>
      </c>
      <c r="H457" s="60">
        <v>0</v>
      </c>
      <c r="I457" s="60">
        <f>SUM('Report Summary'!$J457:$N457)</f>
        <v>0</v>
      </c>
      <c r="J457" s="60">
        <v>0</v>
      </c>
      <c r="K457" s="60"/>
      <c r="L457" s="60"/>
      <c r="M457" s="60"/>
      <c r="N457" s="60">
        <v>0</v>
      </c>
      <c r="O457" s="60">
        <f>SUM('Report Summary'!$P457:$S457)</f>
        <v>0</v>
      </c>
      <c r="P457" s="60">
        <v>0</v>
      </c>
      <c r="Q457" s="60">
        <v>0</v>
      </c>
      <c r="R457" s="60">
        <v>0</v>
      </c>
      <c r="S457" s="60">
        <v>0</v>
      </c>
    </row>
    <row r="458" spans="1:19" x14ac:dyDescent="0.25">
      <c r="A458" s="55">
        <v>454</v>
      </c>
      <c r="B458" s="61" t="s">
        <v>6027</v>
      </c>
      <c r="C458" s="61">
        <v>5229634</v>
      </c>
      <c r="D458" s="62">
        <f>'Report Summary'!$E458+'Report Summary'!$I458+'Report Summary'!$O458</f>
        <v>3272.3</v>
      </c>
      <c r="E458" s="62">
        <f>SUM('Report Summary'!$F458:$H458)</f>
        <v>3272.3</v>
      </c>
      <c r="F458" s="62">
        <v>0</v>
      </c>
      <c r="G458" s="62">
        <v>3272.3</v>
      </c>
      <c r="H458" s="62">
        <v>0</v>
      </c>
      <c r="I458" s="62">
        <f>SUM('Report Summary'!$J458:$N458)</f>
        <v>0</v>
      </c>
      <c r="J458" s="62">
        <v>0</v>
      </c>
      <c r="K458" s="62"/>
      <c r="L458" s="62"/>
      <c r="M458" s="62"/>
      <c r="N458" s="62">
        <v>0</v>
      </c>
      <c r="O458" s="62">
        <f>SUM('Report Summary'!$P458:$S458)</f>
        <v>0</v>
      </c>
      <c r="P458" s="62">
        <v>0</v>
      </c>
      <c r="Q458" s="62">
        <v>0</v>
      </c>
      <c r="R458" s="62">
        <v>0</v>
      </c>
      <c r="S458" s="62">
        <v>0</v>
      </c>
    </row>
    <row r="459" spans="1:19" x14ac:dyDescent="0.25">
      <c r="A459" s="58">
        <v>455</v>
      </c>
      <c r="B459" s="65" t="s">
        <v>11081</v>
      </c>
      <c r="C459" s="65">
        <v>5045525</v>
      </c>
      <c r="D459" s="60">
        <f>'Report Summary'!$E459+'Report Summary'!$I459+'Report Summary'!$O459</f>
        <v>271.3</v>
      </c>
      <c r="E459" s="60">
        <f>SUM('Report Summary'!$F459:$H459)</f>
        <v>271.3</v>
      </c>
      <c r="F459" s="60">
        <v>59.8</v>
      </c>
      <c r="G459" s="60">
        <v>211.5</v>
      </c>
      <c r="H459" s="60">
        <v>0</v>
      </c>
      <c r="I459" s="60">
        <f>SUM('Report Summary'!$J459:$N459)</f>
        <v>0</v>
      </c>
      <c r="J459" s="60">
        <v>0</v>
      </c>
      <c r="K459" s="60"/>
      <c r="L459" s="60"/>
      <c r="M459" s="60"/>
      <c r="N459" s="60">
        <v>0</v>
      </c>
      <c r="O459" s="60">
        <f>SUM('Report Summary'!$P459:$S459)</f>
        <v>0</v>
      </c>
      <c r="P459" s="60">
        <v>0</v>
      </c>
      <c r="Q459" s="60">
        <v>0</v>
      </c>
      <c r="R459" s="60">
        <v>0</v>
      </c>
      <c r="S459" s="60">
        <v>0</v>
      </c>
    </row>
    <row r="460" spans="1:19" x14ac:dyDescent="0.25">
      <c r="A460" s="55">
        <v>456</v>
      </c>
      <c r="B460" s="66" t="s">
        <v>4894</v>
      </c>
      <c r="C460" s="66">
        <v>5051665</v>
      </c>
      <c r="D460" s="62">
        <f>'Report Summary'!$E460+'Report Summary'!$I460+'Report Summary'!$O460</f>
        <v>23090.3</v>
      </c>
      <c r="E460" s="62">
        <f>SUM('Report Summary'!$F460:$H460)</f>
        <v>23090.3</v>
      </c>
      <c r="F460" s="62">
        <v>0</v>
      </c>
      <c r="G460" s="62">
        <v>23090.3</v>
      </c>
      <c r="H460" s="62">
        <v>0</v>
      </c>
      <c r="I460" s="62">
        <f>SUM('Report Summary'!$J460:$N460)</f>
        <v>0</v>
      </c>
      <c r="J460" s="62">
        <v>0</v>
      </c>
      <c r="K460" s="62"/>
      <c r="L460" s="62"/>
      <c r="M460" s="62"/>
      <c r="N460" s="62">
        <v>0</v>
      </c>
      <c r="O460" s="62">
        <f>SUM('Report Summary'!$P460:$S460)</f>
        <v>0</v>
      </c>
      <c r="P460" s="62">
        <v>0</v>
      </c>
      <c r="Q460" s="62">
        <v>0</v>
      </c>
      <c r="R460" s="62">
        <v>0</v>
      </c>
      <c r="S460" s="62">
        <v>0</v>
      </c>
    </row>
    <row r="461" spans="1:19" x14ac:dyDescent="0.25">
      <c r="A461" s="58">
        <v>457</v>
      </c>
      <c r="B461" s="65" t="s">
        <v>11082</v>
      </c>
      <c r="C461" s="65">
        <v>5408415</v>
      </c>
      <c r="D461" s="60">
        <f>'Report Summary'!$E461+'Report Summary'!$I461+'Report Summary'!$O461</f>
        <v>3296.8</v>
      </c>
      <c r="E461" s="60">
        <f>SUM('Report Summary'!$F461:$H461)</f>
        <v>3296.8</v>
      </c>
      <c r="F461" s="60">
        <v>0</v>
      </c>
      <c r="G461" s="60">
        <v>3150.9</v>
      </c>
      <c r="H461" s="60">
        <v>145.9</v>
      </c>
      <c r="I461" s="60">
        <f>SUM('Report Summary'!$J461:$N461)</f>
        <v>0</v>
      </c>
      <c r="J461" s="60">
        <v>0</v>
      </c>
      <c r="K461" s="60"/>
      <c r="L461" s="60"/>
      <c r="M461" s="60"/>
      <c r="N461" s="60">
        <v>0</v>
      </c>
      <c r="O461" s="60">
        <f>SUM('Report Summary'!$P461:$S461)</f>
        <v>0</v>
      </c>
      <c r="P461" s="60">
        <v>0</v>
      </c>
      <c r="Q461" s="60">
        <v>0</v>
      </c>
      <c r="R461" s="60">
        <v>0</v>
      </c>
      <c r="S461" s="60">
        <v>0</v>
      </c>
    </row>
    <row r="462" spans="1:19" x14ac:dyDescent="0.25">
      <c r="A462" s="55">
        <v>458</v>
      </c>
      <c r="B462" s="66" t="s">
        <v>11083</v>
      </c>
      <c r="C462" s="66">
        <v>5429617</v>
      </c>
      <c r="D462" s="62">
        <f>'Report Summary'!$E462+'Report Summary'!$I462+'Report Summary'!$O462</f>
        <v>18123</v>
      </c>
      <c r="E462" s="62">
        <f>SUM('Report Summary'!$F462:$H462)</f>
        <v>18123</v>
      </c>
      <c r="F462" s="62">
        <v>0</v>
      </c>
      <c r="G462" s="62">
        <v>16874.2</v>
      </c>
      <c r="H462" s="62">
        <v>1248.8</v>
      </c>
      <c r="I462" s="62">
        <f>SUM('Report Summary'!$J462:$N462)</f>
        <v>0</v>
      </c>
      <c r="J462" s="62">
        <v>0</v>
      </c>
      <c r="K462" s="62"/>
      <c r="L462" s="62"/>
      <c r="M462" s="62"/>
      <c r="N462" s="62">
        <v>0</v>
      </c>
      <c r="O462" s="62">
        <f>SUM('Report Summary'!$P462:$S462)</f>
        <v>0</v>
      </c>
      <c r="P462" s="62">
        <v>0</v>
      </c>
      <c r="Q462" s="62">
        <v>0</v>
      </c>
      <c r="R462" s="62">
        <v>0</v>
      </c>
      <c r="S462" s="62">
        <v>0</v>
      </c>
    </row>
    <row r="463" spans="1:19" x14ac:dyDescent="0.25">
      <c r="A463" s="58">
        <v>459</v>
      </c>
      <c r="B463" s="65" t="s">
        <v>8898</v>
      </c>
      <c r="C463" s="65">
        <v>5208025</v>
      </c>
      <c r="D463" s="60">
        <f>'Report Summary'!$E463+'Report Summary'!$I463+'Report Summary'!$O463</f>
        <v>5471.5</v>
      </c>
      <c r="E463" s="60">
        <f>SUM('Report Summary'!$F463:$H463)</f>
        <v>5371.5</v>
      </c>
      <c r="F463" s="60">
        <v>0</v>
      </c>
      <c r="G463" s="60">
        <v>5231.1000000000004</v>
      </c>
      <c r="H463" s="60">
        <v>140.4</v>
      </c>
      <c r="I463" s="60">
        <f>SUM('Report Summary'!$J463:$N463)</f>
        <v>100</v>
      </c>
      <c r="J463" s="60">
        <v>0</v>
      </c>
      <c r="K463" s="60"/>
      <c r="L463" s="60"/>
      <c r="M463" s="60">
        <v>100</v>
      </c>
      <c r="N463" s="60">
        <v>0</v>
      </c>
      <c r="O463" s="60">
        <f>SUM('Report Summary'!$P463:$S463)</f>
        <v>0</v>
      </c>
      <c r="P463" s="60">
        <v>0</v>
      </c>
      <c r="Q463" s="60">
        <v>0</v>
      </c>
      <c r="R463" s="60">
        <v>0</v>
      </c>
      <c r="S463" s="60">
        <v>0</v>
      </c>
    </row>
    <row r="464" spans="1:19" x14ac:dyDescent="0.25">
      <c r="A464" s="55">
        <v>460</v>
      </c>
      <c r="B464" s="61" t="s">
        <v>11084</v>
      </c>
      <c r="C464" s="61">
        <v>5007143</v>
      </c>
      <c r="D464" s="62">
        <f>'Report Summary'!$E464+'Report Summary'!$I464+'Report Summary'!$O464</f>
        <v>16976.849999999999</v>
      </c>
      <c r="E464" s="62">
        <f>SUM('Report Summary'!$F464:$H464)</f>
        <v>15994.3</v>
      </c>
      <c r="F464" s="62">
        <v>0</v>
      </c>
      <c r="G464" s="62">
        <v>15994.3</v>
      </c>
      <c r="H464" s="62">
        <v>0</v>
      </c>
      <c r="I464" s="62">
        <f>SUM('Report Summary'!$J464:$N464)</f>
        <v>982.55</v>
      </c>
      <c r="J464" s="62">
        <v>0</v>
      </c>
      <c r="K464" s="62"/>
      <c r="L464" s="62">
        <v>982.55</v>
      </c>
      <c r="M464" s="62"/>
      <c r="N464" s="62">
        <v>0</v>
      </c>
      <c r="O464" s="62">
        <f>SUM('Report Summary'!$P464:$S464)</f>
        <v>0</v>
      </c>
      <c r="P464" s="62">
        <v>0</v>
      </c>
      <c r="Q464" s="62">
        <v>0</v>
      </c>
      <c r="R464" s="62">
        <v>0</v>
      </c>
      <c r="S464" s="62">
        <v>0</v>
      </c>
    </row>
    <row r="465" spans="1:19" x14ac:dyDescent="0.25">
      <c r="A465" s="58">
        <v>461</v>
      </c>
      <c r="B465" s="65" t="s">
        <v>9904</v>
      </c>
      <c r="C465" s="65">
        <v>5172829</v>
      </c>
      <c r="D465" s="60">
        <f>'Report Summary'!$E465+'Report Summary'!$I465+'Report Summary'!$O465</f>
        <v>7354.9</v>
      </c>
      <c r="E465" s="60">
        <f>SUM('Report Summary'!$F465:$H465)</f>
        <v>7354.9</v>
      </c>
      <c r="F465" s="60">
        <v>0</v>
      </c>
      <c r="G465" s="60">
        <v>5671.9</v>
      </c>
      <c r="H465" s="60">
        <v>1683</v>
      </c>
      <c r="I465" s="60">
        <f>SUM('Report Summary'!$J465:$N465)</f>
        <v>0</v>
      </c>
      <c r="J465" s="60">
        <v>0</v>
      </c>
      <c r="K465" s="60"/>
      <c r="L465" s="60"/>
      <c r="M465" s="60"/>
      <c r="N465" s="60">
        <v>0</v>
      </c>
      <c r="O465" s="60">
        <f>SUM('Report Summary'!$P465:$S465)</f>
        <v>0</v>
      </c>
      <c r="P465" s="60">
        <v>0</v>
      </c>
      <c r="Q465" s="60">
        <v>0</v>
      </c>
      <c r="R465" s="60">
        <v>0</v>
      </c>
      <c r="S465" s="60">
        <v>0</v>
      </c>
    </row>
    <row r="466" spans="1:19" x14ac:dyDescent="0.25">
      <c r="A466" s="55">
        <v>462</v>
      </c>
      <c r="B466" s="61" t="s">
        <v>11085</v>
      </c>
      <c r="C466" s="61">
        <v>5309069</v>
      </c>
      <c r="D466" s="62">
        <f>'Report Summary'!$E466+'Report Summary'!$I466+'Report Summary'!$O466</f>
        <v>1067.03</v>
      </c>
      <c r="E466" s="62">
        <f>SUM('Report Summary'!$F466:$H466)</f>
        <v>731.03</v>
      </c>
      <c r="F466" s="62">
        <v>0</v>
      </c>
      <c r="G466" s="62">
        <v>731.03</v>
      </c>
      <c r="H466" s="62">
        <v>0</v>
      </c>
      <c r="I466" s="62">
        <f>SUM('Report Summary'!$J466:$N466)</f>
        <v>336</v>
      </c>
      <c r="J466" s="62">
        <v>0</v>
      </c>
      <c r="K466" s="62">
        <v>336</v>
      </c>
      <c r="L466" s="62"/>
      <c r="M466" s="62"/>
      <c r="N466" s="62">
        <v>0</v>
      </c>
      <c r="O466" s="62">
        <f>SUM('Report Summary'!$P466:$S466)</f>
        <v>0</v>
      </c>
      <c r="P466" s="62">
        <v>0</v>
      </c>
      <c r="Q466" s="62">
        <v>0</v>
      </c>
      <c r="R466" s="62">
        <v>0</v>
      </c>
      <c r="S466" s="62">
        <v>0</v>
      </c>
    </row>
    <row r="467" spans="1:19" x14ac:dyDescent="0.25">
      <c r="A467" s="58">
        <v>463</v>
      </c>
      <c r="B467" s="59" t="s">
        <v>11086</v>
      </c>
      <c r="C467" s="59">
        <v>5288126</v>
      </c>
      <c r="D467" s="60">
        <f>'Report Summary'!$E467+'Report Summary'!$I467+'Report Summary'!$O467</f>
        <v>4477.1499999999996</v>
      </c>
      <c r="E467" s="60">
        <f>SUM('Report Summary'!$F467:$H467)</f>
        <v>1783.85</v>
      </c>
      <c r="F467" s="60">
        <v>0</v>
      </c>
      <c r="G467" s="60">
        <v>1783.85</v>
      </c>
      <c r="H467" s="60">
        <v>0</v>
      </c>
      <c r="I467" s="60">
        <f>SUM('Report Summary'!$J467:$N467)</f>
        <v>1693.3</v>
      </c>
      <c r="J467" s="60">
        <v>0</v>
      </c>
      <c r="K467" s="60">
        <v>16</v>
      </c>
      <c r="L467" s="60">
        <v>1677.3</v>
      </c>
      <c r="M467" s="60"/>
      <c r="N467" s="60">
        <v>0</v>
      </c>
      <c r="O467" s="60">
        <f>SUM('Report Summary'!$P467:$S467)</f>
        <v>1000</v>
      </c>
      <c r="P467" s="60">
        <v>0</v>
      </c>
      <c r="Q467" s="60">
        <v>0</v>
      </c>
      <c r="R467" s="60">
        <v>1000</v>
      </c>
      <c r="S467" s="60">
        <v>0</v>
      </c>
    </row>
    <row r="468" spans="1:19" s="21" customFormat="1" x14ac:dyDescent="0.25">
      <c r="A468" s="55">
        <v>464</v>
      </c>
      <c r="B468" s="61" t="s">
        <v>4513</v>
      </c>
      <c r="C468" s="61">
        <v>5313341</v>
      </c>
      <c r="D468" s="62">
        <f>'Report Summary'!$E468+'Report Summary'!$I468+'Report Summary'!$O468</f>
        <v>11030.1</v>
      </c>
      <c r="E468" s="62">
        <f>SUM('Report Summary'!$F468:$H468)</f>
        <v>11030.1</v>
      </c>
      <c r="F468" s="62">
        <v>0</v>
      </c>
      <c r="G468" s="62">
        <v>11030.1</v>
      </c>
      <c r="H468" s="62">
        <v>0</v>
      </c>
      <c r="I468" s="62">
        <f>SUM('Report Summary'!$J468:$N468)</f>
        <v>0</v>
      </c>
      <c r="J468" s="62">
        <v>0</v>
      </c>
      <c r="K468" s="62"/>
      <c r="L468" s="62"/>
      <c r="M468" s="62"/>
      <c r="N468" s="62">
        <v>0</v>
      </c>
      <c r="O468" s="62">
        <f>SUM('Report Summary'!$P468:$S468)</f>
        <v>0</v>
      </c>
      <c r="P468" s="62">
        <v>0</v>
      </c>
      <c r="Q468" s="62">
        <v>0</v>
      </c>
      <c r="R468" s="62">
        <v>0</v>
      </c>
      <c r="S468" s="62">
        <v>0</v>
      </c>
    </row>
    <row r="469" spans="1:19" x14ac:dyDescent="0.25">
      <c r="A469" s="58">
        <v>465</v>
      </c>
      <c r="B469" s="59" t="s">
        <v>11087</v>
      </c>
      <c r="C469" s="59">
        <v>5266084</v>
      </c>
      <c r="D469" s="60">
        <f>'Report Summary'!$E469+'Report Summary'!$I469+'Report Summary'!$O469</f>
        <v>63430.8</v>
      </c>
      <c r="E469" s="60">
        <f>SUM('Report Summary'!$F469:$H469)</f>
        <v>63430.8</v>
      </c>
      <c r="F469" s="60">
        <v>0</v>
      </c>
      <c r="G469" s="60">
        <v>4264</v>
      </c>
      <c r="H469" s="60">
        <v>59166.8</v>
      </c>
      <c r="I469" s="60">
        <f>SUM('Report Summary'!$J469:$N469)</f>
        <v>0</v>
      </c>
      <c r="J469" s="60">
        <v>0</v>
      </c>
      <c r="K469" s="60"/>
      <c r="L469" s="60"/>
      <c r="M469" s="60"/>
      <c r="N469" s="60">
        <v>0</v>
      </c>
      <c r="O469" s="60">
        <f>SUM('Report Summary'!$P469:$S469)</f>
        <v>0</v>
      </c>
      <c r="P469" s="60">
        <v>0</v>
      </c>
      <c r="Q469" s="60">
        <v>0</v>
      </c>
      <c r="R469" s="60">
        <v>0</v>
      </c>
      <c r="S469" s="60">
        <v>0</v>
      </c>
    </row>
    <row r="470" spans="1:19" x14ac:dyDescent="0.25">
      <c r="A470" s="55">
        <v>466</v>
      </c>
      <c r="B470" s="61" t="s">
        <v>8132</v>
      </c>
      <c r="C470" s="61">
        <v>5168147</v>
      </c>
      <c r="D470" s="62">
        <f>'Report Summary'!$E470+'Report Summary'!$I470+'Report Summary'!$O470</f>
        <v>7477.8</v>
      </c>
      <c r="E470" s="62">
        <f>SUM('Report Summary'!$F470:$H470)</f>
        <v>477.8</v>
      </c>
      <c r="F470" s="62">
        <v>300</v>
      </c>
      <c r="G470" s="62">
        <v>177.8</v>
      </c>
      <c r="H470" s="62">
        <v>0</v>
      </c>
      <c r="I470" s="62">
        <f>SUM('Report Summary'!$J470:$N470)</f>
        <v>7000</v>
      </c>
      <c r="J470" s="62">
        <v>0</v>
      </c>
      <c r="K470" s="62">
        <v>7000</v>
      </c>
      <c r="L470" s="62"/>
      <c r="M470" s="62"/>
      <c r="N470" s="62">
        <v>0</v>
      </c>
      <c r="O470" s="62">
        <f>SUM('Report Summary'!$P470:$S470)</f>
        <v>0</v>
      </c>
      <c r="P470" s="62">
        <v>0</v>
      </c>
      <c r="Q470" s="62">
        <v>0</v>
      </c>
      <c r="R470" s="62">
        <v>0</v>
      </c>
      <c r="S470" s="62">
        <v>0</v>
      </c>
    </row>
    <row r="471" spans="1:19" x14ac:dyDescent="0.25">
      <c r="A471" s="58">
        <v>467</v>
      </c>
      <c r="B471" s="59" t="s">
        <v>6945</v>
      </c>
      <c r="C471" s="59">
        <v>5396662</v>
      </c>
      <c r="D471" s="60">
        <f>'Report Summary'!$E471+'Report Summary'!$I471+'Report Summary'!$O471</f>
        <v>6103317.4999999991</v>
      </c>
      <c r="E471" s="60">
        <f>SUM('Report Summary'!$F471:$H471)</f>
        <v>5941150.5299999993</v>
      </c>
      <c r="F471" s="60">
        <v>18000</v>
      </c>
      <c r="G471" s="60">
        <v>5139975.1399999997</v>
      </c>
      <c r="H471" s="60">
        <v>783175.39</v>
      </c>
      <c r="I471" s="60">
        <f>SUM('Report Summary'!$J471:$N471)</f>
        <v>84756.670000000013</v>
      </c>
      <c r="J471" s="60">
        <v>9497.2000000000007</v>
      </c>
      <c r="K471" s="60">
        <v>3072</v>
      </c>
      <c r="L471" s="60">
        <v>10613.03</v>
      </c>
      <c r="M471" s="60"/>
      <c r="N471" s="60">
        <v>61574.44</v>
      </c>
      <c r="O471" s="60">
        <f>SUM('Report Summary'!$P471:$S471)</f>
        <v>77410.3</v>
      </c>
      <c r="P471" s="60">
        <v>0</v>
      </c>
      <c r="Q471" s="60">
        <v>50000</v>
      </c>
      <c r="R471" s="60">
        <v>27410.3</v>
      </c>
      <c r="S471" s="60">
        <v>0</v>
      </c>
    </row>
    <row r="472" spans="1:19" x14ac:dyDescent="0.25">
      <c r="A472" s="55">
        <v>468</v>
      </c>
      <c r="B472" s="66" t="s">
        <v>3378</v>
      </c>
      <c r="C472" s="66">
        <v>2823616</v>
      </c>
      <c r="D472" s="62">
        <f>'Report Summary'!$E472+'Report Summary'!$I472+'Report Summary'!$O472</f>
        <v>17557.2</v>
      </c>
      <c r="E472" s="62">
        <f>SUM('Report Summary'!$F472:$H472)</f>
        <v>17487.2</v>
      </c>
      <c r="F472" s="62">
        <v>0</v>
      </c>
      <c r="G472" s="62">
        <v>17212.2</v>
      </c>
      <c r="H472" s="62">
        <v>275</v>
      </c>
      <c r="I472" s="62">
        <f>SUM('Report Summary'!$J472:$N472)</f>
        <v>70</v>
      </c>
      <c r="J472" s="62">
        <v>70</v>
      </c>
      <c r="K472" s="62"/>
      <c r="L472" s="62"/>
      <c r="M472" s="62"/>
      <c r="N472" s="62">
        <v>0</v>
      </c>
      <c r="O472" s="62">
        <f>SUM('Report Summary'!$P472:$S472)</f>
        <v>0</v>
      </c>
      <c r="P472" s="62">
        <v>0</v>
      </c>
      <c r="Q472" s="62">
        <v>0</v>
      </c>
      <c r="R472" s="62">
        <v>0</v>
      </c>
      <c r="S472" s="62">
        <v>0</v>
      </c>
    </row>
    <row r="473" spans="1:19" x14ac:dyDescent="0.25">
      <c r="A473" s="58">
        <v>469</v>
      </c>
      <c r="B473" s="65" t="s">
        <v>11088</v>
      </c>
      <c r="C473" s="65">
        <v>2708345</v>
      </c>
      <c r="D473" s="60">
        <f>'Report Summary'!$E473+'Report Summary'!$I473+'Report Summary'!$O473</f>
        <v>7029.9000000000005</v>
      </c>
      <c r="E473" s="60">
        <f>SUM('Report Summary'!$F473:$H473)</f>
        <v>6779.9000000000005</v>
      </c>
      <c r="F473" s="60">
        <v>0</v>
      </c>
      <c r="G473" s="60">
        <v>847.3</v>
      </c>
      <c r="H473" s="60">
        <v>5932.6</v>
      </c>
      <c r="I473" s="60">
        <f>SUM('Report Summary'!$J473:$N473)</f>
        <v>250</v>
      </c>
      <c r="J473" s="60">
        <v>0</v>
      </c>
      <c r="K473" s="60"/>
      <c r="L473" s="60"/>
      <c r="M473" s="60">
        <v>250</v>
      </c>
      <c r="N473" s="60">
        <v>0</v>
      </c>
      <c r="O473" s="60">
        <f>SUM('Report Summary'!$P473:$S473)</f>
        <v>0</v>
      </c>
      <c r="P473" s="60">
        <v>0</v>
      </c>
      <c r="Q473" s="60">
        <v>0</v>
      </c>
      <c r="R473" s="60">
        <v>0</v>
      </c>
      <c r="S473" s="60">
        <v>0</v>
      </c>
    </row>
    <row r="474" spans="1:19" x14ac:dyDescent="0.25">
      <c r="A474" s="55">
        <v>470</v>
      </c>
      <c r="B474" s="66" t="s">
        <v>2511</v>
      </c>
      <c r="C474" s="66">
        <v>2837889</v>
      </c>
      <c r="D474" s="62">
        <f>'Report Summary'!$E474+'Report Summary'!$I474+'Report Summary'!$O474</f>
        <v>620.5</v>
      </c>
      <c r="E474" s="62">
        <f>SUM('Report Summary'!$F474:$H474)</f>
        <v>620.5</v>
      </c>
      <c r="F474" s="62">
        <v>0</v>
      </c>
      <c r="G474" s="62">
        <v>620.5</v>
      </c>
      <c r="H474" s="62">
        <v>0</v>
      </c>
      <c r="I474" s="62">
        <f>SUM('Report Summary'!$J474:$N474)</f>
        <v>0</v>
      </c>
      <c r="J474" s="62">
        <v>0</v>
      </c>
      <c r="K474" s="62"/>
      <c r="L474" s="62"/>
      <c r="M474" s="62"/>
      <c r="N474" s="62">
        <v>0</v>
      </c>
      <c r="O474" s="62">
        <f>SUM('Report Summary'!$P474:$S474)</f>
        <v>0</v>
      </c>
      <c r="P474" s="62">
        <v>0</v>
      </c>
      <c r="Q474" s="62">
        <v>0</v>
      </c>
      <c r="R474" s="62">
        <v>0</v>
      </c>
      <c r="S474" s="62">
        <v>0</v>
      </c>
    </row>
    <row r="475" spans="1:19" x14ac:dyDescent="0.25">
      <c r="A475" s="58">
        <v>471</v>
      </c>
      <c r="B475" s="65" t="s">
        <v>11089</v>
      </c>
      <c r="C475" s="65">
        <v>5106524</v>
      </c>
      <c r="D475" s="60">
        <f>'Report Summary'!$E475+'Report Summary'!$I475+'Report Summary'!$O475</f>
        <v>26373.3</v>
      </c>
      <c r="E475" s="60">
        <f>SUM('Report Summary'!$F475:$H475)</f>
        <v>26373.3</v>
      </c>
      <c r="F475" s="60">
        <v>0</v>
      </c>
      <c r="G475" s="60">
        <v>26373.3</v>
      </c>
      <c r="H475" s="60">
        <v>0</v>
      </c>
      <c r="I475" s="60">
        <f>SUM('Report Summary'!$J475:$N475)</f>
        <v>0</v>
      </c>
      <c r="J475" s="60">
        <v>0</v>
      </c>
      <c r="K475" s="60"/>
      <c r="L475" s="60"/>
      <c r="M475" s="60"/>
      <c r="N475" s="60">
        <v>0</v>
      </c>
      <c r="O475" s="60">
        <f>SUM('Report Summary'!$P475:$S475)</f>
        <v>0</v>
      </c>
      <c r="P475" s="60">
        <v>0</v>
      </c>
      <c r="Q475" s="60">
        <v>0</v>
      </c>
      <c r="R475" s="60">
        <v>0</v>
      </c>
      <c r="S475" s="60">
        <v>0</v>
      </c>
    </row>
    <row r="476" spans="1:19" x14ac:dyDescent="0.25">
      <c r="A476" s="55">
        <v>472</v>
      </c>
      <c r="B476" s="56" t="s">
        <v>11090</v>
      </c>
      <c r="C476" s="56">
        <v>5473055</v>
      </c>
      <c r="D476" s="57">
        <f>'Report Summary'!$E476+'Report Summary'!$I476+'Report Summary'!$O476</f>
        <v>3074.8</v>
      </c>
      <c r="E476" s="57">
        <f>SUM('Report Summary'!$F476:$H476)</f>
        <v>2924.8</v>
      </c>
      <c r="F476" s="57">
        <v>0</v>
      </c>
      <c r="G476" s="57">
        <v>2924.8</v>
      </c>
      <c r="H476" s="57">
        <v>0</v>
      </c>
      <c r="I476" s="57">
        <f>SUM('Report Summary'!$J476:$N476)</f>
        <v>150</v>
      </c>
      <c r="J476" s="57">
        <v>0</v>
      </c>
      <c r="K476" s="57"/>
      <c r="L476" s="57"/>
      <c r="M476" s="57">
        <v>150</v>
      </c>
      <c r="N476" s="57">
        <v>0</v>
      </c>
      <c r="O476" s="57">
        <f>SUM('Report Summary'!$P476:$S476)</f>
        <v>0</v>
      </c>
      <c r="P476" s="57">
        <v>0</v>
      </c>
      <c r="Q476" s="57">
        <v>0</v>
      </c>
      <c r="R476" s="57">
        <v>0</v>
      </c>
      <c r="S476" s="57">
        <v>0</v>
      </c>
    </row>
    <row r="477" spans="1:19" x14ac:dyDescent="0.25">
      <c r="A477" s="58">
        <v>473</v>
      </c>
      <c r="B477" s="65" t="s">
        <v>11091</v>
      </c>
      <c r="C477" s="65">
        <v>5196396</v>
      </c>
      <c r="D477" s="60">
        <f>'Report Summary'!$E477+'Report Summary'!$I477+'Report Summary'!$O477</f>
        <v>700</v>
      </c>
      <c r="E477" s="60">
        <f>SUM('Report Summary'!$F477:$H477)</f>
        <v>0</v>
      </c>
      <c r="F477" s="60">
        <v>0</v>
      </c>
      <c r="G477" s="60">
        <v>0</v>
      </c>
      <c r="H477" s="60">
        <v>0</v>
      </c>
      <c r="I477" s="60">
        <f>SUM('Report Summary'!$J477:$N477)</f>
        <v>300</v>
      </c>
      <c r="J477" s="60">
        <v>0</v>
      </c>
      <c r="K477" s="60"/>
      <c r="L477" s="60"/>
      <c r="M477" s="60">
        <v>300</v>
      </c>
      <c r="N477" s="60">
        <v>0</v>
      </c>
      <c r="O477" s="60">
        <f>SUM('Report Summary'!$P477:$S477)</f>
        <v>400</v>
      </c>
      <c r="P477" s="60">
        <v>0</v>
      </c>
      <c r="Q477" s="60">
        <v>0</v>
      </c>
      <c r="R477" s="60">
        <v>400</v>
      </c>
      <c r="S477" s="60">
        <v>0</v>
      </c>
    </row>
    <row r="478" spans="1:19" x14ac:dyDescent="0.25">
      <c r="A478" s="55">
        <v>474</v>
      </c>
      <c r="B478" s="56" t="s">
        <v>11092</v>
      </c>
      <c r="C478" s="56">
        <v>2839121</v>
      </c>
      <c r="D478" s="57">
        <f>'Report Summary'!$E478+'Report Summary'!$I478+'Report Summary'!$O478</f>
        <v>779</v>
      </c>
      <c r="E478" s="57">
        <f>SUM('Report Summary'!$F478:$H478)</f>
        <v>634</v>
      </c>
      <c r="F478" s="57">
        <v>0</v>
      </c>
      <c r="G478" s="57">
        <v>634</v>
      </c>
      <c r="H478" s="57">
        <v>0</v>
      </c>
      <c r="I478" s="57">
        <f>SUM('Report Summary'!$J478:$N478)</f>
        <v>145</v>
      </c>
      <c r="J478" s="57">
        <v>0</v>
      </c>
      <c r="K478" s="57">
        <v>145</v>
      </c>
      <c r="L478" s="57"/>
      <c r="M478" s="57"/>
      <c r="N478" s="57">
        <v>0</v>
      </c>
      <c r="O478" s="57">
        <f>SUM('Report Summary'!$P478:$S478)</f>
        <v>0</v>
      </c>
      <c r="P478" s="57">
        <v>0</v>
      </c>
      <c r="Q478" s="57">
        <v>0</v>
      </c>
      <c r="R478" s="57">
        <v>0</v>
      </c>
      <c r="S478" s="57">
        <v>0</v>
      </c>
    </row>
    <row r="479" spans="1:19" x14ac:dyDescent="0.25">
      <c r="A479" s="58">
        <v>475</v>
      </c>
      <c r="B479" s="63" t="s">
        <v>11093</v>
      </c>
      <c r="C479" s="63">
        <v>2057573</v>
      </c>
      <c r="D479" s="64">
        <f>'Report Summary'!$E479+'Report Summary'!$I479+'Report Summary'!$O479</f>
        <v>701179.54</v>
      </c>
      <c r="E479" s="64">
        <f>SUM('Report Summary'!$F479:$H479)</f>
        <v>594330.80000000005</v>
      </c>
      <c r="F479" s="64">
        <v>365002.2</v>
      </c>
      <c r="G479" s="64">
        <v>37328.6</v>
      </c>
      <c r="H479" s="64">
        <v>192000</v>
      </c>
      <c r="I479" s="64">
        <f>SUM('Report Summary'!$J479:$N479)</f>
        <v>106848.73999999999</v>
      </c>
      <c r="J479" s="64">
        <v>71021.939999999988</v>
      </c>
      <c r="K479" s="64">
        <v>35826.800000000003</v>
      </c>
      <c r="L479" s="64"/>
      <c r="M479" s="64"/>
      <c r="N479" s="64">
        <v>0</v>
      </c>
      <c r="O479" s="64">
        <f>SUM('Report Summary'!$P479:$S479)</f>
        <v>0</v>
      </c>
      <c r="P479" s="64">
        <v>0</v>
      </c>
      <c r="Q479" s="64">
        <v>0</v>
      </c>
      <c r="R479" s="64">
        <v>0</v>
      </c>
      <c r="S479" s="64">
        <v>0</v>
      </c>
    </row>
    <row r="480" spans="1:19" x14ac:dyDescent="0.25">
      <c r="A480" s="55">
        <v>476</v>
      </c>
      <c r="B480" s="56" t="s">
        <v>11094</v>
      </c>
      <c r="C480" s="56">
        <v>5366941</v>
      </c>
      <c r="D480" s="57">
        <f>'Report Summary'!$E480+'Report Summary'!$I480+'Report Summary'!$O480</f>
        <v>54481.1</v>
      </c>
      <c r="E480" s="57">
        <f>SUM('Report Summary'!$F480:$H480)</f>
        <v>48745.1</v>
      </c>
      <c r="F480" s="57">
        <v>0</v>
      </c>
      <c r="G480" s="57">
        <v>1922</v>
      </c>
      <c r="H480" s="57">
        <v>46823.1</v>
      </c>
      <c r="I480" s="57">
        <f>SUM('Report Summary'!$J480:$N480)</f>
        <v>736</v>
      </c>
      <c r="J480" s="57">
        <v>0</v>
      </c>
      <c r="K480" s="57">
        <v>736</v>
      </c>
      <c r="L480" s="57"/>
      <c r="M480" s="57"/>
      <c r="N480" s="57">
        <v>0</v>
      </c>
      <c r="O480" s="57">
        <f>SUM('Report Summary'!$P480:$S480)</f>
        <v>5000</v>
      </c>
      <c r="P480" s="57">
        <v>0</v>
      </c>
      <c r="Q480" s="57">
        <v>0</v>
      </c>
      <c r="R480" s="57">
        <v>5000</v>
      </c>
      <c r="S480" s="57">
        <v>0</v>
      </c>
    </row>
    <row r="481" spans="1:19" x14ac:dyDescent="0.25">
      <c r="A481" s="58">
        <v>477</v>
      </c>
      <c r="B481" s="65" t="s">
        <v>11095</v>
      </c>
      <c r="C481" s="65">
        <v>2861852</v>
      </c>
      <c r="D481" s="60">
        <f>'Report Summary'!$E481+'Report Summary'!$I481+'Report Summary'!$O481</f>
        <v>27266.6</v>
      </c>
      <c r="E481" s="60">
        <f>SUM('Report Summary'!$F481:$H481)</f>
        <v>25266.6</v>
      </c>
      <c r="F481" s="60">
        <v>0</v>
      </c>
      <c r="G481" s="60">
        <v>7577.9</v>
      </c>
      <c r="H481" s="60">
        <v>17688.7</v>
      </c>
      <c r="I481" s="60">
        <f>SUM('Report Summary'!$J481:$N481)</f>
        <v>1000</v>
      </c>
      <c r="J481" s="60">
        <v>0</v>
      </c>
      <c r="K481" s="60"/>
      <c r="L481" s="60"/>
      <c r="M481" s="60">
        <v>1000</v>
      </c>
      <c r="N481" s="60">
        <v>0</v>
      </c>
      <c r="O481" s="60">
        <f>SUM('Report Summary'!$P481:$S481)</f>
        <v>1000</v>
      </c>
      <c r="P481" s="60">
        <v>0</v>
      </c>
      <c r="Q481" s="60">
        <v>0</v>
      </c>
      <c r="R481" s="60">
        <v>1000</v>
      </c>
      <c r="S481" s="60">
        <v>0</v>
      </c>
    </row>
    <row r="482" spans="1:19" x14ac:dyDescent="0.25">
      <c r="A482" s="55">
        <v>478</v>
      </c>
      <c r="B482" s="56" t="s">
        <v>11096</v>
      </c>
      <c r="C482" s="56">
        <v>2662507</v>
      </c>
      <c r="D482" s="57">
        <f>'Report Summary'!$E482+'Report Summary'!$I482+'Report Summary'!$O482</f>
        <v>27514.1</v>
      </c>
      <c r="E482" s="57">
        <f>SUM('Report Summary'!$F482:$H482)</f>
        <v>14774.1</v>
      </c>
      <c r="F482" s="57">
        <v>8761</v>
      </c>
      <c r="G482" s="57">
        <v>1500</v>
      </c>
      <c r="H482" s="57">
        <v>4513.1000000000004</v>
      </c>
      <c r="I482" s="57">
        <f>SUM('Report Summary'!$J482:$N482)</f>
        <v>10240</v>
      </c>
      <c r="J482" s="57">
        <v>240</v>
      </c>
      <c r="K482" s="57"/>
      <c r="L482" s="57"/>
      <c r="M482" s="57">
        <v>5000</v>
      </c>
      <c r="N482" s="57">
        <v>5000</v>
      </c>
      <c r="O482" s="57">
        <f>SUM('Report Summary'!$P482:$S482)</f>
        <v>2500</v>
      </c>
      <c r="P482" s="57">
        <v>0</v>
      </c>
      <c r="Q482" s="57">
        <v>0</v>
      </c>
      <c r="R482" s="57">
        <v>2500</v>
      </c>
      <c r="S482" s="57">
        <v>0</v>
      </c>
    </row>
    <row r="483" spans="1:19" x14ac:dyDescent="0.25">
      <c r="A483" s="58">
        <v>479</v>
      </c>
      <c r="B483" s="65" t="s">
        <v>11097</v>
      </c>
      <c r="C483" s="65">
        <v>5193524</v>
      </c>
      <c r="D483" s="60">
        <f>'Report Summary'!$E483+'Report Summary'!$I483+'Report Summary'!$O483</f>
        <v>4332.3999999999996</v>
      </c>
      <c r="E483" s="60">
        <f>SUM('Report Summary'!$F483:$H483)</f>
        <v>4332.3999999999996</v>
      </c>
      <c r="F483" s="60">
        <v>0</v>
      </c>
      <c r="G483" s="60">
        <v>4332.3999999999996</v>
      </c>
      <c r="H483" s="60">
        <v>0</v>
      </c>
      <c r="I483" s="60">
        <f>SUM('Report Summary'!$J483:$N483)</f>
        <v>0</v>
      </c>
      <c r="J483" s="60">
        <v>0</v>
      </c>
      <c r="K483" s="60"/>
      <c r="L483" s="60"/>
      <c r="M483" s="60"/>
      <c r="N483" s="60">
        <v>0</v>
      </c>
      <c r="O483" s="60">
        <f>SUM('Report Summary'!$P483:$S483)</f>
        <v>0</v>
      </c>
      <c r="P483" s="60">
        <v>0</v>
      </c>
      <c r="Q483" s="60">
        <v>0</v>
      </c>
      <c r="R483" s="60">
        <v>0</v>
      </c>
      <c r="S483" s="60">
        <v>0</v>
      </c>
    </row>
    <row r="484" spans="1:19" x14ac:dyDescent="0.25">
      <c r="A484" s="55">
        <v>480</v>
      </c>
      <c r="B484" s="56" t="s">
        <v>11098</v>
      </c>
      <c r="C484" s="56">
        <v>5289785</v>
      </c>
      <c r="D484" s="57">
        <f>'Report Summary'!$E484+'Report Summary'!$I484+'Report Summary'!$O484</f>
        <v>3499.9989999999998</v>
      </c>
      <c r="E484" s="57">
        <f>SUM('Report Summary'!$F484:$H484)</f>
        <v>927.72199999999998</v>
      </c>
      <c r="F484" s="57">
        <v>927.72199999999998</v>
      </c>
      <c r="G484" s="57">
        <v>0</v>
      </c>
      <c r="H484" s="57">
        <v>0</v>
      </c>
      <c r="I484" s="57">
        <f>SUM('Report Summary'!$J484:$N484)</f>
        <v>2572.277</v>
      </c>
      <c r="J484" s="57">
        <v>1249</v>
      </c>
      <c r="K484" s="57"/>
      <c r="L484" s="57"/>
      <c r="M484" s="57"/>
      <c r="N484" s="57">
        <v>1323.277</v>
      </c>
      <c r="O484" s="57">
        <f>SUM('Report Summary'!$P484:$S484)</f>
        <v>0</v>
      </c>
      <c r="P484" s="57">
        <v>0</v>
      </c>
      <c r="Q484" s="57">
        <v>0</v>
      </c>
      <c r="R484" s="57">
        <v>0</v>
      </c>
      <c r="S484" s="57">
        <v>0</v>
      </c>
    </row>
    <row r="485" spans="1:19" x14ac:dyDescent="0.25">
      <c r="A485" s="58">
        <v>481</v>
      </c>
      <c r="B485" s="65" t="s">
        <v>11099</v>
      </c>
      <c r="C485" s="65">
        <v>2069792</v>
      </c>
      <c r="D485" s="60">
        <f>'Report Summary'!$E485+'Report Summary'!$I485+'Report Summary'!$O485</f>
        <v>1288577.04</v>
      </c>
      <c r="E485" s="60">
        <f>SUM('Report Summary'!$F485:$H485)</f>
        <v>1089521.74</v>
      </c>
      <c r="F485" s="60">
        <v>0</v>
      </c>
      <c r="G485" s="60">
        <v>903999.1</v>
      </c>
      <c r="H485" s="60">
        <v>185522.63999999998</v>
      </c>
      <c r="I485" s="60">
        <f>SUM('Report Summary'!$J485:$N485)</f>
        <v>92109.2</v>
      </c>
      <c r="J485" s="60">
        <v>6440.7</v>
      </c>
      <c r="K485" s="60">
        <v>15387</v>
      </c>
      <c r="L485" s="60">
        <v>55636</v>
      </c>
      <c r="M485" s="60">
        <v>14645.5</v>
      </c>
      <c r="N485" s="60">
        <v>0</v>
      </c>
      <c r="O485" s="60">
        <f>SUM('Report Summary'!$P485:$S485)</f>
        <v>106946.1</v>
      </c>
      <c r="P485" s="60">
        <v>0</v>
      </c>
      <c r="Q485" s="60">
        <v>0</v>
      </c>
      <c r="R485" s="60">
        <v>106946.1</v>
      </c>
      <c r="S485" s="60">
        <v>0</v>
      </c>
    </row>
    <row r="486" spans="1:19" x14ac:dyDescent="0.25">
      <c r="A486" s="55">
        <v>482</v>
      </c>
      <c r="B486" s="56" t="s">
        <v>9367</v>
      </c>
      <c r="C486" s="56">
        <v>5211646</v>
      </c>
      <c r="D486" s="57">
        <f>'Report Summary'!$E486+'Report Summary'!$I486+'Report Summary'!$O486</f>
        <v>1717.5</v>
      </c>
      <c r="E486" s="57">
        <f>SUM('Report Summary'!$F486:$H486)</f>
        <v>1717.5</v>
      </c>
      <c r="F486" s="57">
        <v>0</v>
      </c>
      <c r="G486" s="57">
        <v>1597.5</v>
      </c>
      <c r="H486" s="57">
        <v>120</v>
      </c>
      <c r="I486" s="57">
        <f>SUM('Report Summary'!$J486:$N486)</f>
        <v>0</v>
      </c>
      <c r="J486" s="57">
        <v>0</v>
      </c>
      <c r="K486" s="57"/>
      <c r="L486" s="57"/>
      <c r="M486" s="57"/>
      <c r="N486" s="57">
        <v>0</v>
      </c>
      <c r="O486" s="57">
        <f>SUM('Report Summary'!$P486:$S486)</f>
        <v>0</v>
      </c>
      <c r="P486" s="57">
        <v>0</v>
      </c>
      <c r="Q486" s="57">
        <v>0</v>
      </c>
      <c r="R486" s="57">
        <v>0</v>
      </c>
      <c r="S486" s="57">
        <v>0</v>
      </c>
    </row>
    <row r="487" spans="1:19" x14ac:dyDescent="0.25">
      <c r="A487" s="58">
        <v>483</v>
      </c>
      <c r="B487" s="63" t="s">
        <v>11100</v>
      </c>
      <c r="C487" s="63">
        <v>5073111</v>
      </c>
      <c r="D487" s="64">
        <f>'Report Summary'!$E487+'Report Summary'!$I487+'Report Summary'!$O487</f>
        <v>18689.7</v>
      </c>
      <c r="E487" s="64">
        <f>SUM('Report Summary'!$F487:$H487)</f>
        <v>15689.7</v>
      </c>
      <c r="F487" s="64">
        <v>0</v>
      </c>
      <c r="G487" s="64">
        <v>14189.7</v>
      </c>
      <c r="H487" s="64">
        <v>1500</v>
      </c>
      <c r="I487" s="64">
        <f>SUM('Report Summary'!$J487:$N487)</f>
        <v>0</v>
      </c>
      <c r="J487" s="64">
        <v>0</v>
      </c>
      <c r="K487" s="64"/>
      <c r="L487" s="64"/>
      <c r="M487" s="64"/>
      <c r="N487" s="64">
        <v>0</v>
      </c>
      <c r="O487" s="64">
        <f>SUM('Report Summary'!$P487:$S487)</f>
        <v>3000</v>
      </c>
      <c r="P487" s="64">
        <v>0</v>
      </c>
      <c r="Q487" s="64">
        <v>0</v>
      </c>
      <c r="R487" s="64">
        <v>3000</v>
      </c>
      <c r="S487" s="64">
        <v>0</v>
      </c>
    </row>
    <row r="488" spans="1:19" x14ac:dyDescent="0.25">
      <c r="A488" s="55">
        <v>484</v>
      </c>
      <c r="B488" s="66" t="s">
        <v>7885</v>
      </c>
      <c r="C488" s="66">
        <v>5224993</v>
      </c>
      <c r="D488" s="62">
        <f>'Report Summary'!$E488+'Report Summary'!$I488+'Report Summary'!$O488</f>
        <v>10985.5</v>
      </c>
      <c r="E488" s="62">
        <f>SUM('Report Summary'!$F488:$H488)</f>
        <v>10985.5</v>
      </c>
      <c r="F488" s="62">
        <v>0</v>
      </c>
      <c r="G488" s="62">
        <v>10276</v>
      </c>
      <c r="H488" s="62">
        <v>709.5</v>
      </c>
      <c r="I488" s="62">
        <f>SUM('Report Summary'!$J488:$N488)</f>
        <v>0</v>
      </c>
      <c r="J488" s="62">
        <v>0</v>
      </c>
      <c r="K488" s="62"/>
      <c r="L488" s="62"/>
      <c r="M488" s="62"/>
      <c r="N488" s="62">
        <v>0</v>
      </c>
      <c r="O488" s="62">
        <f>SUM('Report Summary'!$P488:$S488)</f>
        <v>0</v>
      </c>
      <c r="P488" s="62">
        <v>0</v>
      </c>
      <c r="Q488" s="62">
        <v>0</v>
      </c>
      <c r="R488" s="62">
        <v>0</v>
      </c>
      <c r="S488" s="62">
        <v>0</v>
      </c>
    </row>
    <row r="489" spans="1:19" x14ac:dyDescent="0.25">
      <c r="A489" s="58">
        <v>485</v>
      </c>
      <c r="B489" s="65" t="s">
        <v>11101</v>
      </c>
      <c r="C489" s="65">
        <v>5183588</v>
      </c>
      <c r="D489" s="60">
        <f>'Report Summary'!$E489+'Report Summary'!$I489+'Report Summary'!$O489</f>
        <v>13185.6</v>
      </c>
      <c r="E489" s="60">
        <f>SUM('Report Summary'!$F489:$H489)</f>
        <v>12789.6</v>
      </c>
      <c r="F489" s="60">
        <v>2425.9</v>
      </c>
      <c r="G489" s="60">
        <v>9589.7000000000007</v>
      </c>
      <c r="H489" s="60">
        <v>774</v>
      </c>
      <c r="I489" s="60">
        <f>SUM('Report Summary'!$J489:$N489)</f>
        <v>396</v>
      </c>
      <c r="J489" s="60">
        <v>396</v>
      </c>
      <c r="K489" s="60"/>
      <c r="L489" s="60"/>
      <c r="M489" s="60"/>
      <c r="N489" s="60">
        <v>0</v>
      </c>
      <c r="O489" s="60">
        <f>SUM('Report Summary'!$P489:$S489)</f>
        <v>0</v>
      </c>
      <c r="P489" s="60">
        <v>0</v>
      </c>
      <c r="Q489" s="60">
        <v>0</v>
      </c>
      <c r="R489" s="60">
        <v>0</v>
      </c>
      <c r="S489" s="60">
        <v>0</v>
      </c>
    </row>
    <row r="490" spans="1:19" x14ac:dyDescent="0.25">
      <c r="A490" s="55">
        <v>486</v>
      </c>
      <c r="B490" s="56" t="s">
        <v>2468</v>
      </c>
      <c r="C490" s="56">
        <v>2561662</v>
      </c>
      <c r="D490" s="57">
        <f>'Report Summary'!$E490+'Report Summary'!$I490+'Report Summary'!$O490</f>
        <v>14284</v>
      </c>
      <c r="E490" s="57">
        <f>SUM('Report Summary'!$F490:$H490)</f>
        <v>5008.5</v>
      </c>
      <c r="F490" s="57">
        <v>3120.6</v>
      </c>
      <c r="G490" s="57">
        <v>1245.7</v>
      </c>
      <c r="H490" s="57">
        <v>642.20000000000005</v>
      </c>
      <c r="I490" s="57">
        <f>SUM('Report Summary'!$J490:$N490)</f>
        <v>9275.5</v>
      </c>
      <c r="J490" s="57">
        <v>16</v>
      </c>
      <c r="K490" s="57">
        <v>7500</v>
      </c>
      <c r="L490" s="57"/>
      <c r="M490" s="57">
        <v>737.5</v>
      </c>
      <c r="N490" s="57">
        <v>1022</v>
      </c>
      <c r="O490" s="57">
        <f>SUM('Report Summary'!$P490:$S490)</f>
        <v>0</v>
      </c>
      <c r="P490" s="57">
        <v>0</v>
      </c>
      <c r="Q490" s="57">
        <v>0</v>
      </c>
      <c r="R490" s="57">
        <v>0</v>
      </c>
      <c r="S490" s="57">
        <v>0</v>
      </c>
    </row>
    <row r="491" spans="1:19" x14ac:dyDescent="0.25">
      <c r="A491" s="58">
        <v>487</v>
      </c>
      <c r="B491" s="65" t="s">
        <v>5819</v>
      </c>
      <c r="C491" s="65">
        <v>5499267</v>
      </c>
      <c r="D491" s="60">
        <f>'Report Summary'!$E491+'Report Summary'!$I491+'Report Summary'!$O491</f>
        <v>4050.7</v>
      </c>
      <c r="E491" s="60">
        <f>SUM('Report Summary'!$F491:$H491)</f>
        <v>4050.7</v>
      </c>
      <c r="F491" s="60">
        <v>0</v>
      </c>
      <c r="G491" s="60">
        <v>4050.7</v>
      </c>
      <c r="H491" s="60">
        <v>0</v>
      </c>
      <c r="I491" s="60">
        <f>SUM('Report Summary'!$J491:$N491)</f>
        <v>0</v>
      </c>
      <c r="J491" s="60">
        <v>0</v>
      </c>
      <c r="K491" s="60"/>
      <c r="L491" s="60"/>
      <c r="M491" s="60"/>
      <c r="N491" s="60">
        <v>0</v>
      </c>
      <c r="O491" s="60">
        <f>SUM('Report Summary'!$P491:$S491)</f>
        <v>0</v>
      </c>
      <c r="P491" s="60">
        <v>0</v>
      </c>
      <c r="Q491" s="60">
        <v>0</v>
      </c>
      <c r="R491" s="60">
        <v>0</v>
      </c>
      <c r="S491" s="60">
        <v>0</v>
      </c>
    </row>
    <row r="492" spans="1:19" x14ac:dyDescent="0.25">
      <c r="A492" s="55">
        <v>488</v>
      </c>
      <c r="B492" s="56" t="s">
        <v>11102</v>
      </c>
      <c r="C492" s="56">
        <v>2090511</v>
      </c>
      <c r="D492" s="57">
        <f>'Report Summary'!$E492+'Report Summary'!$I492+'Report Summary'!$O492</f>
        <v>10324.31</v>
      </c>
      <c r="E492" s="57">
        <f>SUM('Report Summary'!$F492:$H492)</f>
        <v>10324.31</v>
      </c>
      <c r="F492" s="57">
        <v>0</v>
      </c>
      <c r="G492" s="57">
        <v>10324.31</v>
      </c>
      <c r="H492" s="57">
        <v>0</v>
      </c>
      <c r="I492" s="57">
        <f>SUM('Report Summary'!$J492:$N492)</f>
        <v>0</v>
      </c>
      <c r="J492" s="57">
        <v>0</v>
      </c>
      <c r="K492" s="57"/>
      <c r="L492" s="57"/>
      <c r="M492" s="57"/>
      <c r="N492" s="57">
        <v>0</v>
      </c>
      <c r="O492" s="57">
        <f>SUM('Report Summary'!$P492:$S492)</f>
        <v>0</v>
      </c>
      <c r="P492" s="57">
        <v>0</v>
      </c>
      <c r="Q492" s="57">
        <v>0</v>
      </c>
      <c r="R492" s="57">
        <v>0</v>
      </c>
      <c r="S492" s="57">
        <v>0</v>
      </c>
    </row>
    <row r="493" spans="1:19" x14ac:dyDescent="0.25">
      <c r="A493" s="58">
        <v>489</v>
      </c>
      <c r="B493" s="63" t="s">
        <v>11103</v>
      </c>
      <c r="C493" s="63">
        <v>5506816</v>
      </c>
      <c r="D493" s="64">
        <f>'Report Summary'!$E493+'Report Summary'!$I493+'Report Summary'!$O493</f>
        <v>65423</v>
      </c>
      <c r="E493" s="64">
        <f>SUM('Report Summary'!$F493:$H493)</f>
        <v>63922</v>
      </c>
      <c r="F493" s="64">
        <v>0</v>
      </c>
      <c r="G493" s="64">
        <v>59107</v>
      </c>
      <c r="H493" s="64">
        <v>4815</v>
      </c>
      <c r="I493" s="64">
        <f>SUM('Report Summary'!$J493:$N493)</f>
        <v>1501</v>
      </c>
      <c r="J493" s="64">
        <v>0</v>
      </c>
      <c r="K493" s="64"/>
      <c r="L493" s="64"/>
      <c r="M493" s="64"/>
      <c r="N493" s="64">
        <v>1501</v>
      </c>
      <c r="O493" s="64">
        <f>SUM('Report Summary'!$P493:$S493)</f>
        <v>0</v>
      </c>
      <c r="P493" s="64">
        <v>0</v>
      </c>
      <c r="Q493" s="64">
        <v>0</v>
      </c>
      <c r="R493" s="64">
        <v>0</v>
      </c>
      <c r="S493" s="64">
        <v>0</v>
      </c>
    </row>
    <row r="494" spans="1:19" x14ac:dyDescent="0.25">
      <c r="A494" s="55">
        <v>490</v>
      </c>
      <c r="B494" s="56" t="s">
        <v>8961</v>
      </c>
      <c r="C494" s="56">
        <v>5035619</v>
      </c>
      <c r="D494" s="57">
        <f>'Report Summary'!$E494+'Report Summary'!$I494+'Report Summary'!$O494</f>
        <v>35915.425999999999</v>
      </c>
      <c r="E494" s="57">
        <f>SUM('Report Summary'!$F494:$H494)</f>
        <v>26082.306</v>
      </c>
      <c r="F494" s="57">
        <v>0</v>
      </c>
      <c r="G494" s="57">
        <v>22162.985000000001</v>
      </c>
      <c r="H494" s="57">
        <v>3919.3209999999999</v>
      </c>
      <c r="I494" s="57">
        <f>SUM('Report Summary'!$J494:$N494)</f>
        <v>9833.1200000000008</v>
      </c>
      <c r="J494" s="57">
        <v>0</v>
      </c>
      <c r="K494" s="57">
        <v>9233.1200000000008</v>
      </c>
      <c r="L494" s="57"/>
      <c r="M494" s="57">
        <v>600</v>
      </c>
      <c r="N494" s="57">
        <v>0</v>
      </c>
      <c r="O494" s="57">
        <f>SUM('Report Summary'!$P494:$S494)</f>
        <v>0</v>
      </c>
      <c r="P494" s="57">
        <v>0</v>
      </c>
      <c r="Q494" s="57">
        <v>0</v>
      </c>
      <c r="R494" s="57">
        <v>0</v>
      </c>
      <c r="S494" s="57">
        <v>0</v>
      </c>
    </row>
    <row r="495" spans="1:19" x14ac:dyDescent="0.25">
      <c r="A495" s="58">
        <v>491</v>
      </c>
      <c r="B495" s="65" t="s">
        <v>11104</v>
      </c>
      <c r="C495" s="65">
        <v>5324947</v>
      </c>
      <c r="D495" s="60">
        <f>'Report Summary'!$E495+'Report Summary'!$I495+'Report Summary'!$O495</f>
        <v>21484.799999999999</v>
      </c>
      <c r="E495" s="60">
        <f>SUM('Report Summary'!$F495:$H495)</f>
        <v>21484.799999999999</v>
      </c>
      <c r="F495" s="60">
        <v>0</v>
      </c>
      <c r="G495" s="60">
        <v>1134</v>
      </c>
      <c r="H495" s="60">
        <v>20350.8</v>
      </c>
      <c r="I495" s="60">
        <f>SUM('Report Summary'!$J495:$N495)</f>
        <v>0</v>
      </c>
      <c r="J495" s="60">
        <v>0</v>
      </c>
      <c r="K495" s="60"/>
      <c r="L495" s="60"/>
      <c r="M495" s="60"/>
      <c r="N495" s="60">
        <v>0</v>
      </c>
      <c r="O495" s="60">
        <f>SUM('Report Summary'!$P495:$S495)</f>
        <v>0</v>
      </c>
      <c r="P495" s="60">
        <v>0</v>
      </c>
      <c r="Q495" s="60">
        <v>0</v>
      </c>
      <c r="R495" s="60">
        <v>0</v>
      </c>
      <c r="S495" s="60">
        <v>0</v>
      </c>
    </row>
    <row r="496" spans="1:19" x14ac:dyDescent="0.25">
      <c r="A496" s="55">
        <v>492</v>
      </c>
      <c r="B496" s="66" t="s">
        <v>11105</v>
      </c>
      <c r="C496" s="66">
        <v>5090164</v>
      </c>
      <c r="D496" s="62">
        <f>'Report Summary'!$E496+'Report Summary'!$I496+'Report Summary'!$O496</f>
        <v>6053.2</v>
      </c>
      <c r="E496" s="62">
        <f>SUM('Report Summary'!$F496:$H496)</f>
        <v>6053.2</v>
      </c>
      <c r="F496" s="62">
        <v>0</v>
      </c>
      <c r="G496" s="62">
        <v>5953.2</v>
      </c>
      <c r="H496" s="62">
        <v>100</v>
      </c>
      <c r="I496" s="62">
        <f>SUM('Report Summary'!$J496:$N496)</f>
        <v>0</v>
      </c>
      <c r="J496" s="62">
        <v>0</v>
      </c>
      <c r="K496" s="62"/>
      <c r="L496" s="62"/>
      <c r="M496" s="62"/>
      <c r="N496" s="62">
        <v>0</v>
      </c>
      <c r="O496" s="62">
        <f>SUM('Report Summary'!$P496:$S496)</f>
        <v>0</v>
      </c>
      <c r="P496" s="62">
        <v>0</v>
      </c>
      <c r="Q496" s="62">
        <v>0</v>
      </c>
      <c r="R496" s="62">
        <v>0</v>
      </c>
      <c r="S496" s="62">
        <v>0</v>
      </c>
    </row>
    <row r="497" spans="1:19" x14ac:dyDescent="0.25">
      <c r="A497" s="58">
        <v>493</v>
      </c>
      <c r="B497" s="65" t="s">
        <v>11106</v>
      </c>
      <c r="C497" s="65">
        <v>5328772</v>
      </c>
      <c r="D497" s="60">
        <f>'Report Summary'!$E497+'Report Summary'!$I497+'Report Summary'!$O497</f>
        <v>43878.9</v>
      </c>
      <c r="E497" s="60">
        <f>SUM('Report Summary'!$F497:$H497)</f>
        <v>30735.600000000002</v>
      </c>
      <c r="F497" s="60">
        <v>0</v>
      </c>
      <c r="G497" s="60">
        <v>20530.400000000001</v>
      </c>
      <c r="H497" s="60">
        <v>10205.200000000001</v>
      </c>
      <c r="I497" s="60">
        <f>SUM('Report Summary'!$J497:$N497)</f>
        <v>3143.3</v>
      </c>
      <c r="J497" s="60">
        <v>0</v>
      </c>
      <c r="K497" s="60"/>
      <c r="L497" s="60">
        <v>2643.3</v>
      </c>
      <c r="M497" s="60">
        <v>500</v>
      </c>
      <c r="N497" s="60">
        <v>0</v>
      </c>
      <c r="O497" s="60">
        <f>SUM('Report Summary'!$P497:$S497)</f>
        <v>10000</v>
      </c>
      <c r="P497" s="60">
        <v>0</v>
      </c>
      <c r="Q497" s="60">
        <v>0</v>
      </c>
      <c r="R497" s="60">
        <v>10000</v>
      </c>
      <c r="S497" s="60">
        <v>0</v>
      </c>
    </row>
    <row r="498" spans="1:19" x14ac:dyDescent="0.25">
      <c r="A498" s="55">
        <v>494</v>
      </c>
      <c r="B498" s="56" t="s">
        <v>855</v>
      </c>
      <c r="C498" s="56">
        <v>5082544</v>
      </c>
      <c r="D498" s="57">
        <f>'Report Summary'!$E498+'Report Summary'!$I498+'Report Summary'!$O498</f>
        <v>74910.289999999994</v>
      </c>
      <c r="E498" s="57">
        <f>SUM('Report Summary'!$F498:$H498)</f>
        <v>55469.88</v>
      </c>
      <c r="F498" s="57">
        <v>5183.25</v>
      </c>
      <c r="G498" s="57">
        <v>1982.97</v>
      </c>
      <c r="H498" s="57">
        <v>48303.659999999996</v>
      </c>
      <c r="I498" s="57">
        <f>SUM('Report Summary'!$J498:$N498)</f>
        <v>18940.41</v>
      </c>
      <c r="J498" s="57">
        <v>4934.41</v>
      </c>
      <c r="K498" s="57">
        <v>369</v>
      </c>
      <c r="L498" s="57"/>
      <c r="M498" s="57"/>
      <c r="N498" s="57">
        <v>13637</v>
      </c>
      <c r="O498" s="57">
        <f>SUM('Report Summary'!$P498:$S498)</f>
        <v>500</v>
      </c>
      <c r="P498" s="57">
        <v>0</v>
      </c>
      <c r="Q498" s="57">
        <v>0</v>
      </c>
      <c r="R498" s="57">
        <v>500</v>
      </c>
      <c r="S498" s="57">
        <v>0</v>
      </c>
    </row>
    <row r="499" spans="1:19" x14ac:dyDescent="0.25">
      <c r="A499" s="58">
        <v>495</v>
      </c>
      <c r="B499" s="63" t="s">
        <v>11107</v>
      </c>
      <c r="C499" s="63">
        <v>5151651</v>
      </c>
      <c r="D499" s="64">
        <f>'Report Summary'!$E499+'Report Summary'!$I499+'Report Summary'!$O499</f>
        <v>21273.199999999997</v>
      </c>
      <c r="E499" s="64">
        <f>SUM('Report Summary'!$F499:$H499)</f>
        <v>10692.199999999999</v>
      </c>
      <c r="F499" s="64">
        <v>0</v>
      </c>
      <c r="G499" s="64">
        <v>944.4</v>
      </c>
      <c r="H499" s="64">
        <v>9747.7999999999993</v>
      </c>
      <c r="I499" s="64">
        <f>SUM('Report Summary'!$J499:$N499)</f>
        <v>2581</v>
      </c>
      <c r="J499" s="64">
        <v>869.9</v>
      </c>
      <c r="K499" s="64">
        <v>961.8</v>
      </c>
      <c r="L499" s="64">
        <v>749.3</v>
      </c>
      <c r="M499" s="64"/>
      <c r="N499" s="64">
        <v>0</v>
      </c>
      <c r="O499" s="64">
        <f>SUM('Report Summary'!$P499:$S499)</f>
        <v>8000</v>
      </c>
      <c r="P499" s="64">
        <v>0</v>
      </c>
      <c r="Q499" s="64">
        <v>0</v>
      </c>
      <c r="R499" s="64">
        <v>8000</v>
      </c>
      <c r="S499" s="64">
        <v>0</v>
      </c>
    </row>
    <row r="500" spans="1:19" x14ac:dyDescent="0.25">
      <c r="A500" s="55">
        <v>496</v>
      </c>
      <c r="B500" s="56" t="s">
        <v>11108</v>
      </c>
      <c r="C500" s="56">
        <v>5082986</v>
      </c>
      <c r="D500" s="57">
        <f>'Report Summary'!$E500+'Report Summary'!$I500+'Report Summary'!$O500</f>
        <v>12672.41</v>
      </c>
      <c r="E500" s="57">
        <f>SUM('Report Summary'!$F500:$H500)</f>
        <v>9964.01</v>
      </c>
      <c r="F500" s="57">
        <v>970</v>
      </c>
      <c r="G500" s="57">
        <v>3732.01</v>
      </c>
      <c r="H500" s="57">
        <v>5262</v>
      </c>
      <c r="I500" s="57">
        <f>SUM('Report Summary'!$J500:$N500)</f>
        <v>2708.4</v>
      </c>
      <c r="J500" s="57">
        <v>404.4</v>
      </c>
      <c r="K500" s="57">
        <v>2304</v>
      </c>
      <c r="L500" s="57"/>
      <c r="M500" s="57"/>
      <c r="N500" s="57">
        <v>0</v>
      </c>
      <c r="O500" s="57">
        <f>SUM('Report Summary'!$P500:$S500)</f>
        <v>0</v>
      </c>
      <c r="P500" s="57">
        <v>0</v>
      </c>
      <c r="Q500" s="57">
        <v>0</v>
      </c>
      <c r="R500" s="57">
        <v>0</v>
      </c>
      <c r="S500" s="57">
        <v>0</v>
      </c>
    </row>
    <row r="501" spans="1:19" x14ac:dyDescent="0.25">
      <c r="A501" s="58">
        <v>497</v>
      </c>
      <c r="B501" s="63" t="s">
        <v>9553</v>
      </c>
      <c r="C501" s="63">
        <v>5005221</v>
      </c>
      <c r="D501" s="64">
        <f>'Report Summary'!$E501+'Report Summary'!$I501+'Report Summary'!$O501</f>
        <v>6132.85</v>
      </c>
      <c r="E501" s="64">
        <f>SUM('Report Summary'!$F501:$H501)</f>
        <v>1140.8499999999999</v>
      </c>
      <c r="F501" s="64">
        <v>0</v>
      </c>
      <c r="G501" s="64">
        <v>1140.8499999999999</v>
      </c>
      <c r="H501" s="64">
        <v>0</v>
      </c>
      <c r="I501" s="64">
        <f>SUM('Report Summary'!$J501:$N501)</f>
        <v>4992</v>
      </c>
      <c r="J501" s="64">
        <v>0</v>
      </c>
      <c r="K501" s="64">
        <v>4992</v>
      </c>
      <c r="L501" s="64"/>
      <c r="M501" s="64"/>
      <c r="N501" s="64">
        <v>0</v>
      </c>
      <c r="O501" s="64">
        <f>SUM('Report Summary'!$P501:$S501)</f>
        <v>0</v>
      </c>
      <c r="P501" s="64">
        <v>0</v>
      </c>
      <c r="Q501" s="64">
        <v>0</v>
      </c>
      <c r="R501" s="64">
        <v>0</v>
      </c>
      <c r="S501" s="64">
        <v>0</v>
      </c>
    </row>
    <row r="502" spans="1:19" x14ac:dyDescent="0.25">
      <c r="A502" s="55">
        <v>498</v>
      </c>
      <c r="B502" s="56" t="s">
        <v>11109</v>
      </c>
      <c r="C502" s="56">
        <v>2041278</v>
      </c>
      <c r="D502" s="57">
        <f>'Report Summary'!$E502+'Report Summary'!$I502+'Report Summary'!$O502</f>
        <v>4773</v>
      </c>
      <c r="E502" s="57">
        <f>SUM('Report Summary'!$F502:$H502)</f>
        <v>3066.1</v>
      </c>
      <c r="F502" s="57">
        <v>2000</v>
      </c>
      <c r="G502" s="57">
        <v>1066.0999999999999</v>
      </c>
      <c r="H502" s="57">
        <v>0</v>
      </c>
      <c r="I502" s="57">
        <f>SUM('Report Summary'!$J502:$N502)</f>
        <v>1706.9</v>
      </c>
      <c r="J502" s="57">
        <v>0.3</v>
      </c>
      <c r="K502" s="57">
        <v>1140</v>
      </c>
      <c r="L502" s="57">
        <v>0.5</v>
      </c>
      <c r="M502" s="57"/>
      <c r="N502" s="57">
        <v>566.1</v>
      </c>
      <c r="O502" s="57">
        <f>SUM('Report Summary'!$P502:$S502)</f>
        <v>0</v>
      </c>
      <c r="P502" s="57">
        <v>0</v>
      </c>
      <c r="Q502" s="57">
        <v>0</v>
      </c>
      <c r="R502" s="57">
        <v>0</v>
      </c>
      <c r="S502" s="57">
        <v>0</v>
      </c>
    </row>
    <row r="503" spans="1:19" x14ac:dyDescent="0.25">
      <c r="A503" s="58">
        <v>499</v>
      </c>
      <c r="B503" s="63" t="s">
        <v>8385</v>
      </c>
      <c r="C503" s="63">
        <v>5070651</v>
      </c>
      <c r="D503" s="64">
        <f>'Report Summary'!$E503+'Report Summary'!$I503+'Report Summary'!$O503</f>
        <v>12800.89</v>
      </c>
      <c r="E503" s="64">
        <f>SUM('Report Summary'!$F503:$H503)</f>
        <v>12800.89</v>
      </c>
      <c r="F503" s="64">
        <v>1323.69</v>
      </c>
      <c r="G503" s="64">
        <v>10184.299999999999</v>
      </c>
      <c r="H503" s="64">
        <v>1292.9000000000001</v>
      </c>
      <c r="I503" s="64">
        <f>SUM('Report Summary'!$J503:$N503)</f>
        <v>0</v>
      </c>
      <c r="J503" s="64">
        <v>0</v>
      </c>
      <c r="K503" s="64"/>
      <c r="L503" s="64"/>
      <c r="M503" s="64"/>
      <c r="N503" s="64">
        <v>0</v>
      </c>
      <c r="O503" s="64">
        <f>SUM('Report Summary'!$P503:$S503)</f>
        <v>0</v>
      </c>
      <c r="P503" s="64">
        <v>0</v>
      </c>
      <c r="Q503" s="64">
        <v>0</v>
      </c>
      <c r="R503" s="64">
        <v>0</v>
      </c>
      <c r="S503" s="64">
        <v>0</v>
      </c>
    </row>
    <row r="504" spans="1:19" x14ac:dyDescent="0.25">
      <c r="A504" s="55">
        <v>500</v>
      </c>
      <c r="B504" s="56" t="s">
        <v>11110</v>
      </c>
      <c r="C504" s="56">
        <v>5074622</v>
      </c>
      <c r="D504" s="57">
        <f>'Report Summary'!$E504+'Report Summary'!$I504+'Report Summary'!$O504</f>
        <v>28543.134999999998</v>
      </c>
      <c r="E504" s="57">
        <f>SUM('Report Summary'!$F504:$H504)</f>
        <v>28543.134999999998</v>
      </c>
      <c r="F504" s="57">
        <v>0</v>
      </c>
      <c r="G504" s="57">
        <v>16707.188999999998</v>
      </c>
      <c r="H504" s="57">
        <v>11835.946</v>
      </c>
      <c r="I504" s="57">
        <f>SUM('Report Summary'!$J504:$N504)</f>
        <v>0</v>
      </c>
      <c r="J504" s="57">
        <v>0</v>
      </c>
      <c r="K504" s="57"/>
      <c r="L504" s="57"/>
      <c r="M504" s="57"/>
      <c r="N504" s="57">
        <v>0</v>
      </c>
      <c r="O504" s="57">
        <f>SUM('Report Summary'!$P504:$S504)</f>
        <v>0</v>
      </c>
      <c r="P504" s="57">
        <v>0</v>
      </c>
      <c r="Q504" s="57">
        <v>0</v>
      </c>
      <c r="R504" s="57">
        <v>0</v>
      </c>
      <c r="S504" s="57">
        <v>0</v>
      </c>
    </row>
    <row r="505" spans="1:19" x14ac:dyDescent="0.25">
      <c r="A505" s="58">
        <v>501</v>
      </c>
      <c r="B505" s="63" t="s">
        <v>5665</v>
      </c>
      <c r="C505" s="63">
        <v>2852772</v>
      </c>
      <c r="D505" s="64">
        <f>'Report Summary'!$E505+'Report Summary'!$I505+'Report Summary'!$O505</f>
        <v>5361</v>
      </c>
      <c r="E505" s="64">
        <f>SUM('Report Summary'!$F505:$H505)</f>
        <v>3262.5</v>
      </c>
      <c r="F505" s="64">
        <v>0</v>
      </c>
      <c r="G505" s="64">
        <v>2670.7</v>
      </c>
      <c r="H505" s="64">
        <v>591.79999999999995</v>
      </c>
      <c r="I505" s="64">
        <f>SUM('Report Summary'!$J505:$N505)</f>
        <v>2098.5</v>
      </c>
      <c r="J505" s="64">
        <v>210.5</v>
      </c>
      <c r="K505" s="64">
        <v>1888</v>
      </c>
      <c r="L505" s="64"/>
      <c r="M505" s="64"/>
      <c r="N505" s="64">
        <v>0</v>
      </c>
      <c r="O505" s="64">
        <f>SUM('Report Summary'!$P505:$S505)</f>
        <v>0</v>
      </c>
      <c r="P505" s="64">
        <v>0</v>
      </c>
      <c r="Q505" s="64">
        <v>0</v>
      </c>
      <c r="R505" s="64">
        <v>0</v>
      </c>
      <c r="S505" s="64">
        <v>0</v>
      </c>
    </row>
    <row r="506" spans="1:19" x14ac:dyDescent="0.25">
      <c r="A506" s="55">
        <v>502</v>
      </c>
      <c r="B506" s="56" t="s">
        <v>10560</v>
      </c>
      <c r="C506" s="56">
        <v>5455812</v>
      </c>
      <c r="D506" s="57">
        <f>'Report Summary'!$E506+'Report Summary'!$I506+'Report Summary'!$O506</f>
        <v>13902.8</v>
      </c>
      <c r="E506" s="57">
        <f>SUM('Report Summary'!$F506:$H506)</f>
        <v>13902.8</v>
      </c>
      <c r="F506" s="57">
        <v>0</v>
      </c>
      <c r="G506" s="57">
        <v>13902.8</v>
      </c>
      <c r="H506" s="57">
        <v>0</v>
      </c>
      <c r="I506" s="57">
        <f>SUM('Report Summary'!$J506:$N506)</f>
        <v>0</v>
      </c>
      <c r="J506" s="57">
        <v>0</v>
      </c>
      <c r="K506" s="57"/>
      <c r="L506" s="57"/>
      <c r="M506" s="57"/>
      <c r="N506" s="57">
        <v>0</v>
      </c>
      <c r="O506" s="57">
        <f>SUM('Report Summary'!$P506:$S506)</f>
        <v>0</v>
      </c>
      <c r="P506" s="57">
        <v>0</v>
      </c>
      <c r="Q506" s="57">
        <v>0</v>
      </c>
      <c r="R506" s="57">
        <v>0</v>
      </c>
      <c r="S506" s="57">
        <v>0</v>
      </c>
    </row>
    <row r="507" spans="1:19" x14ac:dyDescent="0.25">
      <c r="A507" s="58">
        <v>503</v>
      </c>
      <c r="B507" s="63" t="s">
        <v>11111</v>
      </c>
      <c r="C507" s="63">
        <v>5141583</v>
      </c>
      <c r="D507" s="64">
        <f>'Report Summary'!$E507+'Report Summary'!$I507+'Report Summary'!$O507</f>
        <v>3461130.3</v>
      </c>
      <c r="E507" s="64">
        <f>SUM('Report Summary'!$F507:$H507)</f>
        <v>2269888.4699999997</v>
      </c>
      <c r="F507" s="64">
        <v>885743.25</v>
      </c>
      <c r="G507" s="64">
        <v>329450.86</v>
      </c>
      <c r="H507" s="64">
        <v>1054694.3600000001</v>
      </c>
      <c r="I507" s="64">
        <f>SUM('Report Summary'!$J507:$N507)</f>
        <v>1167338</v>
      </c>
      <c r="J507" s="64">
        <v>109101.51999999999</v>
      </c>
      <c r="K507" s="64">
        <v>8276</v>
      </c>
      <c r="L507" s="64"/>
      <c r="M507" s="64">
        <v>7000</v>
      </c>
      <c r="N507" s="64">
        <v>1042960.48</v>
      </c>
      <c r="O507" s="64">
        <f>SUM('Report Summary'!$P507:$S507)</f>
        <v>23903.83</v>
      </c>
      <c r="P507" s="64">
        <v>0</v>
      </c>
      <c r="Q507" s="64">
        <v>0</v>
      </c>
      <c r="R507" s="64">
        <v>23903.83</v>
      </c>
      <c r="S507" s="64">
        <v>0</v>
      </c>
    </row>
    <row r="508" spans="1:19" x14ac:dyDescent="0.25">
      <c r="A508" s="55">
        <v>504</v>
      </c>
      <c r="B508" s="56" t="s">
        <v>969</v>
      </c>
      <c r="C508" s="56">
        <v>2034859</v>
      </c>
      <c r="D508" s="57">
        <f>'Report Summary'!$E508+'Report Summary'!$I508+'Report Summary'!$O508</f>
        <v>272674.7</v>
      </c>
      <c r="E508" s="57">
        <f>SUM('Report Summary'!$F508:$H508)</f>
        <v>258418.4</v>
      </c>
      <c r="F508" s="57">
        <v>125197.2</v>
      </c>
      <c r="G508" s="57">
        <v>26543.7</v>
      </c>
      <c r="H508" s="57">
        <v>106677.5</v>
      </c>
      <c r="I508" s="57">
        <f>SUM('Report Summary'!$J508:$N508)</f>
        <v>14256.3</v>
      </c>
      <c r="J508" s="57">
        <v>9061.2999999999993</v>
      </c>
      <c r="K508" s="57">
        <v>2929.5</v>
      </c>
      <c r="L508" s="57">
        <v>150</v>
      </c>
      <c r="M508" s="57"/>
      <c r="N508" s="57">
        <v>2115.5</v>
      </c>
      <c r="O508" s="57">
        <f>SUM('Report Summary'!$P508:$S508)</f>
        <v>0</v>
      </c>
      <c r="P508" s="57">
        <v>0</v>
      </c>
      <c r="Q508" s="57">
        <v>0</v>
      </c>
      <c r="R508" s="57">
        <v>0</v>
      </c>
      <c r="S508" s="57">
        <v>0</v>
      </c>
    </row>
    <row r="509" spans="1:19" x14ac:dyDescent="0.25">
      <c r="A509" s="58">
        <v>505</v>
      </c>
      <c r="B509" s="65" t="s">
        <v>4317</v>
      </c>
      <c r="C509" s="65">
        <v>5414717</v>
      </c>
      <c r="D509" s="60">
        <f>'Report Summary'!$E509+'Report Summary'!$I509+'Report Summary'!$O509</f>
        <v>3500</v>
      </c>
      <c r="E509" s="60">
        <f>SUM('Report Summary'!$F509:$H509)</f>
        <v>3500</v>
      </c>
      <c r="F509" s="60">
        <v>0</v>
      </c>
      <c r="G509" s="60">
        <v>3500</v>
      </c>
      <c r="H509" s="60">
        <v>0</v>
      </c>
      <c r="I509" s="60">
        <f>SUM('Report Summary'!$J509:$N509)</f>
        <v>0</v>
      </c>
      <c r="J509" s="60">
        <v>0</v>
      </c>
      <c r="K509" s="60"/>
      <c r="L509" s="60"/>
      <c r="M509" s="60"/>
      <c r="N509" s="60">
        <v>0</v>
      </c>
      <c r="O509" s="60">
        <f>SUM('Report Summary'!$P509:$S509)</f>
        <v>0</v>
      </c>
      <c r="P509" s="60">
        <v>0</v>
      </c>
      <c r="Q509" s="60">
        <v>0</v>
      </c>
      <c r="R509" s="60">
        <v>0</v>
      </c>
      <c r="S509" s="60">
        <v>0</v>
      </c>
    </row>
    <row r="510" spans="1:19" x14ac:dyDescent="0.25">
      <c r="A510" s="55">
        <v>506</v>
      </c>
      <c r="B510" s="56" t="s">
        <v>11112</v>
      </c>
      <c r="C510" s="56">
        <v>5314429</v>
      </c>
      <c r="D510" s="57">
        <f>'Report Summary'!$E510+'Report Summary'!$I510+'Report Summary'!$O510</f>
        <v>22915.4</v>
      </c>
      <c r="E510" s="57">
        <f>SUM('Report Summary'!$F510:$H510)</f>
        <v>22915.4</v>
      </c>
      <c r="F510" s="57">
        <v>102.7</v>
      </c>
      <c r="G510" s="57">
        <v>10530.8</v>
      </c>
      <c r="H510" s="57">
        <v>12281.9</v>
      </c>
      <c r="I510" s="57">
        <f>SUM('Report Summary'!$J510:$N510)</f>
        <v>0</v>
      </c>
      <c r="J510" s="57">
        <v>0</v>
      </c>
      <c r="K510" s="57"/>
      <c r="L510" s="57"/>
      <c r="M510" s="57"/>
      <c r="N510" s="57">
        <v>0</v>
      </c>
      <c r="O510" s="57">
        <f>SUM('Report Summary'!$P510:$S510)</f>
        <v>0</v>
      </c>
      <c r="P510" s="57">
        <v>0</v>
      </c>
      <c r="Q510" s="57">
        <v>0</v>
      </c>
      <c r="R510" s="57">
        <v>0</v>
      </c>
      <c r="S510" s="57">
        <v>0</v>
      </c>
    </row>
    <row r="511" spans="1:19" x14ac:dyDescent="0.25">
      <c r="A511" s="58">
        <v>507</v>
      </c>
      <c r="B511" s="65" t="s">
        <v>2233</v>
      </c>
      <c r="C511" s="65">
        <v>4248015</v>
      </c>
      <c r="D511" s="60">
        <f>'Report Summary'!$E511+'Report Summary'!$I511+'Report Summary'!$O511</f>
        <v>1876.1</v>
      </c>
      <c r="E511" s="60">
        <f>SUM('Report Summary'!$F511:$H511)</f>
        <v>1876.1</v>
      </c>
      <c r="F511" s="60">
        <v>0</v>
      </c>
      <c r="G511" s="60">
        <v>1876.1</v>
      </c>
      <c r="H511" s="60">
        <v>0</v>
      </c>
      <c r="I511" s="60">
        <f>SUM('Report Summary'!$J511:$N511)</f>
        <v>0</v>
      </c>
      <c r="J511" s="60">
        <v>0</v>
      </c>
      <c r="K511" s="60"/>
      <c r="L511" s="60"/>
      <c r="M511" s="60"/>
      <c r="N511" s="60">
        <v>0</v>
      </c>
      <c r="O511" s="60">
        <f>SUM('Report Summary'!$P511:$S511)</f>
        <v>0</v>
      </c>
      <c r="P511" s="60">
        <v>0</v>
      </c>
      <c r="Q511" s="60">
        <v>0</v>
      </c>
      <c r="R511" s="60">
        <v>0</v>
      </c>
      <c r="S511" s="60">
        <v>0</v>
      </c>
    </row>
    <row r="512" spans="1:19" x14ac:dyDescent="0.25">
      <c r="A512" s="55">
        <v>508</v>
      </c>
      <c r="B512" s="56" t="s">
        <v>11113</v>
      </c>
      <c r="C512" s="56">
        <v>2811162</v>
      </c>
      <c r="D512" s="57">
        <f>'Report Summary'!$E512+'Report Summary'!$I512+'Report Summary'!$O512</f>
        <v>28886</v>
      </c>
      <c r="E512" s="57">
        <f>SUM('Report Summary'!$F512:$H512)</f>
        <v>23886</v>
      </c>
      <c r="F512" s="57">
        <v>14600</v>
      </c>
      <c r="G512" s="57">
        <v>5381.6</v>
      </c>
      <c r="H512" s="57">
        <v>3904.4</v>
      </c>
      <c r="I512" s="57">
        <f>SUM('Report Summary'!$J512:$N512)</f>
        <v>5000</v>
      </c>
      <c r="J512" s="57">
        <v>0</v>
      </c>
      <c r="K512" s="57"/>
      <c r="L512" s="57"/>
      <c r="M512" s="57">
        <v>5000</v>
      </c>
      <c r="N512" s="57">
        <v>0</v>
      </c>
      <c r="O512" s="57">
        <f>SUM('Report Summary'!$P512:$S512)</f>
        <v>0</v>
      </c>
      <c r="P512" s="57">
        <v>0</v>
      </c>
      <c r="Q512" s="57">
        <v>0</v>
      </c>
      <c r="R512" s="57">
        <v>0</v>
      </c>
      <c r="S512" s="57">
        <v>0</v>
      </c>
    </row>
    <row r="513" spans="1:19" x14ac:dyDescent="0.25">
      <c r="A513" s="58">
        <v>509</v>
      </c>
      <c r="B513" s="63" t="s">
        <v>856</v>
      </c>
      <c r="C513" s="63">
        <v>2743744</v>
      </c>
      <c r="D513" s="64">
        <f>'Report Summary'!$E513+'Report Summary'!$I513+'Report Summary'!$O513</f>
        <v>896.87</v>
      </c>
      <c r="E513" s="64">
        <f>SUM('Report Summary'!$F513:$H513)</f>
        <v>877.87</v>
      </c>
      <c r="F513" s="64">
        <v>354.8</v>
      </c>
      <c r="G513" s="64">
        <v>370.71</v>
      </c>
      <c r="H513" s="64">
        <v>152.36000000000001</v>
      </c>
      <c r="I513" s="64">
        <f>SUM('Report Summary'!$J513:$N513)</f>
        <v>6</v>
      </c>
      <c r="J513" s="64">
        <v>0</v>
      </c>
      <c r="K513" s="64">
        <v>2.2000000000000002</v>
      </c>
      <c r="L513" s="64">
        <v>3.2</v>
      </c>
      <c r="M513" s="64">
        <v>0.6</v>
      </c>
      <c r="N513" s="64">
        <v>0</v>
      </c>
      <c r="O513" s="64">
        <f>SUM('Report Summary'!$P513:$S513)</f>
        <v>13</v>
      </c>
      <c r="P513" s="64">
        <v>0</v>
      </c>
      <c r="Q513" s="64">
        <v>0</v>
      </c>
      <c r="R513" s="64">
        <v>13</v>
      </c>
      <c r="S513" s="64">
        <v>0</v>
      </c>
    </row>
    <row r="514" spans="1:19" x14ac:dyDescent="0.25">
      <c r="A514" s="55">
        <v>510</v>
      </c>
      <c r="B514" s="66" t="s">
        <v>11114</v>
      </c>
      <c r="C514" s="66">
        <v>5476372</v>
      </c>
      <c r="D514" s="62">
        <f>'Report Summary'!$E514+'Report Summary'!$I514+'Report Summary'!$O514</f>
        <v>31627.3</v>
      </c>
      <c r="E514" s="62">
        <f>SUM('Report Summary'!$F514:$H514)</f>
        <v>31627.3</v>
      </c>
      <c r="F514" s="62">
        <v>0</v>
      </c>
      <c r="G514" s="62">
        <v>31627.3</v>
      </c>
      <c r="H514" s="62">
        <v>0</v>
      </c>
      <c r="I514" s="62">
        <f>SUM('Report Summary'!$J514:$N514)</f>
        <v>0</v>
      </c>
      <c r="J514" s="62">
        <v>0</v>
      </c>
      <c r="K514" s="62"/>
      <c r="L514" s="62"/>
      <c r="M514" s="62"/>
      <c r="N514" s="62">
        <v>0</v>
      </c>
      <c r="O514" s="62">
        <f>SUM('Report Summary'!$P514:$S514)</f>
        <v>0</v>
      </c>
      <c r="P514" s="62">
        <v>0</v>
      </c>
      <c r="Q514" s="62">
        <v>0</v>
      </c>
      <c r="R514" s="62">
        <v>0</v>
      </c>
      <c r="S514" s="62">
        <v>0</v>
      </c>
    </row>
    <row r="515" spans="1:19" x14ac:dyDescent="0.25">
      <c r="A515" s="58">
        <v>511</v>
      </c>
      <c r="B515" s="65" t="s">
        <v>11115</v>
      </c>
      <c r="C515" s="65">
        <v>2871777</v>
      </c>
      <c r="D515" s="60">
        <f>'Report Summary'!$E515+'Report Summary'!$I515+'Report Summary'!$O515</f>
        <v>98738.28</v>
      </c>
      <c r="E515" s="60">
        <f>SUM('Report Summary'!$F515:$H515)</f>
        <v>98738.28</v>
      </c>
      <c r="F515" s="60">
        <v>57931.68</v>
      </c>
      <c r="G515" s="60">
        <v>40806.6</v>
      </c>
      <c r="H515" s="60">
        <v>0</v>
      </c>
      <c r="I515" s="60">
        <f>SUM('Report Summary'!$J515:$N515)</f>
        <v>0</v>
      </c>
      <c r="J515" s="60">
        <v>0</v>
      </c>
      <c r="K515" s="60"/>
      <c r="L515" s="60"/>
      <c r="M515" s="60"/>
      <c r="N515" s="60">
        <v>0</v>
      </c>
      <c r="O515" s="60">
        <f>SUM('Report Summary'!$P515:$S515)</f>
        <v>0</v>
      </c>
      <c r="P515" s="60">
        <v>0</v>
      </c>
      <c r="Q515" s="60">
        <v>0</v>
      </c>
      <c r="R515" s="60">
        <v>0</v>
      </c>
      <c r="S515" s="60">
        <v>0</v>
      </c>
    </row>
    <row r="516" spans="1:19" x14ac:dyDescent="0.25">
      <c r="A516" s="55">
        <v>512</v>
      </c>
      <c r="B516" s="56" t="s">
        <v>11116</v>
      </c>
      <c r="C516" s="56">
        <v>2027615</v>
      </c>
      <c r="D516" s="57">
        <f>'Report Summary'!$E516+'Report Summary'!$I516+'Report Summary'!$O516</f>
        <v>106276.8</v>
      </c>
      <c r="E516" s="57">
        <f>SUM('Report Summary'!$F516:$H516)</f>
        <v>102596.8</v>
      </c>
      <c r="F516" s="57">
        <v>0</v>
      </c>
      <c r="G516" s="57">
        <v>0</v>
      </c>
      <c r="H516" s="57">
        <v>102596.8</v>
      </c>
      <c r="I516" s="57">
        <f>SUM('Report Summary'!$J516:$N516)</f>
        <v>3680</v>
      </c>
      <c r="J516" s="57">
        <v>1180.8</v>
      </c>
      <c r="K516" s="57">
        <v>2499.1999999999998</v>
      </c>
      <c r="L516" s="57"/>
      <c r="M516" s="57"/>
      <c r="N516" s="57">
        <v>0</v>
      </c>
      <c r="O516" s="57">
        <f>SUM('Report Summary'!$P516:$S516)</f>
        <v>0</v>
      </c>
      <c r="P516" s="57">
        <v>0</v>
      </c>
      <c r="Q516" s="57">
        <v>0</v>
      </c>
      <c r="R516" s="57">
        <v>0</v>
      </c>
      <c r="S516" s="57">
        <v>0</v>
      </c>
    </row>
    <row r="517" spans="1:19" x14ac:dyDescent="0.25">
      <c r="A517" s="58">
        <v>513</v>
      </c>
      <c r="B517" s="65" t="s">
        <v>11117</v>
      </c>
      <c r="C517" s="65">
        <v>5326834</v>
      </c>
      <c r="D517" s="60">
        <f>'Report Summary'!$E517+'Report Summary'!$I517+'Report Summary'!$O517</f>
        <v>2520.6000000000004</v>
      </c>
      <c r="E517" s="60">
        <f>SUM('Report Summary'!$F517:$H517)</f>
        <v>2020.6000000000001</v>
      </c>
      <c r="F517" s="60">
        <v>0</v>
      </c>
      <c r="G517" s="60">
        <v>1497.4</v>
      </c>
      <c r="H517" s="60">
        <v>523.20000000000005</v>
      </c>
      <c r="I517" s="60">
        <f>SUM('Report Summary'!$J517:$N517)</f>
        <v>500</v>
      </c>
      <c r="J517" s="60">
        <v>0</v>
      </c>
      <c r="K517" s="60"/>
      <c r="L517" s="60"/>
      <c r="M517" s="60">
        <v>500</v>
      </c>
      <c r="N517" s="60">
        <v>0</v>
      </c>
      <c r="O517" s="60">
        <f>SUM('Report Summary'!$P517:$S517)</f>
        <v>0</v>
      </c>
      <c r="P517" s="60">
        <v>0</v>
      </c>
      <c r="Q517" s="60">
        <v>0</v>
      </c>
      <c r="R517" s="60">
        <v>0</v>
      </c>
      <c r="S517" s="60">
        <v>0</v>
      </c>
    </row>
    <row r="518" spans="1:19" x14ac:dyDescent="0.25">
      <c r="A518" s="55">
        <v>514</v>
      </c>
      <c r="B518" s="66" t="s">
        <v>11118</v>
      </c>
      <c r="C518" s="66">
        <v>2810581</v>
      </c>
      <c r="D518" s="62">
        <f>'Report Summary'!$E518+'Report Summary'!$I518+'Report Summary'!$O518</f>
        <v>8539.6189999999988</v>
      </c>
      <c r="E518" s="62">
        <f>SUM('Report Summary'!$F518:$H518)</f>
        <v>6779.6189999999997</v>
      </c>
      <c r="F518" s="62">
        <v>2656.2</v>
      </c>
      <c r="G518" s="62">
        <v>4123.4189999999999</v>
      </c>
      <c r="H518" s="62">
        <v>0</v>
      </c>
      <c r="I518" s="62">
        <f>SUM('Report Summary'!$J518:$N518)</f>
        <v>1760</v>
      </c>
      <c r="J518" s="62">
        <v>0</v>
      </c>
      <c r="K518" s="62">
        <v>1760</v>
      </c>
      <c r="L518" s="62"/>
      <c r="M518" s="62"/>
      <c r="N518" s="62">
        <v>0</v>
      </c>
      <c r="O518" s="62">
        <f>SUM('Report Summary'!$P518:$S518)</f>
        <v>0</v>
      </c>
      <c r="P518" s="62">
        <v>0</v>
      </c>
      <c r="Q518" s="62">
        <v>0</v>
      </c>
      <c r="R518" s="62">
        <v>0</v>
      </c>
      <c r="S518" s="62">
        <v>0</v>
      </c>
    </row>
    <row r="519" spans="1:19" x14ac:dyDescent="0.25">
      <c r="A519" s="58">
        <v>515</v>
      </c>
      <c r="B519" s="63" t="s">
        <v>5151</v>
      </c>
      <c r="C519" s="63">
        <v>2886197</v>
      </c>
      <c r="D519" s="64">
        <f>'Report Summary'!$E519+'Report Summary'!$I519+'Report Summary'!$O519</f>
        <v>17850</v>
      </c>
      <c r="E519" s="64">
        <f>SUM('Report Summary'!$F519:$H519)</f>
        <v>17850</v>
      </c>
      <c r="F519" s="64">
        <v>0</v>
      </c>
      <c r="G519" s="64">
        <v>9745.5</v>
      </c>
      <c r="H519" s="64">
        <v>8104.5</v>
      </c>
      <c r="I519" s="64">
        <f>SUM('Report Summary'!$J519:$N519)</f>
        <v>0</v>
      </c>
      <c r="J519" s="64">
        <v>0</v>
      </c>
      <c r="K519" s="64"/>
      <c r="L519" s="64"/>
      <c r="M519" s="64"/>
      <c r="N519" s="64">
        <v>0</v>
      </c>
      <c r="O519" s="64">
        <f>SUM('Report Summary'!$P519:$S519)</f>
        <v>0</v>
      </c>
      <c r="P519" s="64">
        <v>0</v>
      </c>
      <c r="Q519" s="64">
        <v>0</v>
      </c>
      <c r="R519" s="64">
        <v>0</v>
      </c>
      <c r="S519" s="64">
        <v>0</v>
      </c>
    </row>
    <row r="520" spans="1:19" x14ac:dyDescent="0.25">
      <c r="A520" s="55">
        <v>516</v>
      </c>
      <c r="B520" s="66" t="s">
        <v>11119</v>
      </c>
      <c r="C520" s="66">
        <v>5365112</v>
      </c>
      <c r="D520" s="62">
        <f>'Report Summary'!$E520+'Report Summary'!$I520+'Report Summary'!$O520</f>
        <v>233253.9</v>
      </c>
      <c r="E520" s="62">
        <f>SUM('Report Summary'!$F520:$H520)</f>
        <v>233153.9</v>
      </c>
      <c r="F520" s="62">
        <v>0</v>
      </c>
      <c r="G520" s="62">
        <v>6190</v>
      </c>
      <c r="H520" s="62">
        <v>226963.9</v>
      </c>
      <c r="I520" s="62">
        <f>SUM('Report Summary'!$J520:$N520)</f>
        <v>100</v>
      </c>
      <c r="J520" s="62">
        <v>0</v>
      </c>
      <c r="K520" s="62"/>
      <c r="L520" s="62">
        <v>100</v>
      </c>
      <c r="M520" s="62"/>
      <c r="N520" s="62">
        <v>0</v>
      </c>
      <c r="O520" s="62">
        <f>SUM('Report Summary'!$P520:$S520)</f>
        <v>0</v>
      </c>
      <c r="P520" s="62">
        <v>0</v>
      </c>
      <c r="Q520" s="62">
        <v>0</v>
      </c>
      <c r="R520" s="62">
        <v>0</v>
      </c>
      <c r="S520" s="62">
        <v>0</v>
      </c>
    </row>
    <row r="521" spans="1:19" x14ac:dyDescent="0.25">
      <c r="A521" s="58">
        <v>517</v>
      </c>
      <c r="B521" s="65" t="s">
        <v>11120</v>
      </c>
      <c r="C521" s="65">
        <v>2771799</v>
      </c>
      <c r="D521" s="60">
        <f>'Report Summary'!$E521+'Report Summary'!$I521+'Report Summary'!$O521</f>
        <v>2147.1999999999998</v>
      </c>
      <c r="E521" s="60">
        <f>SUM('Report Summary'!$F521:$H521)</f>
        <v>2147.1999999999998</v>
      </c>
      <c r="F521" s="60">
        <v>0</v>
      </c>
      <c r="G521" s="60">
        <v>2147.1999999999998</v>
      </c>
      <c r="H521" s="60">
        <v>0</v>
      </c>
      <c r="I521" s="60">
        <f>SUM('Report Summary'!$J521:$N521)</f>
        <v>0</v>
      </c>
      <c r="J521" s="60">
        <v>0</v>
      </c>
      <c r="K521" s="60"/>
      <c r="L521" s="60"/>
      <c r="M521" s="60"/>
      <c r="N521" s="60">
        <v>0</v>
      </c>
      <c r="O521" s="60">
        <f>SUM('Report Summary'!$P521:$S521)</f>
        <v>0</v>
      </c>
      <c r="P521" s="60">
        <v>0</v>
      </c>
      <c r="Q521" s="60">
        <v>0</v>
      </c>
      <c r="R521" s="60">
        <v>0</v>
      </c>
      <c r="S521" s="60">
        <v>0</v>
      </c>
    </row>
    <row r="522" spans="1:19" x14ac:dyDescent="0.25">
      <c r="A522" s="55">
        <v>518</v>
      </c>
      <c r="B522" s="56" t="s">
        <v>11121</v>
      </c>
      <c r="C522" s="56">
        <v>2317265</v>
      </c>
      <c r="D522" s="57">
        <f>'Report Summary'!$E522+'Report Summary'!$I522+'Report Summary'!$O522</f>
        <v>17428.25</v>
      </c>
      <c r="E522" s="57">
        <f>SUM('Report Summary'!$F522:$H522)</f>
        <v>15962.25</v>
      </c>
      <c r="F522" s="57">
        <v>9886</v>
      </c>
      <c r="G522" s="57">
        <v>6076.25</v>
      </c>
      <c r="H522" s="57">
        <v>0</v>
      </c>
      <c r="I522" s="57">
        <f>SUM('Report Summary'!$J522:$N522)</f>
        <v>466</v>
      </c>
      <c r="J522" s="57">
        <v>266</v>
      </c>
      <c r="K522" s="57"/>
      <c r="L522" s="57"/>
      <c r="M522" s="57">
        <v>200</v>
      </c>
      <c r="N522" s="57">
        <v>0</v>
      </c>
      <c r="O522" s="57">
        <f>SUM('Report Summary'!$P522:$S522)</f>
        <v>1000</v>
      </c>
      <c r="P522" s="57">
        <v>0</v>
      </c>
      <c r="Q522" s="57">
        <v>400</v>
      </c>
      <c r="R522" s="57">
        <v>400</v>
      </c>
      <c r="S522" s="57">
        <v>200</v>
      </c>
    </row>
    <row r="523" spans="1:19" x14ac:dyDescent="0.25">
      <c r="A523" s="58">
        <v>519</v>
      </c>
      <c r="B523" s="65" t="s">
        <v>11122</v>
      </c>
      <c r="C523" s="65">
        <v>2848317</v>
      </c>
      <c r="D523" s="60">
        <f>'Report Summary'!$E523+'Report Summary'!$I523+'Report Summary'!$O523</f>
        <v>51330.35</v>
      </c>
      <c r="E523" s="60">
        <f>SUM('Report Summary'!$F523:$H523)</f>
        <v>50330.35</v>
      </c>
      <c r="F523" s="60">
        <v>0</v>
      </c>
      <c r="G523" s="60">
        <v>50330.35</v>
      </c>
      <c r="H523" s="60">
        <v>0</v>
      </c>
      <c r="I523" s="60">
        <f>SUM('Report Summary'!$J523:$N523)</f>
        <v>1000</v>
      </c>
      <c r="J523" s="60">
        <v>0</v>
      </c>
      <c r="K523" s="60"/>
      <c r="L523" s="60"/>
      <c r="M523" s="60">
        <v>1000</v>
      </c>
      <c r="N523" s="60">
        <v>0</v>
      </c>
      <c r="O523" s="60">
        <f>SUM('Report Summary'!$P523:$S523)</f>
        <v>0</v>
      </c>
      <c r="P523" s="60">
        <v>0</v>
      </c>
      <c r="Q523" s="60">
        <v>0</v>
      </c>
      <c r="R523" s="60">
        <v>0</v>
      </c>
      <c r="S523" s="60">
        <v>0</v>
      </c>
    </row>
    <row r="524" spans="1:19" x14ac:dyDescent="0.25">
      <c r="A524" s="55">
        <v>520</v>
      </c>
      <c r="B524" s="66" t="s">
        <v>11123</v>
      </c>
      <c r="C524" s="66">
        <v>5435951</v>
      </c>
      <c r="D524" s="62">
        <f>'Report Summary'!$E524+'Report Summary'!$I524+'Report Summary'!$O524</f>
        <v>3360.2</v>
      </c>
      <c r="E524" s="62">
        <f>SUM('Report Summary'!$F524:$H524)</f>
        <v>755.5</v>
      </c>
      <c r="F524" s="62">
        <v>0</v>
      </c>
      <c r="G524" s="62">
        <v>755.5</v>
      </c>
      <c r="H524" s="62">
        <v>0</v>
      </c>
      <c r="I524" s="62">
        <f>SUM('Report Summary'!$J524:$N524)</f>
        <v>2604.6999999999998</v>
      </c>
      <c r="J524" s="62">
        <v>0</v>
      </c>
      <c r="K524" s="62"/>
      <c r="L524" s="62">
        <v>604.70000000000005</v>
      </c>
      <c r="M524" s="62">
        <v>2000</v>
      </c>
      <c r="N524" s="62">
        <v>0</v>
      </c>
      <c r="O524" s="62">
        <f>SUM('Report Summary'!$P524:$S524)</f>
        <v>0</v>
      </c>
      <c r="P524" s="62">
        <v>0</v>
      </c>
      <c r="Q524" s="62">
        <v>0</v>
      </c>
      <c r="R524" s="62">
        <v>0</v>
      </c>
      <c r="S524" s="62">
        <v>0</v>
      </c>
    </row>
    <row r="525" spans="1:19" x14ac:dyDescent="0.25">
      <c r="A525" s="58">
        <v>521</v>
      </c>
      <c r="B525" s="63" t="s">
        <v>857</v>
      </c>
      <c r="C525" s="63">
        <v>2550245</v>
      </c>
      <c r="D525" s="64">
        <f>'Report Summary'!$E525+'Report Summary'!$I525+'Report Summary'!$O525</f>
        <v>580801.4</v>
      </c>
      <c r="E525" s="64">
        <f>SUM('Report Summary'!$F525:$H525)</f>
        <v>497001.4</v>
      </c>
      <c r="F525" s="64">
        <v>118000.9</v>
      </c>
      <c r="G525" s="64">
        <v>197000.5</v>
      </c>
      <c r="H525" s="64">
        <v>182000</v>
      </c>
      <c r="I525" s="64">
        <f>SUM('Report Summary'!$J525:$N525)</f>
        <v>23600</v>
      </c>
      <c r="J525" s="64">
        <v>6500</v>
      </c>
      <c r="K525" s="64">
        <v>4000</v>
      </c>
      <c r="L525" s="64">
        <v>7400</v>
      </c>
      <c r="M525" s="64">
        <v>5000</v>
      </c>
      <c r="N525" s="64">
        <v>700</v>
      </c>
      <c r="O525" s="64">
        <f>SUM('Report Summary'!$P525:$S525)</f>
        <v>60200</v>
      </c>
      <c r="P525" s="64">
        <v>0</v>
      </c>
      <c r="Q525" s="64">
        <v>50000</v>
      </c>
      <c r="R525" s="64">
        <v>10200</v>
      </c>
      <c r="S525" s="64">
        <v>0</v>
      </c>
    </row>
    <row r="526" spans="1:19" x14ac:dyDescent="0.25">
      <c r="A526" s="55">
        <v>522</v>
      </c>
      <c r="B526" s="56" t="s">
        <v>859</v>
      </c>
      <c r="C526" s="56">
        <v>5051304</v>
      </c>
      <c r="D526" s="57">
        <f>'Report Summary'!$E526+'Report Summary'!$I526+'Report Summary'!$O526</f>
        <v>227330</v>
      </c>
      <c r="E526" s="57">
        <f>SUM('Report Summary'!$F526:$H526)</f>
        <v>225379</v>
      </c>
      <c r="F526" s="57">
        <v>103952</v>
      </c>
      <c r="G526" s="57">
        <v>24944</v>
      </c>
      <c r="H526" s="57">
        <v>96483</v>
      </c>
      <c r="I526" s="57">
        <f>SUM('Report Summary'!$J526:$N526)</f>
        <v>1951</v>
      </c>
      <c r="J526" s="57">
        <v>988</v>
      </c>
      <c r="K526" s="57">
        <v>963</v>
      </c>
      <c r="L526" s="57"/>
      <c r="M526" s="57"/>
      <c r="N526" s="57">
        <v>0</v>
      </c>
      <c r="O526" s="57">
        <f>SUM('Report Summary'!$P526:$S526)</f>
        <v>0</v>
      </c>
      <c r="P526" s="57">
        <v>0</v>
      </c>
      <c r="Q526" s="57">
        <v>0</v>
      </c>
      <c r="R526" s="57">
        <v>0</v>
      </c>
      <c r="S526" s="57">
        <v>0</v>
      </c>
    </row>
    <row r="527" spans="1:19" x14ac:dyDescent="0.25">
      <c r="A527" s="58">
        <v>523</v>
      </c>
      <c r="B527" s="63" t="s">
        <v>11124</v>
      </c>
      <c r="C527" s="63">
        <v>5475619</v>
      </c>
      <c r="D527" s="64">
        <f>'Report Summary'!$E527+'Report Summary'!$I527+'Report Summary'!$O527</f>
        <v>43786.1</v>
      </c>
      <c r="E527" s="64">
        <f>SUM('Report Summary'!$F527:$H527)</f>
        <v>43786.1</v>
      </c>
      <c r="F527" s="64">
        <v>489.9</v>
      </c>
      <c r="G527" s="64">
        <v>43296.2</v>
      </c>
      <c r="H527" s="64">
        <v>0</v>
      </c>
      <c r="I527" s="64">
        <f>SUM('Report Summary'!$J527:$N527)</f>
        <v>0</v>
      </c>
      <c r="J527" s="64">
        <v>0</v>
      </c>
      <c r="K527" s="64"/>
      <c r="L527" s="64"/>
      <c r="M527" s="64"/>
      <c r="N527" s="64">
        <v>0</v>
      </c>
      <c r="O527" s="64">
        <f>SUM('Report Summary'!$P527:$S527)</f>
        <v>0</v>
      </c>
      <c r="P527" s="64">
        <v>0</v>
      </c>
      <c r="Q527" s="64">
        <v>0</v>
      </c>
      <c r="R527" s="64">
        <v>0</v>
      </c>
      <c r="S527" s="64">
        <v>0</v>
      </c>
    </row>
    <row r="528" spans="1:19" x14ac:dyDescent="0.25">
      <c r="A528" s="55">
        <v>524</v>
      </c>
      <c r="B528" s="56" t="s">
        <v>6572</v>
      </c>
      <c r="C528" s="56">
        <v>5481724</v>
      </c>
      <c r="D528" s="57">
        <f>'Report Summary'!$E528+'Report Summary'!$I528+'Report Summary'!$O528</f>
        <v>12489.564</v>
      </c>
      <c r="E528" s="57">
        <f>SUM('Report Summary'!$F528:$H528)</f>
        <v>11489.564</v>
      </c>
      <c r="F528" s="57">
        <v>0</v>
      </c>
      <c r="G528" s="57">
        <v>11489.564</v>
      </c>
      <c r="H528" s="57">
        <v>0</v>
      </c>
      <c r="I528" s="57">
        <f>SUM('Report Summary'!$J528:$N528)</f>
        <v>0</v>
      </c>
      <c r="J528" s="57">
        <v>0</v>
      </c>
      <c r="K528" s="57"/>
      <c r="L528" s="57"/>
      <c r="M528" s="57"/>
      <c r="N528" s="57">
        <v>0</v>
      </c>
      <c r="O528" s="57">
        <f>SUM('Report Summary'!$P528:$S528)</f>
        <v>1000</v>
      </c>
      <c r="P528" s="57">
        <v>0</v>
      </c>
      <c r="Q528" s="57">
        <v>0</v>
      </c>
      <c r="R528" s="57">
        <v>1000</v>
      </c>
      <c r="S528" s="57">
        <v>0</v>
      </c>
    </row>
    <row r="529" spans="1:19" x14ac:dyDescent="0.25">
      <c r="A529" s="58">
        <v>525</v>
      </c>
      <c r="B529" s="63" t="s">
        <v>11125</v>
      </c>
      <c r="C529" s="63">
        <v>5559383</v>
      </c>
      <c r="D529" s="64">
        <f>'Report Summary'!$E529+'Report Summary'!$I529+'Report Summary'!$O529</f>
        <v>54475979</v>
      </c>
      <c r="E529" s="64">
        <f>SUM('Report Summary'!$F529:$H529)</f>
        <v>54475979</v>
      </c>
      <c r="F529" s="64">
        <v>0</v>
      </c>
      <c r="G529" s="64">
        <v>54475979</v>
      </c>
      <c r="H529" s="64">
        <v>0</v>
      </c>
      <c r="I529" s="64">
        <f>SUM('Report Summary'!$J529:$N529)</f>
        <v>0</v>
      </c>
      <c r="J529" s="64">
        <v>0</v>
      </c>
      <c r="K529" s="64"/>
      <c r="L529" s="64"/>
      <c r="M529" s="64"/>
      <c r="N529" s="64">
        <v>0</v>
      </c>
      <c r="O529" s="64">
        <f>SUM('Report Summary'!$P529:$S529)</f>
        <v>0</v>
      </c>
      <c r="P529" s="64">
        <v>0</v>
      </c>
      <c r="Q529" s="64">
        <v>0</v>
      </c>
      <c r="R529" s="64">
        <v>0</v>
      </c>
      <c r="S529" s="64">
        <v>0</v>
      </c>
    </row>
    <row r="530" spans="1:19" x14ac:dyDescent="0.25">
      <c r="A530" s="55">
        <v>526</v>
      </c>
      <c r="B530" s="56" t="s">
        <v>11126</v>
      </c>
      <c r="C530" s="56">
        <v>5429013</v>
      </c>
      <c r="D530" s="57">
        <f>'Report Summary'!$E530+'Report Summary'!$I530+'Report Summary'!$O530</f>
        <v>19551.917999999998</v>
      </c>
      <c r="E530" s="57">
        <f>SUM('Report Summary'!$F530:$H530)</f>
        <v>19551.917999999998</v>
      </c>
      <c r="F530" s="57">
        <v>0</v>
      </c>
      <c r="G530" s="57">
        <v>11181.237999999999</v>
      </c>
      <c r="H530" s="57">
        <v>8370.68</v>
      </c>
      <c r="I530" s="57">
        <f>SUM('Report Summary'!$J530:$N530)</f>
        <v>0</v>
      </c>
      <c r="J530" s="57">
        <v>0</v>
      </c>
      <c r="K530" s="57"/>
      <c r="L530" s="57"/>
      <c r="M530" s="57"/>
      <c r="N530" s="57">
        <v>0</v>
      </c>
      <c r="O530" s="57">
        <f>SUM('Report Summary'!$P530:$S530)</f>
        <v>0</v>
      </c>
      <c r="P530" s="57">
        <v>0</v>
      </c>
      <c r="Q530" s="57">
        <v>0</v>
      </c>
      <c r="R530" s="57">
        <v>0</v>
      </c>
      <c r="S530" s="57">
        <v>0</v>
      </c>
    </row>
    <row r="531" spans="1:19" x14ac:dyDescent="0.25">
      <c r="A531" s="58">
        <v>527</v>
      </c>
      <c r="B531" s="63" t="s">
        <v>11127</v>
      </c>
      <c r="C531" s="63">
        <v>5248809</v>
      </c>
      <c r="D531" s="64">
        <f>'Report Summary'!$E531+'Report Summary'!$I531+'Report Summary'!$O531</f>
        <v>23816.97</v>
      </c>
      <c r="E531" s="64">
        <f>SUM('Report Summary'!$F531:$H531)</f>
        <v>20389.52</v>
      </c>
      <c r="F531" s="64">
        <v>137.32</v>
      </c>
      <c r="G531" s="64">
        <v>16307.3</v>
      </c>
      <c r="H531" s="64">
        <v>3944.9</v>
      </c>
      <c r="I531" s="64">
        <f>SUM('Report Summary'!$J531:$N531)</f>
        <v>3427.45</v>
      </c>
      <c r="J531" s="64">
        <v>40</v>
      </c>
      <c r="K531" s="64">
        <v>528</v>
      </c>
      <c r="L531" s="64"/>
      <c r="M531" s="64"/>
      <c r="N531" s="64">
        <v>2859.45</v>
      </c>
      <c r="O531" s="64">
        <f>SUM('Report Summary'!$P531:$S531)</f>
        <v>0</v>
      </c>
      <c r="P531" s="64">
        <v>0</v>
      </c>
      <c r="Q531" s="64">
        <v>0</v>
      </c>
      <c r="R531" s="64">
        <v>0</v>
      </c>
      <c r="S531" s="64">
        <v>0</v>
      </c>
    </row>
    <row r="532" spans="1:19" x14ac:dyDescent="0.25">
      <c r="A532" s="55">
        <v>528</v>
      </c>
      <c r="B532" s="66" t="s">
        <v>11128</v>
      </c>
      <c r="C532" s="66">
        <v>5401801</v>
      </c>
      <c r="D532" s="62">
        <f>'Report Summary'!$E532+'Report Summary'!$I532+'Report Summary'!$O532</f>
        <v>53812.18</v>
      </c>
      <c r="E532" s="62">
        <f>SUM('Report Summary'!$F532:$H532)</f>
        <v>36080.78</v>
      </c>
      <c r="F532" s="62">
        <v>972.80000000000007</v>
      </c>
      <c r="G532" s="70">
        <v>21888.58</v>
      </c>
      <c r="H532" s="62">
        <v>13219.4</v>
      </c>
      <c r="I532" s="62">
        <f>SUM('Report Summary'!$J532:$N532)</f>
        <v>3731.4</v>
      </c>
      <c r="J532" s="62">
        <v>0</v>
      </c>
      <c r="K532" s="62"/>
      <c r="L532" s="62">
        <v>1831.4</v>
      </c>
      <c r="M532" s="62">
        <v>900</v>
      </c>
      <c r="N532" s="62">
        <v>1000</v>
      </c>
      <c r="O532" s="62">
        <f>SUM('Report Summary'!$P532:$S532)</f>
        <v>14000</v>
      </c>
      <c r="P532" s="62">
        <v>0</v>
      </c>
      <c r="Q532" s="62">
        <v>14000</v>
      </c>
      <c r="R532" s="62">
        <v>0</v>
      </c>
      <c r="S532" s="62">
        <v>0</v>
      </c>
    </row>
    <row r="533" spans="1:19" x14ac:dyDescent="0.25">
      <c r="A533" s="58">
        <v>529</v>
      </c>
      <c r="B533" s="65" t="s">
        <v>11129</v>
      </c>
      <c r="C533" s="65">
        <v>5446066</v>
      </c>
      <c r="D533" s="60">
        <f>'Report Summary'!$E533+'Report Summary'!$I533+'Report Summary'!$O533</f>
        <v>42656.7</v>
      </c>
      <c r="E533" s="60">
        <f>SUM('Report Summary'!$F533:$H533)</f>
        <v>41680.699999999997</v>
      </c>
      <c r="F533" s="60">
        <v>0</v>
      </c>
      <c r="G533" s="60">
        <v>40558.699999999997</v>
      </c>
      <c r="H533" s="60">
        <v>1122</v>
      </c>
      <c r="I533" s="60">
        <f>SUM('Report Summary'!$J533:$N533)</f>
        <v>976</v>
      </c>
      <c r="J533" s="60">
        <v>0</v>
      </c>
      <c r="K533" s="60"/>
      <c r="L533" s="60">
        <v>26</v>
      </c>
      <c r="M533" s="60">
        <v>950</v>
      </c>
      <c r="N533" s="60">
        <v>0</v>
      </c>
      <c r="O533" s="60">
        <f>SUM('Report Summary'!$P533:$S533)</f>
        <v>0</v>
      </c>
      <c r="P533" s="60">
        <v>0</v>
      </c>
      <c r="Q533" s="60">
        <v>0</v>
      </c>
      <c r="R533" s="60">
        <v>0</v>
      </c>
      <c r="S533" s="60">
        <v>0</v>
      </c>
    </row>
    <row r="534" spans="1:19" x14ac:dyDescent="0.25">
      <c r="A534" s="55">
        <v>530</v>
      </c>
      <c r="B534" s="66" t="s">
        <v>10465</v>
      </c>
      <c r="C534" s="66">
        <v>5392284</v>
      </c>
      <c r="D534" s="62">
        <f>'Report Summary'!$E534+'Report Summary'!$I534+'Report Summary'!$O534</f>
        <v>32847.199999999997</v>
      </c>
      <c r="E534" s="62">
        <f>SUM('Report Summary'!$F534:$H534)</f>
        <v>31186.9</v>
      </c>
      <c r="F534" s="62">
        <v>0</v>
      </c>
      <c r="G534" s="62">
        <v>31186.9</v>
      </c>
      <c r="H534" s="62">
        <v>0</v>
      </c>
      <c r="I534" s="62">
        <f>SUM('Report Summary'!$J534:$N534)</f>
        <v>660.3</v>
      </c>
      <c r="J534" s="62">
        <v>0</v>
      </c>
      <c r="K534" s="62">
        <v>60</v>
      </c>
      <c r="L534" s="62">
        <v>200</v>
      </c>
      <c r="M534" s="62"/>
      <c r="N534" s="62">
        <v>400.3</v>
      </c>
      <c r="O534" s="62">
        <f>SUM('Report Summary'!$P534:$S534)</f>
        <v>1000</v>
      </c>
      <c r="P534" s="62">
        <v>0</v>
      </c>
      <c r="Q534" s="62">
        <v>0</v>
      </c>
      <c r="R534" s="62">
        <v>1000</v>
      </c>
      <c r="S534" s="62">
        <v>0</v>
      </c>
    </row>
    <row r="535" spans="1:19" x14ac:dyDescent="0.25">
      <c r="A535" s="58">
        <v>531</v>
      </c>
      <c r="B535" s="63" t="s">
        <v>861</v>
      </c>
      <c r="C535" s="63">
        <v>2550466</v>
      </c>
      <c r="D535" s="64">
        <f>'Report Summary'!$E535+'Report Summary'!$I535+'Report Summary'!$O535</f>
        <v>5668865.8500000006</v>
      </c>
      <c r="E535" s="64">
        <f>SUM('Report Summary'!$F535:$H535)</f>
        <v>4603532.6500000004</v>
      </c>
      <c r="F535" s="64">
        <v>912033.14999999991</v>
      </c>
      <c r="G535" s="64">
        <v>1632388.4</v>
      </c>
      <c r="H535" s="64">
        <v>2059111.1</v>
      </c>
      <c r="I535" s="64">
        <f>SUM('Report Summary'!$J535:$N535)</f>
        <v>1065333.2</v>
      </c>
      <c r="J535" s="64">
        <v>61638</v>
      </c>
      <c r="K535" s="64">
        <v>28711.1</v>
      </c>
      <c r="L535" s="64">
        <v>207142.6</v>
      </c>
      <c r="M535" s="64">
        <v>76313.5</v>
      </c>
      <c r="N535" s="64">
        <v>691528</v>
      </c>
      <c r="O535" s="64">
        <f>SUM('Report Summary'!$P535:$S535)</f>
        <v>0</v>
      </c>
      <c r="P535" s="64">
        <v>0</v>
      </c>
      <c r="Q535" s="64">
        <v>0</v>
      </c>
      <c r="R535" s="64">
        <v>0</v>
      </c>
      <c r="S535" s="64">
        <v>0</v>
      </c>
    </row>
    <row r="536" spans="1:19" x14ac:dyDescent="0.25">
      <c r="A536" s="55">
        <v>532</v>
      </c>
      <c r="B536" s="56" t="s">
        <v>862</v>
      </c>
      <c r="C536" s="56">
        <v>5051134</v>
      </c>
      <c r="D536" s="57">
        <f>'Report Summary'!$E536+'Report Summary'!$I536+'Report Summary'!$O536</f>
        <v>271297.10000000003</v>
      </c>
      <c r="E536" s="57">
        <f>SUM('Report Summary'!$F536:$H536)</f>
        <v>263858.90000000002</v>
      </c>
      <c r="F536" s="57">
        <v>15012.5</v>
      </c>
      <c r="G536" s="57">
        <v>163596.4</v>
      </c>
      <c r="H536" s="57">
        <v>85250</v>
      </c>
      <c r="I536" s="57">
        <f>SUM('Report Summary'!$J536:$N536)</f>
        <v>7438.2</v>
      </c>
      <c r="J536" s="57">
        <v>1374.2</v>
      </c>
      <c r="K536" s="57">
        <v>6064</v>
      </c>
      <c r="L536" s="57"/>
      <c r="M536" s="57"/>
      <c r="N536" s="57">
        <v>0</v>
      </c>
      <c r="O536" s="57">
        <f>SUM('Report Summary'!$P536:$S536)</f>
        <v>0</v>
      </c>
      <c r="P536" s="57">
        <v>0</v>
      </c>
      <c r="Q536" s="57">
        <v>0</v>
      </c>
      <c r="R536" s="57">
        <v>0</v>
      </c>
      <c r="S536" s="57">
        <v>0</v>
      </c>
    </row>
    <row r="537" spans="1:19" x14ac:dyDescent="0.25">
      <c r="A537" s="58">
        <v>533</v>
      </c>
      <c r="B537" s="63" t="s">
        <v>11130</v>
      </c>
      <c r="C537" s="63">
        <v>2095025</v>
      </c>
      <c r="D537" s="64">
        <f>'Report Summary'!$E537+'Report Summary'!$I537+'Report Summary'!$O537</f>
        <v>122008651.39999999</v>
      </c>
      <c r="E537" s="64">
        <f>SUM('Report Summary'!$F537:$H537)</f>
        <v>119115684.8</v>
      </c>
      <c r="F537" s="64">
        <v>80581981.799999997</v>
      </c>
      <c r="G537" s="64">
        <v>22021668</v>
      </c>
      <c r="H537" s="64">
        <v>16512035</v>
      </c>
      <c r="I537" s="64">
        <f>SUM('Report Summary'!$J537:$N537)</f>
        <v>2657590</v>
      </c>
      <c r="J537" s="64">
        <v>289294.3</v>
      </c>
      <c r="K537" s="64">
        <v>392173.7</v>
      </c>
      <c r="L537" s="64">
        <v>198342.2</v>
      </c>
      <c r="M537" s="64">
        <v>40515.199999999997</v>
      </c>
      <c r="N537" s="64">
        <v>1737264.6</v>
      </c>
      <c r="O537" s="64">
        <f>SUM('Report Summary'!$P537:$S537)</f>
        <v>235376.6</v>
      </c>
      <c r="P537" s="64">
        <v>0</v>
      </c>
      <c r="Q537" s="64">
        <v>0</v>
      </c>
      <c r="R537" s="64">
        <v>235376.6</v>
      </c>
      <c r="S537" s="64">
        <v>0</v>
      </c>
    </row>
    <row r="538" spans="1:19" x14ac:dyDescent="0.25">
      <c r="A538" s="55">
        <v>534</v>
      </c>
      <c r="B538" s="56" t="s">
        <v>10478</v>
      </c>
      <c r="C538" s="56">
        <v>2554518</v>
      </c>
      <c r="D538" s="57">
        <f>'Report Summary'!$E538+'Report Summary'!$I538+'Report Summary'!$O538</f>
        <v>16676457.43</v>
      </c>
      <c r="E538" s="57">
        <f>SUM('Report Summary'!$F538:$H538)</f>
        <v>16014215.17</v>
      </c>
      <c r="F538" s="57">
        <v>3974738.7</v>
      </c>
      <c r="G538" s="57">
        <v>11858786.800000001</v>
      </c>
      <c r="H538" s="57">
        <v>180689.66999999998</v>
      </c>
      <c r="I538" s="57">
        <f>SUM('Report Summary'!$J538:$N538)</f>
        <v>444833.60000000003</v>
      </c>
      <c r="J538" s="57">
        <v>4665.2</v>
      </c>
      <c r="K538" s="57">
        <v>23199.75</v>
      </c>
      <c r="L538" s="57">
        <v>412310</v>
      </c>
      <c r="M538" s="57"/>
      <c r="N538" s="57">
        <v>4658.6499999999996</v>
      </c>
      <c r="O538" s="57">
        <f>SUM('Report Summary'!$P538:$S538)</f>
        <v>217408.66</v>
      </c>
      <c r="P538" s="57">
        <v>0</v>
      </c>
      <c r="Q538" s="57">
        <v>0</v>
      </c>
      <c r="R538" s="57">
        <v>217408.66</v>
      </c>
      <c r="S538" s="57">
        <v>0</v>
      </c>
    </row>
    <row r="539" spans="1:19" x14ac:dyDescent="0.25">
      <c r="A539" s="58">
        <v>535</v>
      </c>
      <c r="B539" s="65" t="s">
        <v>1312</v>
      </c>
      <c r="C539" s="65">
        <v>2654652</v>
      </c>
      <c r="D539" s="60">
        <f>'Report Summary'!$E539+'Report Summary'!$I539+'Report Summary'!$O539</f>
        <v>11589.1</v>
      </c>
      <c r="E539" s="60">
        <f>SUM('Report Summary'!$F539:$H539)</f>
        <v>10484.700000000001</v>
      </c>
      <c r="F539" s="60">
        <v>0</v>
      </c>
      <c r="G539" s="60">
        <v>1087.0999999999999</v>
      </c>
      <c r="H539" s="60">
        <v>9397.6</v>
      </c>
      <c r="I539" s="60">
        <f>SUM('Report Summary'!$J539:$N539)</f>
        <v>1104.4000000000001</v>
      </c>
      <c r="J539" s="60">
        <v>0</v>
      </c>
      <c r="K539" s="60">
        <v>1094.4000000000001</v>
      </c>
      <c r="L539" s="60"/>
      <c r="M539" s="60"/>
      <c r="N539" s="60">
        <v>10</v>
      </c>
      <c r="O539" s="60">
        <f>SUM('Report Summary'!$P539:$S539)</f>
        <v>0</v>
      </c>
      <c r="P539" s="60">
        <v>0</v>
      </c>
      <c r="Q539" s="60">
        <v>0</v>
      </c>
      <c r="R539" s="60">
        <v>0</v>
      </c>
      <c r="S539" s="60">
        <v>0</v>
      </c>
    </row>
    <row r="540" spans="1:19" x14ac:dyDescent="0.25">
      <c r="A540" s="55">
        <v>536</v>
      </c>
      <c r="B540" s="56" t="s">
        <v>11131</v>
      </c>
      <c r="C540" s="56">
        <v>5533392</v>
      </c>
      <c r="D540" s="57">
        <f>'Report Summary'!$E540+'Report Summary'!$I540+'Report Summary'!$O540</f>
        <v>29775.8</v>
      </c>
      <c r="E540" s="57">
        <f>SUM('Report Summary'!$F540:$H540)</f>
        <v>29775.8</v>
      </c>
      <c r="F540" s="57">
        <v>0</v>
      </c>
      <c r="G540" s="57">
        <v>29775.8</v>
      </c>
      <c r="H540" s="57">
        <v>0</v>
      </c>
      <c r="I540" s="57">
        <f>SUM('Report Summary'!$J540:$N540)</f>
        <v>0</v>
      </c>
      <c r="J540" s="57">
        <v>0</v>
      </c>
      <c r="K540" s="57"/>
      <c r="L540" s="57"/>
      <c r="M540" s="57"/>
      <c r="N540" s="57">
        <v>0</v>
      </c>
      <c r="O540" s="57">
        <f>SUM('Report Summary'!$P540:$S540)</f>
        <v>0</v>
      </c>
      <c r="P540" s="57">
        <v>0</v>
      </c>
      <c r="Q540" s="57">
        <v>0</v>
      </c>
      <c r="R540" s="57">
        <v>0</v>
      </c>
      <c r="S540" s="57">
        <v>0</v>
      </c>
    </row>
    <row r="541" spans="1:19" x14ac:dyDescent="0.25">
      <c r="A541" s="58">
        <v>537</v>
      </c>
      <c r="B541" s="65" t="s">
        <v>863</v>
      </c>
      <c r="C541" s="65">
        <v>2045931</v>
      </c>
      <c r="D541" s="60">
        <f>'Report Summary'!$E541+'Report Summary'!$I541+'Report Summary'!$O541</f>
        <v>105188.49999999999</v>
      </c>
      <c r="E541" s="60">
        <f>SUM('Report Summary'!$F541:$H541)</f>
        <v>85221.799999999988</v>
      </c>
      <c r="F541" s="60">
        <v>0</v>
      </c>
      <c r="G541" s="60">
        <v>31312.9</v>
      </c>
      <c r="H541" s="60">
        <v>53908.899999999994</v>
      </c>
      <c r="I541" s="60">
        <f>SUM('Report Summary'!$J541:$N541)</f>
        <v>4966.7</v>
      </c>
      <c r="J541" s="71">
        <v>2974.7</v>
      </c>
      <c r="K541" s="71">
        <v>1992</v>
      </c>
      <c r="L541" s="60"/>
      <c r="M541" s="60"/>
      <c r="N541" s="60">
        <v>0</v>
      </c>
      <c r="O541" s="60">
        <f>SUM('Report Summary'!$P541:$S541)</f>
        <v>15000</v>
      </c>
      <c r="P541" s="60">
        <v>0</v>
      </c>
      <c r="Q541" s="60">
        <v>0</v>
      </c>
      <c r="R541" s="60">
        <v>15000</v>
      </c>
      <c r="S541" s="60">
        <v>0</v>
      </c>
    </row>
    <row r="542" spans="1:19" x14ac:dyDescent="0.25">
      <c r="A542" s="55">
        <v>538</v>
      </c>
      <c r="B542" s="56" t="s">
        <v>11132</v>
      </c>
      <c r="C542" s="56">
        <v>2893444</v>
      </c>
      <c r="D542" s="57">
        <f>'Report Summary'!$E542+'Report Summary'!$I542+'Report Summary'!$O542</f>
        <v>4797.3029999999999</v>
      </c>
      <c r="E542" s="57">
        <f>SUM('Report Summary'!$F542:$H542)</f>
        <v>4797.3029999999999</v>
      </c>
      <c r="F542" s="57">
        <v>500</v>
      </c>
      <c r="G542" s="57">
        <v>3130.45</v>
      </c>
      <c r="H542" s="57">
        <v>1166.8530000000001</v>
      </c>
      <c r="I542" s="57">
        <f>SUM('Report Summary'!$J542:$N542)</f>
        <v>0</v>
      </c>
      <c r="J542" s="57">
        <v>0</v>
      </c>
      <c r="K542" s="57"/>
      <c r="L542" s="57"/>
      <c r="M542" s="57"/>
      <c r="N542" s="57">
        <v>0</v>
      </c>
      <c r="O542" s="57">
        <f>SUM('Report Summary'!$P542:$S542)</f>
        <v>0</v>
      </c>
      <c r="P542" s="57">
        <v>0</v>
      </c>
      <c r="Q542" s="57">
        <v>0</v>
      </c>
      <c r="R542" s="57">
        <v>0</v>
      </c>
      <c r="S542" s="57">
        <v>0</v>
      </c>
    </row>
    <row r="543" spans="1:19" x14ac:dyDescent="0.25">
      <c r="A543" s="58">
        <v>539</v>
      </c>
      <c r="B543" s="63" t="s">
        <v>864</v>
      </c>
      <c r="C543" s="63">
        <v>2029278</v>
      </c>
      <c r="D543" s="64">
        <f>'Report Summary'!$E543+'Report Summary'!$I543+'Report Summary'!$O543</f>
        <v>9260443.8000000007</v>
      </c>
      <c r="E543" s="64">
        <f>SUM('Report Summary'!$F543:$H543)</f>
        <v>9216565.4000000004</v>
      </c>
      <c r="F543" s="64">
        <v>2703331.6</v>
      </c>
      <c r="G543" s="64">
        <v>6026295</v>
      </c>
      <c r="H543" s="64">
        <v>486938.8</v>
      </c>
      <c r="I543" s="64">
        <f>SUM('Report Summary'!$J543:$N543)</f>
        <v>43878.400000000001</v>
      </c>
      <c r="J543" s="64">
        <v>7283.9</v>
      </c>
      <c r="K543" s="64">
        <v>30907.5</v>
      </c>
      <c r="L543" s="64"/>
      <c r="M543" s="64"/>
      <c r="N543" s="64">
        <v>5687</v>
      </c>
      <c r="O543" s="64">
        <f>SUM('Report Summary'!$P543:$S543)</f>
        <v>0</v>
      </c>
      <c r="P543" s="64">
        <v>0</v>
      </c>
      <c r="Q543" s="64">
        <v>0</v>
      </c>
      <c r="R543" s="64">
        <v>0</v>
      </c>
      <c r="S543" s="64">
        <v>0</v>
      </c>
    </row>
    <row r="544" spans="1:19" x14ac:dyDescent="0.25">
      <c r="A544" s="55">
        <v>540</v>
      </c>
      <c r="B544" s="56" t="s">
        <v>6442</v>
      </c>
      <c r="C544" s="56">
        <v>2063123</v>
      </c>
      <c r="D544" s="57">
        <f>'Report Summary'!$E544+'Report Summary'!$I544+'Report Summary'!$O544</f>
        <v>195.1</v>
      </c>
      <c r="E544" s="57">
        <f>SUM('Report Summary'!$F544:$H544)</f>
        <v>195.1</v>
      </c>
      <c r="F544" s="57">
        <v>0</v>
      </c>
      <c r="G544" s="57">
        <v>195.1</v>
      </c>
      <c r="H544" s="57">
        <v>0</v>
      </c>
      <c r="I544" s="57">
        <f>SUM('Report Summary'!$J544:$N544)</f>
        <v>0</v>
      </c>
      <c r="J544" s="57">
        <v>0</v>
      </c>
      <c r="K544" s="57"/>
      <c r="L544" s="57"/>
      <c r="M544" s="57"/>
      <c r="N544" s="57">
        <v>0</v>
      </c>
      <c r="O544" s="57">
        <f>SUM('Report Summary'!$P544:$S544)</f>
        <v>0</v>
      </c>
      <c r="P544" s="57">
        <v>0</v>
      </c>
      <c r="Q544" s="57">
        <v>0</v>
      </c>
      <c r="R544" s="57">
        <v>0</v>
      </c>
      <c r="S544" s="57">
        <v>0</v>
      </c>
    </row>
    <row r="545" spans="1:19" x14ac:dyDescent="0.25">
      <c r="A545" s="58">
        <v>541</v>
      </c>
      <c r="B545" s="63" t="s">
        <v>865</v>
      </c>
      <c r="C545" s="63">
        <v>2765888</v>
      </c>
      <c r="D545" s="64">
        <f>'Report Summary'!$E545+'Report Summary'!$I545+'Report Summary'!$O545</f>
        <v>43631.351999999999</v>
      </c>
      <c r="E545" s="64">
        <f>SUM('Report Summary'!$F545:$H545)</f>
        <v>43631.351999999999</v>
      </c>
      <c r="F545" s="64">
        <v>0</v>
      </c>
      <c r="G545" s="64">
        <v>38584.631999999998</v>
      </c>
      <c r="H545" s="64">
        <v>5046.72</v>
      </c>
      <c r="I545" s="64">
        <f>SUM('Report Summary'!$J545:$N545)</f>
        <v>0</v>
      </c>
      <c r="J545" s="64">
        <v>0</v>
      </c>
      <c r="K545" s="64"/>
      <c r="L545" s="64"/>
      <c r="M545" s="64"/>
      <c r="N545" s="64">
        <v>0</v>
      </c>
      <c r="O545" s="64">
        <f>SUM('Report Summary'!$P545:$S545)</f>
        <v>0</v>
      </c>
      <c r="P545" s="64">
        <v>0</v>
      </c>
      <c r="Q545" s="64">
        <v>0</v>
      </c>
      <c r="R545" s="64">
        <v>0</v>
      </c>
      <c r="S545" s="64">
        <v>0</v>
      </c>
    </row>
    <row r="546" spans="1:19" x14ac:dyDescent="0.25">
      <c r="A546" s="55">
        <v>542</v>
      </c>
      <c r="B546" s="56" t="s">
        <v>11133</v>
      </c>
      <c r="C546" s="56">
        <v>2811138</v>
      </c>
      <c r="D546" s="57">
        <f>'Report Summary'!$E546+'Report Summary'!$I546+'Report Summary'!$O546</f>
        <v>30125.5</v>
      </c>
      <c r="E546" s="57">
        <f>SUM('Report Summary'!$F546:$H546)</f>
        <v>30061.5</v>
      </c>
      <c r="F546" s="57">
        <v>3614.5</v>
      </c>
      <c r="G546" s="57">
        <v>273.2</v>
      </c>
      <c r="H546" s="57">
        <v>26173.8</v>
      </c>
      <c r="I546" s="57">
        <f>SUM('Report Summary'!$J546:$N546)</f>
        <v>64</v>
      </c>
      <c r="J546" s="57">
        <v>64</v>
      </c>
      <c r="K546" s="57"/>
      <c r="L546" s="57"/>
      <c r="M546" s="57"/>
      <c r="N546" s="57">
        <v>0</v>
      </c>
      <c r="O546" s="57">
        <f>SUM('Report Summary'!$P546:$S546)</f>
        <v>0</v>
      </c>
      <c r="P546" s="57">
        <v>0</v>
      </c>
      <c r="Q546" s="57">
        <v>0</v>
      </c>
      <c r="R546" s="57">
        <v>0</v>
      </c>
      <c r="S546" s="57">
        <v>0</v>
      </c>
    </row>
    <row r="547" spans="1:19" x14ac:dyDescent="0.25">
      <c r="A547" s="58">
        <v>543</v>
      </c>
      <c r="B547" s="63" t="s">
        <v>11134</v>
      </c>
      <c r="C547" s="63">
        <v>5359015</v>
      </c>
      <c r="D547" s="64">
        <f>'Report Summary'!$E547+'Report Summary'!$I547+'Report Summary'!$O547</f>
        <v>47794.3</v>
      </c>
      <c r="E547" s="64">
        <f>SUM('Report Summary'!$F547:$H547)</f>
        <v>39974.300000000003</v>
      </c>
      <c r="F547" s="64">
        <v>170.3</v>
      </c>
      <c r="G547" s="64">
        <v>28766</v>
      </c>
      <c r="H547" s="64">
        <v>11038</v>
      </c>
      <c r="I547" s="64">
        <f>SUM('Report Summary'!$J547:$N547)</f>
        <v>2820</v>
      </c>
      <c r="J547" s="64">
        <v>0</v>
      </c>
      <c r="K547" s="64">
        <v>2045</v>
      </c>
      <c r="L547" s="64">
        <v>764</v>
      </c>
      <c r="M547" s="64">
        <v>11</v>
      </c>
      <c r="N547" s="64">
        <v>0</v>
      </c>
      <c r="O547" s="64">
        <f>SUM('Report Summary'!$P547:$S547)</f>
        <v>5000</v>
      </c>
      <c r="P547" s="64">
        <v>0</v>
      </c>
      <c r="Q547" s="64">
        <v>0</v>
      </c>
      <c r="R547" s="64">
        <v>5000</v>
      </c>
      <c r="S547" s="64">
        <v>0</v>
      </c>
    </row>
    <row r="548" spans="1:19" x14ac:dyDescent="0.25">
      <c r="A548" s="55">
        <v>544</v>
      </c>
      <c r="B548" s="56" t="s">
        <v>7713</v>
      </c>
      <c r="C548" s="56">
        <v>2611961</v>
      </c>
      <c r="D548" s="57">
        <f>'Report Summary'!$E548+'Report Summary'!$I548+'Report Summary'!$O548</f>
        <v>2693.9</v>
      </c>
      <c r="E548" s="57">
        <f>SUM('Report Summary'!$F548:$H548)</f>
        <v>293.89999999999998</v>
      </c>
      <c r="F548" s="57">
        <v>0</v>
      </c>
      <c r="G548" s="57">
        <v>293.89999999999998</v>
      </c>
      <c r="H548" s="57">
        <v>0</v>
      </c>
      <c r="I548" s="57">
        <f>SUM('Report Summary'!$J548:$N548)</f>
        <v>2400</v>
      </c>
      <c r="J548" s="57">
        <v>0</v>
      </c>
      <c r="K548" s="57">
        <v>2400</v>
      </c>
      <c r="L548" s="57"/>
      <c r="M548" s="57"/>
      <c r="N548" s="57">
        <v>0</v>
      </c>
      <c r="O548" s="57">
        <f>SUM('Report Summary'!$P548:$S548)</f>
        <v>0</v>
      </c>
      <c r="P548" s="57">
        <v>0</v>
      </c>
      <c r="Q548" s="57">
        <v>0</v>
      </c>
      <c r="R548" s="57">
        <v>0</v>
      </c>
      <c r="S548" s="57">
        <v>0</v>
      </c>
    </row>
    <row r="549" spans="1:19" x14ac:dyDescent="0.25">
      <c r="A549" s="58">
        <v>545</v>
      </c>
      <c r="B549" s="63" t="s">
        <v>1331</v>
      </c>
      <c r="C549" s="63">
        <v>2652056</v>
      </c>
      <c r="D549" s="64">
        <f>'Report Summary'!$E549+'Report Summary'!$I549+'Report Summary'!$O549</f>
        <v>6655668</v>
      </c>
      <c r="E549" s="64">
        <f>SUM('Report Summary'!$F549:$H549)</f>
        <v>6653828</v>
      </c>
      <c r="F549" s="64">
        <v>1128</v>
      </c>
      <c r="G549" s="64">
        <v>0</v>
      </c>
      <c r="H549" s="64">
        <v>6652700</v>
      </c>
      <c r="I549" s="64">
        <f>SUM('Report Summary'!$J549:$N549)</f>
        <v>1840</v>
      </c>
      <c r="J549" s="64">
        <v>280</v>
      </c>
      <c r="K549" s="64">
        <v>960</v>
      </c>
      <c r="L549" s="64">
        <v>600</v>
      </c>
      <c r="M549" s="64"/>
      <c r="N549" s="64">
        <v>0</v>
      </c>
      <c r="O549" s="64">
        <f>SUM('Report Summary'!$P549:$S549)</f>
        <v>0</v>
      </c>
      <c r="P549" s="64">
        <v>0</v>
      </c>
      <c r="Q549" s="64">
        <v>0</v>
      </c>
      <c r="R549" s="64">
        <v>0</v>
      </c>
      <c r="S549" s="64">
        <v>0</v>
      </c>
    </row>
    <row r="550" spans="1:19" x14ac:dyDescent="0.25">
      <c r="A550" s="55">
        <v>546</v>
      </c>
      <c r="B550" s="66" t="s">
        <v>5896</v>
      </c>
      <c r="C550" s="66">
        <v>2678586</v>
      </c>
      <c r="D550" s="62">
        <f>'Report Summary'!$E550+'Report Summary'!$I550+'Report Summary'!$O550</f>
        <v>120675.253</v>
      </c>
      <c r="E550" s="62">
        <f>SUM('Report Summary'!$F550:$H550)</f>
        <v>91030.853000000003</v>
      </c>
      <c r="F550" s="62">
        <v>62914.053</v>
      </c>
      <c r="G550" s="62">
        <v>0</v>
      </c>
      <c r="H550" s="62">
        <v>28116.799999999999</v>
      </c>
      <c r="I550" s="62">
        <f>SUM('Report Summary'!$J550:$N550)</f>
        <v>29644.399999999998</v>
      </c>
      <c r="J550" s="62">
        <v>316.8</v>
      </c>
      <c r="K550" s="62">
        <v>29327.599999999999</v>
      </c>
      <c r="L550" s="62"/>
      <c r="M550" s="62"/>
      <c r="N550" s="62">
        <v>0</v>
      </c>
      <c r="O550" s="62">
        <f>SUM('Report Summary'!$P550:$S550)</f>
        <v>0</v>
      </c>
      <c r="P550" s="62">
        <v>0</v>
      </c>
      <c r="Q550" s="62">
        <v>0</v>
      </c>
      <c r="R550" s="62">
        <v>0</v>
      </c>
      <c r="S550" s="62">
        <v>0</v>
      </c>
    </row>
    <row r="551" spans="1:19" x14ac:dyDescent="0.25">
      <c r="A551" s="58">
        <v>547</v>
      </c>
      <c r="B551" s="63" t="s">
        <v>4320</v>
      </c>
      <c r="C551" s="63">
        <v>2772787</v>
      </c>
      <c r="D551" s="64">
        <f>'Report Summary'!$E551+'Report Summary'!$I551+'Report Summary'!$O551</f>
        <v>38650.689999999995</v>
      </c>
      <c r="E551" s="64">
        <f>SUM('Report Summary'!$F551:$H551)</f>
        <v>38650.689999999995</v>
      </c>
      <c r="F551" s="64">
        <v>0</v>
      </c>
      <c r="G551" s="64">
        <v>2846.02</v>
      </c>
      <c r="H551" s="64">
        <v>35804.67</v>
      </c>
      <c r="I551" s="64">
        <f>SUM('Report Summary'!$J551:$N551)</f>
        <v>0</v>
      </c>
      <c r="J551" s="64">
        <v>0</v>
      </c>
      <c r="K551" s="64"/>
      <c r="L551" s="64"/>
      <c r="M551" s="64"/>
      <c r="N551" s="64">
        <v>0</v>
      </c>
      <c r="O551" s="64">
        <f>SUM('Report Summary'!$P551:$S551)</f>
        <v>0</v>
      </c>
      <c r="P551" s="64">
        <v>0</v>
      </c>
      <c r="Q551" s="64">
        <v>0</v>
      </c>
      <c r="R551" s="64">
        <v>0</v>
      </c>
      <c r="S551" s="64">
        <v>0</v>
      </c>
    </row>
    <row r="552" spans="1:19" x14ac:dyDescent="0.25">
      <c r="A552" s="55">
        <v>548</v>
      </c>
      <c r="B552" s="56" t="s">
        <v>8217</v>
      </c>
      <c r="C552" s="56">
        <v>2044838</v>
      </c>
      <c r="D552" s="57">
        <f>'Report Summary'!$E552+'Report Summary'!$I552+'Report Summary'!$O552</f>
        <v>81044.399999999994</v>
      </c>
      <c r="E552" s="57">
        <f>SUM('Report Summary'!$F552:$H552)</f>
        <v>42.9</v>
      </c>
      <c r="F552" s="57">
        <v>35.6</v>
      </c>
      <c r="G552" s="57">
        <v>6</v>
      </c>
      <c r="H552" s="57">
        <v>1.3</v>
      </c>
      <c r="I552" s="57">
        <f>SUM('Report Summary'!$J552:$N552)</f>
        <v>81001.5</v>
      </c>
      <c r="J552" s="57">
        <v>69000.3</v>
      </c>
      <c r="K552" s="57">
        <v>6000</v>
      </c>
      <c r="L552" s="57"/>
      <c r="M552" s="57">
        <v>1.2</v>
      </c>
      <c r="N552" s="57">
        <v>6000</v>
      </c>
      <c r="O552" s="57">
        <f>SUM('Report Summary'!$P552:$S552)</f>
        <v>0</v>
      </c>
      <c r="P552" s="57">
        <v>0</v>
      </c>
      <c r="Q552" s="57">
        <v>0</v>
      </c>
      <c r="R552" s="57">
        <v>0</v>
      </c>
      <c r="S552" s="57">
        <v>0</v>
      </c>
    </row>
    <row r="553" spans="1:19" x14ac:dyDescent="0.25">
      <c r="A553" s="58">
        <v>549</v>
      </c>
      <c r="B553" s="63" t="s">
        <v>5477</v>
      </c>
      <c r="C553" s="63">
        <v>5553199</v>
      </c>
      <c r="D553" s="64">
        <f>'Report Summary'!$E553+'Report Summary'!$I553+'Report Summary'!$O553</f>
        <v>4185.2</v>
      </c>
      <c r="E553" s="64">
        <f>SUM('Report Summary'!$F553:$H553)</f>
        <v>4185.2</v>
      </c>
      <c r="F553" s="64">
        <v>2747.6</v>
      </c>
      <c r="G553" s="64">
        <v>1437.6</v>
      </c>
      <c r="H553" s="64">
        <v>0</v>
      </c>
      <c r="I553" s="64">
        <f>SUM('Report Summary'!$J553:$N553)</f>
        <v>0</v>
      </c>
      <c r="J553" s="64">
        <v>0</v>
      </c>
      <c r="K553" s="64"/>
      <c r="L553" s="64"/>
      <c r="M553" s="64"/>
      <c r="N553" s="64">
        <v>0</v>
      </c>
      <c r="O553" s="64">
        <f>SUM('Report Summary'!$P553:$S553)</f>
        <v>0</v>
      </c>
      <c r="P553" s="64">
        <v>0</v>
      </c>
      <c r="Q553" s="64">
        <v>0</v>
      </c>
      <c r="R553" s="64">
        <v>0</v>
      </c>
      <c r="S553" s="64">
        <v>0</v>
      </c>
    </row>
    <row r="554" spans="1:19" x14ac:dyDescent="0.25">
      <c r="A554" s="55">
        <v>550</v>
      </c>
      <c r="B554" s="56" t="s">
        <v>9338</v>
      </c>
      <c r="C554" s="56">
        <v>5215781</v>
      </c>
      <c r="D554" s="57">
        <f>'Report Summary'!$E554+'Report Summary'!$I554+'Report Summary'!$O554</f>
        <v>1250.3820000000001</v>
      </c>
      <c r="E554" s="57">
        <f>SUM('Report Summary'!$F554:$H554)</f>
        <v>1250.3820000000001</v>
      </c>
      <c r="F554" s="57">
        <v>0</v>
      </c>
      <c r="G554" s="57">
        <v>1250.3820000000001</v>
      </c>
      <c r="H554" s="57">
        <v>0</v>
      </c>
      <c r="I554" s="57">
        <f>SUM('Report Summary'!$J554:$N554)</f>
        <v>0</v>
      </c>
      <c r="J554" s="57">
        <v>0</v>
      </c>
      <c r="K554" s="57"/>
      <c r="L554" s="57"/>
      <c r="M554" s="57"/>
      <c r="N554" s="57">
        <v>0</v>
      </c>
      <c r="O554" s="57">
        <f>SUM('Report Summary'!$P554:$S554)</f>
        <v>0</v>
      </c>
      <c r="P554" s="57">
        <v>0</v>
      </c>
      <c r="Q554" s="57">
        <v>0</v>
      </c>
      <c r="R554" s="57">
        <v>0</v>
      </c>
      <c r="S554" s="57">
        <v>0</v>
      </c>
    </row>
    <row r="555" spans="1:19" x14ac:dyDescent="0.25">
      <c r="A555" s="58">
        <v>551</v>
      </c>
      <c r="B555" s="65" t="s">
        <v>11135</v>
      </c>
      <c r="C555" s="65">
        <v>5391768</v>
      </c>
      <c r="D555" s="60">
        <f>'Report Summary'!$E555+'Report Summary'!$I555+'Report Summary'!$O555</f>
        <v>0</v>
      </c>
      <c r="E555" s="60">
        <f>SUM('Report Summary'!$F555:$H555)</f>
        <v>0</v>
      </c>
      <c r="F555" s="60">
        <v>0</v>
      </c>
      <c r="G555" s="60">
        <v>0</v>
      </c>
      <c r="H555" s="60">
        <v>0</v>
      </c>
      <c r="I555" s="60">
        <f>SUM('Report Summary'!$J555:$N555)</f>
        <v>0</v>
      </c>
      <c r="J555" s="60">
        <v>0</v>
      </c>
      <c r="K555" s="60"/>
      <c r="L555" s="60"/>
      <c r="M555" s="60"/>
      <c r="N555" s="60">
        <v>0</v>
      </c>
      <c r="O555" s="60">
        <f>SUM('Report Summary'!$P555:$S555)</f>
        <v>0</v>
      </c>
      <c r="P555" s="60">
        <v>0</v>
      </c>
      <c r="Q555" s="60">
        <v>0</v>
      </c>
      <c r="R555" s="60">
        <v>0</v>
      </c>
      <c r="S555" s="60">
        <v>0</v>
      </c>
    </row>
    <row r="556" spans="1:19" x14ac:dyDescent="0.25">
      <c r="A556" s="55">
        <v>552</v>
      </c>
      <c r="B556" s="66" t="s">
        <v>11136</v>
      </c>
      <c r="C556" s="66">
        <v>5391105</v>
      </c>
      <c r="D556" s="62">
        <f>'Report Summary'!$E556+'Report Summary'!$I556+'Report Summary'!$O556</f>
        <v>2418.6</v>
      </c>
      <c r="E556" s="62">
        <f>SUM('Report Summary'!$F556:$H556)</f>
        <v>2418.6</v>
      </c>
      <c r="F556" s="62">
        <v>0</v>
      </c>
      <c r="G556" s="62">
        <v>2418.6</v>
      </c>
      <c r="H556" s="62">
        <v>0</v>
      </c>
      <c r="I556" s="62">
        <f>SUM('Report Summary'!$J556:$N556)</f>
        <v>0</v>
      </c>
      <c r="J556" s="62">
        <v>0</v>
      </c>
      <c r="K556" s="62"/>
      <c r="L556" s="62"/>
      <c r="M556" s="62"/>
      <c r="N556" s="62">
        <v>0</v>
      </c>
      <c r="O556" s="62">
        <f>SUM('Report Summary'!$P556:$S556)</f>
        <v>0</v>
      </c>
      <c r="P556" s="62">
        <v>0</v>
      </c>
      <c r="Q556" s="62">
        <v>0</v>
      </c>
      <c r="R556" s="62">
        <v>0</v>
      </c>
      <c r="S556" s="62">
        <v>0</v>
      </c>
    </row>
    <row r="557" spans="1:19" x14ac:dyDescent="0.25">
      <c r="A557" s="58">
        <v>553</v>
      </c>
      <c r="B557" s="65" t="s">
        <v>11137</v>
      </c>
      <c r="C557" s="65">
        <v>5145422</v>
      </c>
      <c r="D557" s="60">
        <f>'Report Summary'!$E557+'Report Summary'!$I557+'Report Summary'!$O557</f>
        <v>3958.6</v>
      </c>
      <c r="E557" s="60">
        <f>SUM('Report Summary'!$F557:$H557)</f>
        <v>3958.6</v>
      </c>
      <c r="F557" s="60">
        <v>11.1</v>
      </c>
      <c r="G557" s="60">
        <v>3947.5</v>
      </c>
      <c r="H557" s="60">
        <v>0</v>
      </c>
      <c r="I557" s="60">
        <f>SUM('Report Summary'!$J557:$N557)</f>
        <v>0</v>
      </c>
      <c r="J557" s="60">
        <v>0</v>
      </c>
      <c r="K557" s="60"/>
      <c r="L557" s="60"/>
      <c r="M557" s="60"/>
      <c r="N557" s="60">
        <v>0</v>
      </c>
      <c r="O557" s="60">
        <f>SUM('Report Summary'!$P557:$S557)</f>
        <v>0</v>
      </c>
      <c r="P557" s="60">
        <v>0</v>
      </c>
      <c r="Q557" s="60">
        <v>0</v>
      </c>
      <c r="R557" s="60">
        <v>0</v>
      </c>
      <c r="S557" s="60">
        <v>0</v>
      </c>
    </row>
    <row r="558" spans="1:19" x14ac:dyDescent="0.25">
      <c r="A558" s="55">
        <v>554</v>
      </c>
      <c r="B558" s="56" t="s">
        <v>11138</v>
      </c>
      <c r="C558" s="56">
        <v>5321182</v>
      </c>
      <c r="D558" s="57">
        <f>'Report Summary'!$E558+'Report Summary'!$I558+'Report Summary'!$O558</f>
        <v>7584.9</v>
      </c>
      <c r="E558" s="57">
        <f>SUM('Report Summary'!$F558:$H558)</f>
        <v>5584.9</v>
      </c>
      <c r="F558" s="57">
        <v>0</v>
      </c>
      <c r="G558" s="57">
        <v>5584.9</v>
      </c>
      <c r="H558" s="57">
        <v>0</v>
      </c>
      <c r="I558" s="57">
        <f>SUM('Report Summary'!$J558:$N558)</f>
        <v>2000</v>
      </c>
      <c r="J558" s="57">
        <v>0</v>
      </c>
      <c r="K558" s="57"/>
      <c r="L558" s="57"/>
      <c r="M558" s="57">
        <v>2000</v>
      </c>
      <c r="N558" s="57">
        <v>0</v>
      </c>
      <c r="O558" s="57">
        <f>SUM('Report Summary'!$P558:$S558)</f>
        <v>0</v>
      </c>
      <c r="P558" s="57">
        <v>0</v>
      </c>
      <c r="Q558" s="57">
        <v>0</v>
      </c>
      <c r="R558" s="57">
        <v>0</v>
      </c>
      <c r="S558" s="57">
        <v>0</v>
      </c>
    </row>
    <row r="559" spans="1:19" x14ac:dyDescent="0.25">
      <c r="A559" s="58">
        <v>555</v>
      </c>
      <c r="B559" s="65" t="s">
        <v>11139</v>
      </c>
      <c r="C559" s="65">
        <v>5238145</v>
      </c>
      <c r="D559" s="60">
        <f>'Report Summary'!$E559+'Report Summary'!$I559+'Report Summary'!$O559</f>
        <v>277.2</v>
      </c>
      <c r="E559" s="60">
        <f>SUM('Report Summary'!$F559:$H559)</f>
        <v>277.2</v>
      </c>
      <c r="F559" s="60">
        <v>0</v>
      </c>
      <c r="G559" s="60">
        <v>277.2</v>
      </c>
      <c r="H559" s="60">
        <v>0</v>
      </c>
      <c r="I559" s="60">
        <f>SUM('Report Summary'!$J559:$N559)</f>
        <v>0</v>
      </c>
      <c r="J559" s="60">
        <v>0</v>
      </c>
      <c r="K559" s="60"/>
      <c r="L559" s="60"/>
      <c r="M559" s="60"/>
      <c r="N559" s="60">
        <v>0</v>
      </c>
      <c r="O559" s="60">
        <f>SUM('Report Summary'!$P559:$S559)</f>
        <v>0</v>
      </c>
      <c r="P559" s="60">
        <v>0</v>
      </c>
      <c r="Q559" s="60">
        <v>0</v>
      </c>
      <c r="R559" s="60">
        <v>0</v>
      </c>
      <c r="S559" s="60">
        <v>0</v>
      </c>
    </row>
    <row r="560" spans="1:19" x14ac:dyDescent="0.25">
      <c r="A560" s="55">
        <v>556</v>
      </c>
      <c r="B560" s="56" t="s">
        <v>11140</v>
      </c>
      <c r="C560" s="56">
        <v>2808226</v>
      </c>
      <c r="D560" s="57">
        <f>'Report Summary'!$E560+'Report Summary'!$I560+'Report Summary'!$O560</f>
        <v>2107.6999999999998</v>
      </c>
      <c r="E560" s="57">
        <f>SUM('Report Summary'!$F560:$H560)</f>
        <v>2077.6999999999998</v>
      </c>
      <c r="F560" s="57">
        <v>0</v>
      </c>
      <c r="G560" s="57">
        <v>2077.6999999999998</v>
      </c>
      <c r="H560" s="57">
        <v>0</v>
      </c>
      <c r="I560" s="57">
        <f>SUM('Report Summary'!$J560:$N560)</f>
        <v>30</v>
      </c>
      <c r="J560" s="57">
        <v>0</v>
      </c>
      <c r="K560" s="57"/>
      <c r="L560" s="57"/>
      <c r="M560" s="57"/>
      <c r="N560" s="57">
        <v>30</v>
      </c>
      <c r="O560" s="57">
        <f>SUM('Report Summary'!$P560:$S560)</f>
        <v>0</v>
      </c>
      <c r="P560" s="57">
        <v>0</v>
      </c>
      <c r="Q560" s="57">
        <v>0</v>
      </c>
      <c r="R560" s="57">
        <v>0</v>
      </c>
      <c r="S560" s="57">
        <v>0</v>
      </c>
    </row>
    <row r="561" spans="1:19" x14ac:dyDescent="0.25">
      <c r="A561" s="58">
        <v>557</v>
      </c>
      <c r="B561" s="65" t="s">
        <v>10269</v>
      </c>
      <c r="C561" s="65">
        <v>5204852</v>
      </c>
      <c r="D561" s="60">
        <f>'Report Summary'!$E561+'Report Summary'!$I561+'Report Summary'!$O561</f>
        <v>3309.4</v>
      </c>
      <c r="E561" s="60">
        <f>SUM('Report Summary'!$F561:$H561)</f>
        <v>3166.8</v>
      </c>
      <c r="F561" s="60">
        <v>0</v>
      </c>
      <c r="G561" s="60">
        <v>3166.8</v>
      </c>
      <c r="H561" s="60">
        <v>0</v>
      </c>
      <c r="I561" s="60">
        <f>SUM('Report Summary'!$J561:$N561)</f>
        <v>142.6</v>
      </c>
      <c r="J561" s="60">
        <v>138.6</v>
      </c>
      <c r="K561" s="60"/>
      <c r="L561" s="60"/>
      <c r="M561" s="60"/>
      <c r="N561" s="60">
        <v>4</v>
      </c>
      <c r="O561" s="60">
        <f>SUM('Report Summary'!$P561:$S561)</f>
        <v>0</v>
      </c>
      <c r="P561" s="60">
        <v>0</v>
      </c>
      <c r="Q561" s="60">
        <v>0</v>
      </c>
      <c r="R561" s="60">
        <v>0</v>
      </c>
      <c r="S561" s="60">
        <v>0</v>
      </c>
    </row>
    <row r="562" spans="1:19" x14ac:dyDescent="0.25">
      <c r="A562" s="55">
        <v>558</v>
      </c>
      <c r="B562" s="56" t="s">
        <v>11141</v>
      </c>
      <c r="C562" s="56">
        <v>5314577</v>
      </c>
      <c r="D562" s="57">
        <f>'Report Summary'!$E562+'Report Summary'!$I562+'Report Summary'!$O562</f>
        <v>1657882.55</v>
      </c>
      <c r="E562" s="57">
        <f>SUM('Report Summary'!$F562:$H562)</f>
        <v>1399266.77</v>
      </c>
      <c r="F562" s="57">
        <v>33198.699999999997</v>
      </c>
      <c r="G562" s="57">
        <v>584958.63</v>
      </c>
      <c r="H562" s="57">
        <v>781109.44</v>
      </c>
      <c r="I562" s="57">
        <f>SUM('Report Summary'!$J562:$N562)</f>
        <v>122445.45</v>
      </c>
      <c r="J562" s="57">
        <v>13041.04</v>
      </c>
      <c r="K562" s="57">
        <v>464.72</v>
      </c>
      <c r="L562" s="57">
        <v>21439.69</v>
      </c>
      <c r="M562" s="57">
        <v>87500</v>
      </c>
      <c r="N562" s="57">
        <v>0</v>
      </c>
      <c r="O562" s="57">
        <f>SUM('Report Summary'!$P562:$S562)</f>
        <v>136170.32999999999</v>
      </c>
      <c r="P562" s="57">
        <v>0</v>
      </c>
      <c r="Q562" s="57">
        <v>0</v>
      </c>
      <c r="R562" s="57">
        <v>0</v>
      </c>
      <c r="S562" s="57">
        <v>136170.32999999999</v>
      </c>
    </row>
    <row r="563" spans="1:19" x14ac:dyDescent="0.25">
      <c r="A563" s="58">
        <v>559</v>
      </c>
      <c r="B563" s="65" t="s">
        <v>11142</v>
      </c>
      <c r="C563" s="65">
        <v>5153077</v>
      </c>
      <c r="D563" s="60">
        <f>'Report Summary'!$E563+'Report Summary'!$I563+'Report Summary'!$O563</f>
        <v>11635.3</v>
      </c>
      <c r="E563" s="60">
        <f>SUM('Report Summary'!$F563:$H563)</f>
        <v>11635.3</v>
      </c>
      <c r="F563" s="60">
        <v>1625.4</v>
      </c>
      <c r="G563" s="60">
        <v>4029.4</v>
      </c>
      <c r="H563" s="60">
        <v>5980.5</v>
      </c>
      <c r="I563" s="60">
        <f>SUM('Report Summary'!$J563:$N563)</f>
        <v>0</v>
      </c>
      <c r="J563" s="60">
        <v>0</v>
      </c>
      <c r="K563" s="60"/>
      <c r="L563" s="60"/>
      <c r="M563" s="60"/>
      <c r="N563" s="60">
        <v>0</v>
      </c>
      <c r="O563" s="60">
        <f>SUM('Report Summary'!$P563:$S563)</f>
        <v>0</v>
      </c>
      <c r="P563" s="60">
        <v>0</v>
      </c>
      <c r="Q563" s="60">
        <v>0</v>
      </c>
      <c r="R563" s="60">
        <v>0</v>
      </c>
      <c r="S563" s="60">
        <v>0</v>
      </c>
    </row>
    <row r="564" spans="1:19" x14ac:dyDescent="0.25">
      <c r="A564" s="55">
        <v>560</v>
      </c>
      <c r="B564" s="66" t="s">
        <v>11143</v>
      </c>
      <c r="C564" s="66">
        <v>2817179</v>
      </c>
      <c r="D564" s="62">
        <f>'Report Summary'!$E564+'Report Summary'!$I564+'Report Summary'!$O564</f>
        <v>63.6</v>
      </c>
      <c r="E564" s="62">
        <f>SUM('Report Summary'!$F564:$H564)</f>
        <v>63.6</v>
      </c>
      <c r="F564" s="62">
        <v>0</v>
      </c>
      <c r="G564" s="62">
        <v>63.6</v>
      </c>
      <c r="H564" s="62">
        <v>0</v>
      </c>
      <c r="I564" s="62">
        <f>SUM('Report Summary'!$J564:$N564)</f>
        <v>0</v>
      </c>
      <c r="J564" s="62">
        <v>0</v>
      </c>
      <c r="K564" s="62"/>
      <c r="L564" s="62"/>
      <c r="M564" s="62"/>
      <c r="N564" s="62">
        <v>0</v>
      </c>
      <c r="O564" s="62">
        <f>SUM('Report Summary'!$P564:$S564)</f>
        <v>0</v>
      </c>
      <c r="P564" s="62">
        <v>0</v>
      </c>
      <c r="Q564" s="62">
        <v>0</v>
      </c>
      <c r="R564" s="62">
        <v>0</v>
      </c>
      <c r="S564" s="62">
        <v>0</v>
      </c>
    </row>
    <row r="565" spans="1:19" x14ac:dyDescent="0.25">
      <c r="A565" s="58">
        <v>561</v>
      </c>
      <c r="B565" s="63" t="s">
        <v>10710</v>
      </c>
      <c r="C565" s="63">
        <v>5384915</v>
      </c>
      <c r="D565" s="64">
        <f>'Report Summary'!$E565+'Report Summary'!$I565+'Report Summary'!$O565</f>
        <v>15072</v>
      </c>
      <c r="E565" s="64">
        <f>SUM('Report Summary'!$F565:$H565)</f>
        <v>7592</v>
      </c>
      <c r="F565" s="64">
        <v>0</v>
      </c>
      <c r="G565" s="64">
        <v>5776.4</v>
      </c>
      <c r="H565" s="64">
        <v>1815.6</v>
      </c>
      <c r="I565" s="64">
        <f>SUM('Report Summary'!$J565:$N565)</f>
        <v>0</v>
      </c>
      <c r="J565" s="64">
        <v>0</v>
      </c>
      <c r="K565" s="64"/>
      <c r="L565" s="64"/>
      <c r="M565" s="64"/>
      <c r="N565" s="64">
        <v>0</v>
      </c>
      <c r="O565" s="64">
        <f>SUM('Report Summary'!$P565:$S565)</f>
        <v>7480</v>
      </c>
      <c r="P565" s="64">
        <v>0</v>
      </c>
      <c r="Q565" s="64">
        <v>0</v>
      </c>
      <c r="R565" s="64">
        <v>7480</v>
      </c>
      <c r="S565" s="64">
        <v>0</v>
      </c>
    </row>
    <row r="566" spans="1:19" s="21" customFormat="1" x14ac:dyDescent="0.25">
      <c r="A566" s="55">
        <v>562</v>
      </c>
      <c r="B566" s="56" t="s">
        <v>9515</v>
      </c>
      <c r="C566" s="56">
        <v>5642876</v>
      </c>
      <c r="D566" s="57">
        <f>'Report Summary'!$E566+'Report Summary'!$I566+'Report Summary'!$O566</f>
        <v>25661.3</v>
      </c>
      <c r="E566" s="57">
        <f>SUM('Report Summary'!$F566:$H566)</f>
        <v>4521.3</v>
      </c>
      <c r="F566" s="57">
        <v>100</v>
      </c>
      <c r="G566" s="57">
        <v>4122.3</v>
      </c>
      <c r="H566" s="57">
        <v>299</v>
      </c>
      <c r="I566" s="57">
        <f>SUM('Report Summary'!$J566:$N566)</f>
        <v>15140</v>
      </c>
      <c r="J566" s="57">
        <v>0</v>
      </c>
      <c r="K566" s="57">
        <v>1492</v>
      </c>
      <c r="L566" s="57">
        <v>100</v>
      </c>
      <c r="M566" s="57">
        <v>3350</v>
      </c>
      <c r="N566" s="57">
        <v>10198</v>
      </c>
      <c r="O566" s="57">
        <f>SUM('Report Summary'!$P566:$S566)</f>
        <v>6000</v>
      </c>
      <c r="P566" s="57">
        <v>0</v>
      </c>
      <c r="Q566" s="57">
        <v>0</v>
      </c>
      <c r="R566" s="57">
        <v>6000</v>
      </c>
      <c r="S566" s="57">
        <v>0</v>
      </c>
    </row>
    <row r="567" spans="1:19" x14ac:dyDescent="0.25">
      <c r="A567" s="58">
        <v>563</v>
      </c>
      <c r="B567" s="65" t="s">
        <v>11144</v>
      </c>
      <c r="C567" s="65">
        <v>5145414</v>
      </c>
      <c r="D567" s="60">
        <f>'Report Summary'!$E567+'Report Summary'!$I567+'Report Summary'!$O567</f>
        <v>13889.3</v>
      </c>
      <c r="E567" s="60">
        <f>SUM('Report Summary'!$F567:$H567)</f>
        <v>13889.3</v>
      </c>
      <c r="F567" s="60">
        <v>0</v>
      </c>
      <c r="G567" s="60">
        <v>13739.3</v>
      </c>
      <c r="H567" s="60">
        <v>150</v>
      </c>
      <c r="I567" s="60">
        <f>SUM('Report Summary'!$J567:$N567)</f>
        <v>0</v>
      </c>
      <c r="J567" s="60">
        <v>0</v>
      </c>
      <c r="K567" s="60"/>
      <c r="L567" s="60"/>
      <c r="M567" s="60"/>
      <c r="N567" s="60">
        <v>0</v>
      </c>
      <c r="O567" s="60">
        <f>SUM('Report Summary'!$P567:$S567)</f>
        <v>0</v>
      </c>
      <c r="P567" s="60">
        <v>0</v>
      </c>
      <c r="Q567" s="60">
        <v>0</v>
      </c>
      <c r="R567" s="60">
        <v>0</v>
      </c>
      <c r="S567" s="60">
        <v>0</v>
      </c>
    </row>
    <row r="568" spans="1:19" x14ac:dyDescent="0.25">
      <c r="A568" s="55">
        <v>564</v>
      </c>
      <c r="B568" s="66" t="s">
        <v>8048</v>
      </c>
      <c r="C568" s="66">
        <v>5512964</v>
      </c>
      <c r="D568" s="62">
        <f>'Report Summary'!$E568+'Report Summary'!$I568+'Report Summary'!$O568</f>
        <v>0</v>
      </c>
      <c r="E568" s="62">
        <f>SUM('Report Summary'!$F568:$H568)</f>
        <v>0</v>
      </c>
      <c r="F568" s="62">
        <v>0</v>
      </c>
      <c r="G568" s="62">
        <v>0</v>
      </c>
      <c r="H568" s="62">
        <v>0</v>
      </c>
      <c r="I568" s="62">
        <f>SUM('Report Summary'!$J568:$N568)</f>
        <v>0</v>
      </c>
      <c r="J568" s="62">
        <v>0</v>
      </c>
      <c r="K568" s="62"/>
      <c r="L568" s="62"/>
      <c r="M568" s="62"/>
      <c r="N568" s="62">
        <v>0</v>
      </c>
      <c r="O568" s="62">
        <f>SUM('Report Summary'!$P568:$S568)</f>
        <v>0</v>
      </c>
      <c r="P568" s="62">
        <v>0</v>
      </c>
      <c r="Q568" s="62">
        <v>0</v>
      </c>
      <c r="R568" s="62">
        <v>0</v>
      </c>
      <c r="S568" s="62">
        <v>0</v>
      </c>
    </row>
    <row r="569" spans="1:19" x14ac:dyDescent="0.25">
      <c r="A569" s="58">
        <v>565</v>
      </c>
      <c r="B569" s="63" t="s">
        <v>7663</v>
      </c>
      <c r="C569" s="63">
        <v>5557909</v>
      </c>
      <c r="D569" s="64">
        <f>'Report Summary'!$E569+'Report Summary'!$I569+'Report Summary'!$O569</f>
        <v>206104.9</v>
      </c>
      <c r="E569" s="64">
        <f>SUM('Report Summary'!$F569:$H569)</f>
        <v>199024.9</v>
      </c>
      <c r="F569" s="64">
        <v>0</v>
      </c>
      <c r="G569" s="64">
        <v>196530.9</v>
      </c>
      <c r="H569" s="64">
        <v>2494</v>
      </c>
      <c r="I569" s="64">
        <f>SUM('Report Summary'!$J569:$N569)</f>
        <v>5080</v>
      </c>
      <c r="J569" s="64">
        <v>80</v>
      </c>
      <c r="K569" s="64"/>
      <c r="L569" s="64">
        <v>600</v>
      </c>
      <c r="M569" s="64">
        <v>4400</v>
      </c>
      <c r="N569" s="64">
        <v>0</v>
      </c>
      <c r="O569" s="64">
        <f>SUM('Report Summary'!$P569:$S569)</f>
        <v>2000</v>
      </c>
      <c r="P569" s="64">
        <v>0</v>
      </c>
      <c r="Q569" s="64">
        <v>0</v>
      </c>
      <c r="R569" s="64">
        <v>2000</v>
      </c>
      <c r="S569" s="64">
        <v>0</v>
      </c>
    </row>
    <row r="570" spans="1:19" x14ac:dyDescent="0.25">
      <c r="A570" s="55">
        <v>566</v>
      </c>
      <c r="B570" s="66" t="s">
        <v>8198</v>
      </c>
      <c r="C570" s="66">
        <v>5101301</v>
      </c>
      <c r="D570" s="62">
        <f>'Report Summary'!$E570+'Report Summary'!$I570+'Report Summary'!$O570</f>
        <v>68143.199999999997</v>
      </c>
      <c r="E570" s="62">
        <f>SUM('Report Summary'!$F570:$H570)</f>
        <v>68143.199999999997</v>
      </c>
      <c r="F570" s="62">
        <v>0</v>
      </c>
      <c r="G570" s="62">
        <v>68143.199999999997</v>
      </c>
      <c r="H570" s="62">
        <v>0</v>
      </c>
      <c r="I570" s="62">
        <f>SUM('Report Summary'!$J570:$N570)</f>
        <v>0</v>
      </c>
      <c r="J570" s="62">
        <v>0</v>
      </c>
      <c r="K570" s="62"/>
      <c r="L570" s="62"/>
      <c r="M570" s="62"/>
      <c r="N570" s="62">
        <v>0</v>
      </c>
      <c r="O570" s="62">
        <f>SUM('Report Summary'!$P570:$S570)</f>
        <v>0</v>
      </c>
      <c r="P570" s="62">
        <v>0</v>
      </c>
      <c r="Q570" s="62">
        <v>0</v>
      </c>
      <c r="R570" s="62">
        <v>0</v>
      </c>
      <c r="S570" s="62">
        <v>0</v>
      </c>
    </row>
    <row r="571" spans="1:19" x14ac:dyDescent="0.25">
      <c r="A571" s="58">
        <v>567</v>
      </c>
      <c r="B571" s="65" t="s">
        <v>2311</v>
      </c>
      <c r="C571" s="65">
        <v>2585871</v>
      </c>
      <c r="D571" s="60">
        <f>'Report Summary'!$E571+'Report Summary'!$I571+'Report Summary'!$O571</f>
        <v>22005.600000000002</v>
      </c>
      <c r="E571" s="60">
        <f>SUM('Report Summary'!$F571:$H571)</f>
        <v>20566.300000000003</v>
      </c>
      <c r="F571" s="60">
        <v>3602.3</v>
      </c>
      <c r="G571" s="60">
        <v>10705.6</v>
      </c>
      <c r="H571" s="60">
        <v>6258.4</v>
      </c>
      <c r="I571" s="60">
        <f>SUM('Report Summary'!$J571:$N571)</f>
        <v>1439.3</v>
      </c>
      <c r="J571" s="60">
        <v>530</v>
      </c>
      <c r="K571" s="60">
        <v>909.3</v>
      </c>
      <c r="L571" s="60"/>
      <c r="M571" s="60"/>
      <c r="N571" s="60">
        <v>0</v>
      </c>
      <c r="O571" s="60">
        <f>SUM('Report Summary'!$P571:$S571)</f>
        <v>0</v>
      </c>
      <c r="P571" s="60">
        <v>0</v>
      </c>
      <c r="Q571" s="60">
        <v>0</v>
      </c>
      <c r="R571" s="60">
        <v>0</v>
      </c>
      <c r="S571" s="60">
        <v>0</v>
      </c>
    </row>
    <row r="572" spans="1:19" x14ac:dyDescent="0.25">
      <c r="A572" s="55">
        <v>568</v>
      </c>
      <c r="B572" s="56" t="s">
        <v>10384</v>
      </c>
      <c r="C572" s="56">
        <v>2827514</v>
      </c>
      <c r="D572" s="57">
        <f>'Report Summary'!$E572+'Report Summary'!$I572+'Report Summary'!$O572</f>
        <v>58975.5</v>
      </c>
      <c r="E572" s="57">
        <f>SUM('Report Summary'!$F572:$H572)</f>
        <v>58075.5</v>
      </c>
      <c r="F572" s="57">
        <v>0</v>
      </c>
      <c r="G572" s="57">
        <v>29936.17</v>
      </c>
      <c r="H572" s="57">
        <v>28139.33</v>
      </c>
      <c r="I572" s="57">
        <f>SUM('Report Summary'!$J572:$N572)</f>
        <v>900</v>
      </c>
      <c r="J572" s="57">
        <v>0</v>
      </c>
      <c r="K572" s="57"/>
      <c r="L572" s="57"/>
      <c r="M572" s="57">
        <v>900</v>
      </c>
      <c r="N572" s="57">
        <v>0</v>
      </c>
      <c r="O572" s="57">
        <f>SUM('Report Summary'!$P572:$S572)</f>
        <v>0</v>
      </c>
      <c r="P572" s="57">
        <v>0</v>
      </c>
      <c r="Q572" s="57">
        <v>0</v>
      </c>
      <c r="R572" s="57">
        <v>0</v>
      </c>
      <c r="S572" s="57">
        <v>0</v>
      </c>
    </row>
    <row r="573" spans="1:19" x14ac:dyDescent="0.25">
      <c r="A573" s="58">
        <v>569</v>
      </c>
      <c r="B573" s="65" t="s">
        <v>2936</v>
      </c>
      <c r="C573" s="65">
        <v>5104459</v>
      </c>
      <c r="D573" s="60">
        <f>'Report Summary'!$E573+'Report Summary'!$I573+'Report Summary'!$O573</f>
        <v>1789.2</v>
      </c>
      <c r="E573" s="60">
        <f>SUM('Report Summary'!$F573:$H573)</f>
        <v>1489.2</v>
      </c>
      <c r="F573" s="60">
        <v>0</v>
      </c>
      <c r="G573" s="60">
        <v>1489.2</v>
      </c>
      <c r="H573" s="60">
        <v>0</v>
      </c>
      <c r="I573" s="60">
        <f>SUM('Report Summary'!$J573:$N573)</f>
        <v>300</v>
      </c>
      <c r="J573" s="60">
        <v>0</v>
      </c>
      <c r="K573" s="60"/>
      <c r="L573" s="60"/>
      <c r="M573" s="60">
        <v>300</v>
      </c>
      <c r="N573" s="60">
        <v>0</v>
      </c>
      <c r="O573" s="60">
        <f>SUM('Report Summary'!$P573:$S573)</f>
        <v>0</v>
      </c>
      <c r="P573" s="60">
        <v>0</v>
      </c>
      <c r="Q573" s="60">
        <v>0</v>
      </c>
      <c r="R573" s="60">
        <v>0</v>
      </c>
      <c r="S573" s="60">
        <v>0</v>
      </c>
    </row>
    <row r="574" spans="1:19" x14ac:dyDescent="0.25">
      <c r="A574" s="55">
        <v>570</v>
      </c>
      <c r="B574" s="66" t="s">
        <v>11145</v>
      </c>
      <c r="C574" s="66">
        <v>5098963</v>
      </c>
      <c r="D574" s="62">
        <f>'Report Summary'!$E574+'Report Summary'!$I574+'Report Summary'!$O574</f>
        <v>4119.3500000000004</v>
      </c>
      <c r="E574" s="62">
        <f>SUM('Report Summary'!$F574:$H574)</f>
        <v>4119.3500000000004</v>
      </c>
      <c r="F574" s="62">
        <v>0</v>
      </c>
      <c r="G574" s="62">
        <v>4119.3500000000004</v>
      </c>
      <c r="H574" s="62">
        <v>0</v>
      </c>
      <c r="I574" s="62">
        <f>SUM('Report Summary'!$J574:$N574)</f>
        <v>0</v>
      </c>
      <c r="J574" s="62">
        <v>0</v>
      </c>
      <c r="K574" s="62"/>
      <c r="L574" s="62"/>
      <c r="M574" s="62"/>
      <c r="N574" s="62">
        <v>0</v>
      </c>
      <c r="O574" s="62">
        <f>SUM('Report Summary'!$P574:$S574)</f>
        <v>0</v>
      </c>
      <c r="P574" s="62">
        <v>0</v>
      </c>
      <c r="Q574" s="62">
        <v>0</v>
      </c>
      <c r="R574" s="62">
        <v>0</v>
      </c>
      <c r="S574" s="62">
        <v>0</v>
      </c>
    </row>
    <row r="575" spans="1:19" x14ac:dyDescent="0.25">
      <c r="A575" s="58">
        <v>571</v>
      </c>
      <c r="B575" s="65" t="s">
        <v>11146</v>
      </c>
      <c r="C575" s="65">
        <v>2818493</v>
      </c>
      <c r="D575" s="60">
        <f>'Report Summary'!$E575+'Report Summary'!$I575+'Report Summary'!$O575</f>
        <v>25409.4</v>
      </c>
      <c r="E575" s="60">
        <f>SUM('Report Summary'!$F575:$H575)</f>
        <v>25409.4</v>
      </c>
      <c r="F575" s="60">
        <v>0</v>
      </c>
      <c r="G575" s="60">
        <v>0</v>
      </c>
      <c r="H575" s="60">
        <v>25409.4</v>
      </c>
      <c r="I575" s="60">
        <f>SUM('Report Summary'!$J575:$N575)</f>
        <v>0</v>
      </c>
      <c r="J575" s="60">
        <v>0</v>
      </c>
      <c r="K575" s="60"/>
      <c r="L575" s="60"/>
      <c r="M575" s="60"/>
      <c r="N575" s="60">
        <v>0</v>
      </c>
      <c r="O575" s="60">
        <f>SUM('Report Summary'!$P575:$S575)</f>
        <v>0</v>
      </c>
      <c r="P575" s="60">
        <v>0</v>
      </c>
      <c r="Q575" s="60">
        <v>0</v>
      </c>
      <c r="R575" s="60">
        <v>0</v>
      </c>
      <c r="S575" s="60">
        <v>0</v>
      </c>
    </row>
    <row r="576" spans="1:19" x14ac:dyDescent="0.25">
      <c r="A576" s="55">
        <v>572</v>
      </c>
      <c r="B576" s="66" t="s">
        <v>11147</v>
      </c>
      <c r="C576" s="66">
        <v>5141893</v>
      </c>
      <c r="D576" s="62">
        <f>'Report Summary'!$E576+'Report Summary'!$I576+'Report Summary'!$O576</f>
        <v>269.7</v>
      </c>
      <c r="E576" s="62">
        <f>SUM('Report Summary'!$F576:$H576)</f>
        <v>269.7</v>
      </c>
      <c r="F576" s="62">
        <v>0</v>
      </c>
      <c r="G576" s="62">
        <v>269.7</v>
      </c>
      <c r="H576" s="62">
        <v>0</v>
      </c>
      <c r="I576" s="62">
        <f>SUM('Report Summary'!$J576:$N576)</f>
        <v>0</v>
      </c>
      <c r="J576" s="62">
        <v>0</v>
      </c>
      <c r="K576" s="62"/>
      <c r="L576" s="62"/>
      <c r="M576" s="62"/>
      <c r="N576" s="62">
        <v>0</v>
      </c>
      <c r="O576" s="62">
        <f>SUM('Report Summary'!$P576:$S576)</f>
        <v>0</v>
      </c>
      <c r="P576" s="62">
        <v>0</v>
      </c>
      <c r="Q576" s="62">
        <v>0</v>
      </c>
      <c r="R576" s="62">
        <v>0</v>
      </c>
      <c r="S576" s="62">
        <v>0</v>
      </c>
    </row>
    <row r="577" spans="1:19" x14ac:dyDescent="0.25">
      <c r="A577" s="58">
        <v>573</v>
      </c>
      <c r="B577" s="65" t="s">
        <v>11148</v>
      </c>
      <c r="C577" s="65">
        <v>5281946</v>
      </c>
      <c r="D577" s="60">
        <f>'Report Summary'!$E577+'Report Summary'!$I577+'Report Summary'!$O577</f>
        <v>13971.2</v>
      </c>
      <c r="E577" s="60">
        <f>SUM('Report Summary'!$F577:$H577)</f>
        <v>13971.2</v>
      </c>
      <c r="F577" s="60">
        <v>0</v>
      </c>
      <c r="G577" s="60">
        <v>13971.2</v>
      </c>
      <c r="H577" s="60">
        <v>0</v>
      </c>
      <c r="I577" s="60">
        <f>SUM('Report Summary'!$J577:$N577)</f>
        <v>0</v>
      </c>
      <c r="J577" s="60">
        <v>0</v>
      </c>
      <c r="K577" s="60"/>
      <c r="L577" s="60"/>
      <c r="M577" s="60"/>
      <c r="N577" s="60">
        <v>0</v>
      </c>
      <c r="O577" s="60">
        <f>SUM('Report Summary'!$P577:$S577)</f>
        <v>0</v>
      </c>
      <c r="P577" s="60">
        <v>0</v>
      </c>
      <c r="Q577" s="60">
        <v>0</v>
      </c>
      <c r="R577" s="60">
        <v>0</v>
      </c>
      <c r="S577" s="60">
        <v>0</v>
      </c>
    </row>
    <row r="578" spans="1:19" x14ac:dyDescent="0.25">
      <c r="A578" s="55">
        <v>574</v>
      </c>
      <c r="B578" s="56" t="s">
        <v>869</v>
      </c>
      <c r="C578" s="56">
        <v>5082137</v>
      </c>
      <c r="D578" s="57">
        <f>'Report Summary'!$E578+'Report Summary'!$I578+'Report Summary'!$O578</f>
        <v>156715.9</v>
      </c>
      <c r="E578" s="57">
        <f>SUM('Report Summary'!$F578:$H578)</f>
        <v>155937.1</v>
      </c>
      <c r="F578" s="57">
        <v>0</v>
      </c>
      <c r="G578" s="57">
        <v>154236.5</v>
      </c>
      <c r="H578" s="57">
        <v>1700.6</v>
      </c>
      <c r="I578" s="57">
        <f>SUM('Report Summary'!$J578:$N578)</f>
        <v>778.8</v>
      </c>
      <c r="J578" s="57">
        <v>38</v>
      </c>
      <c r="K578" s="57">
        <v>560.79999999999995</v>
      </c>
      <c r="L578" s="57">
        <v>180</v>
      </c>
      <c r="M578" s="57"/>
      <c r="N578" s="57">
        <v>0</v>
      </c>
      <c r="O578" s="57">
        <f>SUM('Report Summary'!$P578:$S578)</f>
        <v>0</v>
      </c>
      <c r="P578" s="57">
        <v>0</v>
      </c>
      <c r="Q578" s="57">
        <v>0</v>
      </c>
      <c r="R578" s="57">
        <v>0</v>
      </c>
      <c r="S578" s="57">
        <v>0</v>
      </c>
    </row>
    <row r="579" spans="1:19" x14ac:dyDescent="0.25">
      <c r="A579" s="58">
        <v>575</v>
      </c>
      <c r="B579" s="63" t="s">
        <v>11149</v>
      </c>
      <c r="C579" s="63">
        <v>5489598</v>
      </c>
      <c r="D579" s="64">
        <f>'Report Summary'!$E579+'Report Summary'!$I579+'Report Summary'!$O579</f>
        <v>7393.6</v>
      </c>
      <c r="E579" s="64">
        <f>SUM('Report Summary'!$F579:$H579)</f>
        <v>7393.6</v>
      </c>
      <c r="F579" s="64">
        <v>0</v>
      </c>
      <c r="G579" s="64">
        <v>7393.6</v>
      </c>
      <c r="H579" s="64">
        <v>0</v>
      </c>
      <c r="I579" s="64">
        <f>SUM('Report Summary'!$J579:$N579)</f>
        <v>0</v>
      </c>
      <c r="J579" s="64">
        <v>0</v>
      </c>
      <c r="K579" s="64"/>
      <c r="L579" s="64"/>
      <c r="M579" s="64"/>
      <c r="N579" s="64">
        <v>0</v>
      </c>
      <c r="O579" s="64">
        <f>SUM('Report Summary'!$P579:$S579)</f>
        <v>0</v>
      </c>
      <c r="P579" s="64">
        <v>0</v>
      </c>
      <c r="Q579" s="64">
        <v>0</v>
      </c>
      <c r="R579" s="64">
        <v>0</v>
      </c>
      <c r="S579" s="64">
        <v>0</v>
      </c>
    </row>
    <row r="580" spans="1:19" x14ac:dyDescent="0.25">
      <c r="A580" s="55">
        <v>576</v>
      </c>
      <c r="B580" s="56" t="s">
        <v>5326</v>
      </c>
      <c r="C580" s="56">
        <v>5106656</v>
      </c>
      <c r="D580" s="57">
        <f>'Report Summary'!$E580+'Report Summary'!$I580+'Report Summary'!$O580</f>
        <v>118203</v>
      </c>
      <c r="E580" s="57">
        <f>SUM('Report Summary'!$F580:$H580)</f>
        <v>116203</v>
      </c>
      <c r="F580" s="57">
        <v>0</v>
      </c>
      <c r="G580" s="57">
        <v>116203</v>
      </c>
      <c r="H580" s="57">
        <v>0</v>
      </c>
      <c r="I580" s="57">
        <f>SUM('Report Summary'!$J580:$N580)</f>
        <v>2000</v>
      </c>
      <c r="J580" s="57">
        <v>0</v>
      </c>
      <c r="K580" s="57"/>
      <c r="L580" s="57"/>
      <c r="M580" s="57">
        <v>2000</v>
      </c>
      <c r="N580" s="57">
        <v>0</v>
      </c>
      <c r="O580" s="57">
        <f>SUM('Report Summary'!$P580:$S580)</f>
        <v>0</v>
      </c>
      <c r="P580" s="57">
        <v>0</v>
      </c>
      <c r="Q580" s="57">
        <v>0</v>
      </c>
      <c r="R580" s="57">
        <v>0</v>
      </c>
      <c r="S580" s="57">
        <v>0</v>
      </c>
    </row>
    <row r="581" spans="1:19" x14ac:dyDescent="0.25">
      <c r="A581" s="58">
        <v>577</v>
      </c>
      <c r="B581" s="65" t="s">
        <v>5885</v>
      </c>
      <c r="C581" s="65">
        <v>5194407</v>
      </c>
      <c r="D581" s="60">
        <f>'Report Summary'!$E581+'Report Summary'!$I581+'Report Summary'!$O581</f>
        <v>19000.29</v>
      </c>
      <c r="E581" s="60">
        <f>SUM('Report Summary'!$F581:$H581)</f>
        <v>18800.29</v>
      </c>
      <c r="F581" s="60">
        <v>0</v>
      </c>
      <c r="G581" s="60">
        <v>18800.29</v>
      </c>
      <c r="H581" s="60">
        <v>0</v>
      </c>
      <c r="I581" s="60">
        <f>SUM('Report Summary'!$J581:$N581)</f>
        <v>200</v>
      </c>
      <c r="J581" s="60">
        <v>0</v>
      </c>
      <c r="K581" s="60"/>
      <c r="L581" s="60"/>
      <c r="M581" s="60">
        <v>200</v>
      </c>
      <c r="N581" s="60">
        <v>0</v>
      </c>
      <c r="O581" s="60">
        <f>SUM('Report Summary'!$P581:$S581)</f>
        <v>0</v>
      </c>
      <c r="P581" s="60">
        <v>0</v>
      </c>
      <c r="Q581" s="60">
        <v>0</v>
      </c>
      <c r="R581" s="60">
        <v>0</v>
      </c>
      <c r="S581" s="60">
        <v>0</v>
      </c>
    </row>
    <row r="582" spans="1:19" x14ac:dyDescent="0.25">
      <c r="A582" s="55">
        <v>578</v>
      </c>
      <c r="B582" s="66" t="s">
        <v>11150</v>
      </c>
      <c r="C582" s="66">
        <v>5343542</v>
      </c>
      <c r="D582" s="62">
        <f>'Report Summary'!$E582+'Report Summary'!$I582+'Report Summary'!$O582</f>
        <v>58713.07</v>
      </c>
      <c r="E582" s="62">
        <f>SUM('Report Summary'!$F582:$H582)</f>
        <v>55433.07</v>
      </c>
      <c r="F582" s="62">
        <v>669.77</v>
      </c>
      <c r="G582" s="62">
        <v>31969.8</v>
      </c>
      <c r="H582" s="62">
        <v>22793.5</v>
      </c>
      <c r="I582" s="62">
        <f>SUM('Report Summary'!$J582:$N582)</f>
        <v>280</v>
      </c>
      <c r="J582" s="62">
        <v>0</v>
      </c>
      <c r="K582" s="62"/>
      <c r="L582" s="62"/>
      <c r="M582" s="62">
        <v>280</v>
      </c>
      <c r="N582" s="62">
        <v>0</v>
      </c>
      <c r="O582" s="62">
        <f>SUM('Report Summary'!$P582:$S582)</f>
        <v>3000</v>
      </c>
      <c r="P582" s="62">
        <v>0</v>
      </c>
      <c r="Q582" s="62">
        <v>0</v>
      </c>
      <c r="R582" s="62">
        <v>3000</v>
      </c>
      <c r="S582" s="62">
        <v>0</v>
      </c>
    </row>
    <row r="583" spans="1:19" x14ac:dyDescent="0.25">
      <c r="A583" s="58">
        <v>579</v>
      </c>
      <c r="B583" s="65" t="s">
        <v>11151</v>
      </c>
      <c r="C583" s="65">
        <v>5190169</v>
      </c>
      <c r="D583" s="60">
        <f>'Report Summary'!$E583+'Report Summary'!$I583+'Report Summary'!$O583</f>
        <v>134495.79999999999</v>
      </c>
      <c r="E583" s="60">
        <f>SUM('Report Summary'!$F583:$H583)</f>
        <v>35606.800000000003</v>
      </c>
      <c r="F583" s="60">
        <v>2021.5</v>
      </c>
      <c r="G583" s="60">
        <v>29889.3</v>
      </c>
      <c r="H583" s="60">
        <v>3696</v>
      </c>
      <c r="I583" s="60">
        <f>SUM('Report Summary'!$J583:$N583)</f>
        <v>98889</v>
      </c>
      <c r="J583" s="60">
        <v>164.6</v>
      </c>
      <c r="K583" s="60"/>
      <c r="L583" s="60">
        <v>1161</v>
      </c>
      <c r="M583" s="60">
        <v>3850</v>
      </c>
      <c r="N583" s="60">
        <v>93713.4</v>
      </c>
      <c r="O583" s="60">
        <f>SUM('Report Summary'!$P583:$S583)</f>
        <v>0</v>
      </c>
      <c r="P583" s="60">
        <v>0</v>
      </c>
      <c r="Q583" s="60">
        <v>0</v>
      </c>
      <c r="R583" s="60">
        <v>0</v>
      </c>
      <c r="S583" s="60">
        <v>0</v>
      </c>
    </row>
    <row r="584" spans="1:19" x14ac:dyDescent="0.25">
      <c r="A584" s="55">
        <v>580</v>
      </c>
      <c r="B584" s="56" t="s">
        <v>11152</v>
      </c>
      <c r="C584" s="56">
        <v>2605163</v>
      </c>
      <c r="D584" s="57">
        <f>'Report Summary'!$E584+'Report Summary'!$I584+'Report Summary'!$O584</f>
        <v>52892.299999999996</v>
      </c>
      <c r="E584" s="57">
        <f>SUM('Report Summary'!$F584:$H584)</f>
        <v>32568.7</v>
      </c>
      <c r="F584" s="57">
        <v>0</v>
      </c>
      <c r="G584" s="57">
        <v>102.8</v>
      </c>
      <c r="H584" s="57">
        <v>32465.9</v>
      </c>
      <c r="I584" s="57">
        <f>SUM('Report Summary'!$J584:$N584)</f>
        <v>19060</v>
      </c>
      <c r="J584" s="57">
        <v>0</v>
      </c>
      <c r="K584" s="57">
        <v>19060</v>
      </c>
      <c r="L584" s="57"/>
      <c r="M584" s="57"/>
      <c r="N584" s="57">
        <v>0</v>
      </c>
      <c r="O584" s="57">
        <f>SUM('Report Summary'!$P584:$S584)</f>
        <v>1263.5999999999999</v>
      </c>
      <c r="P584" s="57">
        <v>0</v>
      </c>
      <c r="Q584" s="57">
        <v>0</v>
      </c>
      <c r="R584" s="57">
        <v>1263.5999999999999</v>
      </c>
      <c r="S584" s="57">
        <v>0</v>
      </c>
    </row>
    <row r="585" spans="1:19" x14ac:dyDescent="0.25">
      <c r="A585" s="58">
        <v>581</v>
      </c>
      <c r="B585" s="65" t="s">
        <v>11153</v>
      </c>
      <c r="C585" s="65">
        <v>5267552</v>
      </c>
      <c r="D585" s="60">
        <f>'Report Summary'!$E585+'Report Summary'!$I585+'Report Summary'!$O585</f>
        <v>74858.8</v>
      </c>
      <c r="E585" s="60">
        <f>SUM('Report Summary'!$F585:$H585)</f>
        <v>73258.8</v>
      </c>
      <c r="F585" s="60">
        <v>52929.9</v>
      </c>
      <c r="G585" s="60">
        <v>18909.099999999999</v>
      </c>
      <c r="H585" s="60">
        <v>1419.8</v>
      </c>
      <c r="I585" s="60">
        <f>SUM('Report Summary'!$J585:$N585)</f>
        <v>1600</v>
      </c>
      <c r="J585" s="60">
        <v>0</v>
      </c>
      <c r="K585" s="60"/>
      <c r="L585" s="60">
        <v>700</v>
      </c>
      <c r="M585" s="60">
        <v>900</v>
      </c>
      <c r="N585" s="60">
        <v>0</v>
      </c>
      <c r="O585" s="60">
        <f>SUM('Report Summary'!$P585:$S585)</f>
        <v>0</v>
      </c>
      <c r="P585" s="60">
        <v>0</v>
      </c>
      <c r="Q585" s="60">
        <v>0</v>
      </c>
      <c r="R585" s="60">
        <v>0</v>
      </c>
      <c r="S585" s="60">
        <v>0</v>
      </c>
    </row>
    <row r="586" spans="1:19" x14ac:dyDescent="0.25">
      <c r="A586" s="55">
        <v>582</v>
      </c>
      <c r="B586" s="66" t="s">
        <v>4760</v>
      </c>
      <c r="C586" s="66">
        <v>5047307</v>
      </c>
      <c r="D586" s="62">
        <f>'Report Summary'!$E586+'Report Summary'!$I586+'Report Summary'!$O586</f>
        <v>193992.5</v>
      </c>
      <c r="E586" s="62">
        <f>SUM('Report Summary'!$F586:$H586)</f>
        <v>166964.79999999999</v>
      </c>
      <c r="F586" s="62">
        <v>153603</v>
      </c>
      <c r="G586" s="62">
        <v>442.8</v>
      </c>
      <c r="H586" s="62">
        <v>12919</v>
      </c>
      <c r="I586" s="62">
        <f>SUM('Report Summary'!$J586:$N586)</f>
        <v>27027.7</v>
      </c>
      <c r="J586" s="62">
        <v>0</v>
      </c>
      <c r="K586" s="62"/>
      <c r="L586" s="62">
        <v>6707</v>
      </c>
      <c r="M586" s="62"/>
      <c r="N586" s="62">
        <v>20320.7</v>
      </c>
      <c r="O586" s="62">
        <f>SUM('Report Summary'!$P586:$S586)</f>
        <v>0</v>
      </c>
      <c r="P586" s="62">
        <v>0</v>
      </c>
      <c r="Q586" s="62">
        <v>0</v>
      </c>
      <c r="R586" s="62">
        <v>0</v>
      </c>
      <c r="S586" s="62">
        <v>0</v>
      </c>
    </row>
    <row r="587" spans="1:19" x14ac:dyDescent="0.25">
      <c r="A587" s="58">
        <v>583</v>
      </c>
      <c r="B587" s="69" t="s">
        <v>11154</v>
      </c>
      <c r="C587" s="65">
        <v>5063795</v>
      </c>
      <c r="D587" s="60">
        <f>'Report Summary'!$E587+'Report Summary'!$I587+'Report Summary'!$O587</f>
        <v>8681.1</v>
      </c>
      <c r="E587" s="60">
        <f>SUM('Report Summary'!$F587:$H587)</f>
        <v>8681.1</v>
      </c>
      <c r="F587" s="60">
        <v>0</v>
      </c>
      <c r="G587" s="60">
        <v>8381.1</v>
      </c>
      <c r="H587" s="60">
        <v>300</v>
      </c>
      <c r="I587" s="60">
        <f>SUM('Report Summary'!$J587:$N587)</f>
        <v>0</v>
      </c>
      <c r="J587" s="60">
        <v>0</v>
      </c>
      <c r="K587" s="60"/>
      <c r="L587" s="60"/>
      <c r="M587" s="60"/>
      <c r="N587" s="60">
        <v>0</v>
      </c>
      <c r="O587" s="60">
        <f>SUM('Report Summary'!$P587:$S587)</f>
        <v>0</v>
      </c>
      <c r="P587" s="60">
        <v>0</v>
      </c>
      <c r="Q587" s="60">
        <v>0</v>
      </c>
      <c r="R587" s="60">
        <v>0</v>
      </c>
      <c r="S587" s="60">
        <v>0</v>
      </c>
    </row>
    <row r="588" spans="1:19" x14ac:dyDescent="0.25">
      <c r="A588" s="55">
        <v>584</v>
      </c>
      <c r="B588" s="66" t="s">
        <v>4256</v>
      </c>
      <c r="C588" s="66">
        <v>5388163</v>
      </c>
      <c r="D588" s="62">
        <f>'Report Summary'!$E588+'Report Summary'!$I588+'Report Summary'!$O588</f>
        <v>8756</v>
      </c>
      <c r="E588" s="62">
        <f>SUM('Report Summary'!$F588:$H588)</f>
        <v>8756</v>
      </c>
      <c r="F588" s="62">
        <v>0</v>
      </c>
      <c r="G588" s="62">
        <v>8756</v>
      </c>
      <c r="H588" s="62">
        <v>0</v>
      </c>
      <c r="I588" s="62">
        <f>SUM('Report Summary'!$J588:$N588)</f>
        <v>0</v>
      </c>
      <c r="J588" s="62">
        <v>0</v>
      </c>
      <c r="K588" s="62"/>
      <c r="L588" s="62"/>
      <c r="M588" s="62"/>
      <c r="N588" s="62">
        <v>0</v>
      </c>
      <c r="O588" s="62">
        <f>SUM('Report Summary'!$P588:$S588)</f>
        <v>0</v>
      </c>
      <c r="P588" s="62">
        <v>0</v>
      </c>
      <c r="Q588" s="62">
        <v>0</v>
      </c>
      <c r="R588" s="62">
        <v>0</v>
      </c>
      <c r="S588" s="62">
        <v>0</v>
      </c>
    </row>
    <row r="589" spans="1:19" x14ac:dyDescent="0.25">
      <c r="A589" s="58">
        <v>585</v>
      </c>
      <c r="B589" s="63" t="s">
        <v>11155</v>
      </c>
      <c r="C589" s="63">
        <v>2053179</v>
      </c>
      <c r="D589" s="64">
        <f>'Report Summary'!$E589+'Report Summary'!$I589+'Report Summary'!$O589</f>
        <v>711.6</v>
      </c>
      <c r="E589" s="64">
        <f>SUM('Report Summary'!$F589:$H589)</f>
        <v>231.6</v>
      </c>
      <c r="F589" s="64">
        <v>14</v>
      </c>
      <c r="G589" s="64">
        <v>217.6</v>
      </c>
      <c r="H589" s="64">
        <v>0</v>
      </c>
      <c r="I589" s="64">
        <f>SUM('Report Summary'!$J589:$N589)</f>
        <v>480</v>
      </c>
      <c r="J589" s="64">
        <v>0</v>
      </c>
      <c r="K589" s="64">
        <v>480</v>
      </c>
      <c r="L589" s="64"/>
      <c r="M589" s="64"/>
      <c r="N589" s="64">
        <v>0</v>
      </c>
      <c r="O589" s="64">
        <f>SUM('Report Summary'!$P589:$S589)</f>
        <v>0</v>
      </c>
      <c r="P589" s="64">
        <v>0</v>
      </c>
      <c r="Q589" s="64">
        <v>0</v>
      </c>
      <c r="R589" s="64">
        <v>0</v>
      </c>
      <c r="S589" s="64">
        <v>0</v>
      </c>
    </row>
    <row r="590" spans="1:19" x14ac:dyDescent="0.25">
      <c r="A590" s="55">
        <v>586</v>
      </c>
      <c r="B590" s="66" t="s">
        <v>11156</v>
      </c>
      <c r="C590" s="66">
        <v>5433169</v>
      </c>
      <c r="D590" s="62">
        <f>'Report Summary'!$E590+'Report Summary'!$I590+'Report Summary'!$O590</f>
        <v>26366.3</v>
      </c>
      <c r="E590" s="62">
        <f>SUM('Report Summary'!$F590:$H590)</f>
        <v>24216.3</v>
      </c>
      <c r="F590" s="62">
        <v>0</v>
      </c>
      <c r="G590" s="62">
        <v>24216.3</v>
      </c>
      <c r="H590" s="62">
        <v>0</v>
      </c>
      <c r="I590" s="62">
        <f>SUM('Report Summary'!$J590:$N590)</f>
        <v>2150</v>
      </c>
      <c r="J590" s="62">
        <v>0</v>
      </c>
      <c r="K590" s="62"/>
      <c r="L590" s="62"/>
      <c r="M590" s="62">
        <v>2150</v>
      </c>
      <c r="N590" s="62">
        <v>0</v>
      </c>
      <c r="O590" s="62">
        <f>SUM('Report Summary'!$P590:$S590)</f>
        <v>0</v>
      </c>
      <c r="P590" s="62">
        <v>0</v>
      </c>
      <c r="Q590" s="62">
        <v>0</v>
      </c>
      <c r="R590" s="62">
        <v>0</v>
      </c>
      <c r="S590" s="62">
        <v>0</v>
      </c>
    </row>
    <row r="591" spans="1:19" x14ac:dyDescent="0.25">
      <c r="A591" s="58">
        <v>587</v>
      </c>
      <c r="B591" s="65" t="s">
        <v>4355</v>
      </c>
      <c r="C591" s="65">
        <v>2059762</v>
      </c>
      <c r="D591" s="60">
        <f>'Report Summary'!$E591+'Report Summary'!$I591+'Report Summary'!$O591</f>
        <v>62.7</v>
      </c>
      <c r="E591" s="60">
        <f>SUM('Report Summary'!$F591:$H591)</f>
        <v>62.7</v>
      </c>
      <c r="F591" s="60">
        <v>0</v>
      </c>
      <c r="G591" s="60">
        <v>62.7</v>
      </c>
      <c r="H591" s="60">
        <v>0</v>
      </c>
      <c r="I591" s="60">
        <f>SUM('Report Summary'!$J591:$N591)</f>
        <v>0</v>
      </c>
      <c r="J591" s="60">
        <v>0</v>
      </c>
      <c r="K591" s="60"/>
      <c r="L591" s="60"/>
      <c r="M591" s="60"/>
      <c r="N591" s="60">
        <v>0</v>
      </c>
      <c r="O591" s="60">
        <f>SUM('Report Summary'!$P591:$S591)</f>
        <v>0</v>
      </c>
      <c r="P591" s="60">
        <v>0</v>
      </c>
      <c r="Q591" s="60">
        <v>0</v>
      </c>
      <c r="R591" s="60">
        <v>0</v>
      </c>
      <c r="S591" s="60">
        <v>0</v>
      </c>
    </row>
    <row r="592" spans="1:19" x14ac:dyDescent="0.25">
      <c r="A592" s="55">
        <v>588</v>
      </c>
      <c r="B592" s="66" t="s">
        <v>11157</v>
      </c>
      <c r="C592" s="66">
        <v>5108241</v>
      </c>
      <c r="D592" s="62">
        <f>'Report Summary'!$E592+'Report Summary'!$I592+'Report Summary'!$O592</f>
        <v>26996.100000000002</v>
      </c>
      <c r="E592" s="62">
        <f>SUM('Report Summary'!$F592:$H592)</f>
        <v>18996.100000000002</v>
      </c>
      <c r="F592" s="62">
        <v>347.1</v>
      </c>
      <c r="G592" s="62">
        <v>15215.2</v>
      </c>
      <c r="H592" s="62">
        <v>3433.8</v>
      </c>
      <c r="I592" s="62">
        <f>SUM('Report Summary'!$J592:$N592)</f>
        <v>3000</v>
      </c>
      <c r="J592" s="62">
        <v>0</v>
      </c>
      <c r="K592" s="62"/>
      <c r="L592" s="62"/>
      <c r="M592" s="62">
        <v>3000</v>
      </c>
      <c r="N592" s="62">
        <v>0</v>
      </c>
      <c r="O592" s="62">
        <f>SUM('Report Summary'!$P592:$S592)</f>
        <v>5000</v>
      </c>
      <c r="P592" s="62">
        <v>0</v>
      </c>
      <c r="Q592" s="62">
        <v>0</v>
      </c>
      <c r="R592" s="62">
        <v>5000</v>
      </c>
      <c r="S592" s="62">
        <v>0</v>
      </c>
    </row>
    <row r="593" spans="1:19" x14ac:dyDescent="0.25">
      <c r="A593" s="58">
        <v>589</v>
      </c>
      <c r="B593" s="63" t="s">
        <v>11158</v>
      </c>
      <c r="C593" s="63">
        <v>5517346</v>
      </c>
      <c r="D593" s="64">
        <f>'Report Summary'!$E593+'Report Summary'!$I593+'Report Summary'!$O593</f>
        <v>294</v>
      </c>
      <c r="E593" s="64">
        <f>SUM('Report Summary'!$F593:$H593)</f>
        <v>294</v>
      </c>
      <c r="F593" s="64">
        <v>0</v>
      </c>
      <c r="G593" s="64">
        <v>294</v>
      </c>
      <c r="H593" s="64">
        <v>0</v>
      </c>
      <c r="I593" s="64">
        <f>SUM('Report Summary'!$J593:$N593)</f>
        <v>0</v>
      </c>
      <c r="J593" s="64">
        <v>0</v>
      </c>
      <c r="K593" s="64"/>
      <c r="L593" s="64"/>
      <c r="M593" s="64"/>
      <c r="N593" s="64">
        <v>0</v>
      </c>
      <c r="O593" s="64">
        <f>SUM('Report Summary'!$P593:$S593)</f>
        <v>0</v>
      </c>
      <c r="P593" s="64">
        <v>0</v>
      </c>
      <c r="Q593" s="64">
        <v>0</v>
      </c>
      <c r="R593" s="64">
        <v>0</v>
      </c>
      <c r="S593" s="64">
        <v>0</v>
      </c>
    </row>
    <row r="594" spans="1:19" x14ac:dyDescent="0.25">
      <c r="A594" s="55">
        <v>590</v>
      </c>
      <c r="B594" s="56" t="s">
        <v>11159</v>
      </c>
      <c r="C594" s="56">
        <v>2044161</v>
      </c>
      <c r="D594" s="57">
        <f>'Report Summary'!$E594+'Report Summary'!$I594+'Report Summary'!$O594</f>
        <v>12841.9</v>
      </c>
      <c r="E594" s="57">
        <f>SUM('Report Summary'!$F594:$H594)</f>
        <v>12391.9</v>
      </c>
      <c r="F594" s="57">
        <v>0</v>
      </c>
      <c r="G594" s="57">
        <v>12391.9</v>
      </c>
      <c r="H594" s="57">
        <v>0</v>
      </c>
      <c r="I594" s="57">
        <f>SUM('Report Summary'!$J594:$N594)</f>
        <v>450</v>
      </c>
      <c r="J594" s="57">
        <v>0</v>
      </c>
      <c r="K594" s="57"/>
      <c r="L594" s="57"/>
      <c r="M594" s="57">
        <v>450</v>
      </c>
      <c r="N594" s="57">
        <v>0</v>
      </c>
      <c r="O594" s="57">
        <f>SUM('Report Summary'!$P594:$S594)</f>
        <v>0</v>
      </c>
      <c r="P594" s="57">
        <v>0</v>
      </c>
      <c r="Q594" s="57">
        <v>0</v>
      </c>
      <c r="R594" s="57">
        <v>0</v>
      </c>
      <c r="S594" s="57">
        <v>0</v>
      </c>
    </row>
    <row r="595" spans="1:19" x14ac:dyDescent="0.25">
      <c r="A595" s="58">
        <v>591</v>
      </c>
      <c r="B595" s="65" t="s">
        <v>11160</v>
      </c>
      <c r="C595" s="65">
        <v>2797216</v>
      </c>
      <c r="D595" s="60">
        <f>'Report Summary'!$E595+'Report Summary'!$I595+'Report Summary'!$O595</f>
        <v>179964.9</v>
      </c>
      <c r="E595" s="60">
        <f>SUM('Report Summary'!$F595:$H595)</f>
        <v>179964.9</v>
      </c>
      <c r="F595" s="60">
        <v>0</v>
      </c>
      <c r="G595" s="60">
        <v>179689.1</v>
      </c>
      <c r="H595" s="60">
        <v>275.8</v>
      </c>
      <c r="I595" s="60">
        <f>SUM('Report Summary'!$J595:$N595)</f>
        <v>0</v>
      </c>
      <c r="J595" s="60">
        <v>0</v>
      </c>
      <c r="K595" s="60"/>
      <c r="L595" s="60"/>
      <c r="M595" s="60"/>
      <c r="N595" s="60">
        <v>0</v>
      </c>
      <c r="O595" s="60">
        <f>SUM('Report Summary'!$P595:$S595)</f>
        <v>0</v>
      </c>
      <c r="P595" s="60">
        <v>0</v>
      </c>
      <c r="Q595" s="60">
        <v>0</v>
      </c>
      <c r="R595" s="60">
        <v>0</v>
      </c>
      <c r="S595" s="60">
        <v>0</v>
      </c>
    </row>
    <row r="596" spans="1:19" x14ac:dyDescent="0.25">
      <c r="A596" s="55">
        <v>592</v>
      </c>
      <c r="B596" s="66" t="s">
        <v>3518</v>
      </c>
      <c r="C596" s="66">
        <v>5159342</v>
      </c>
      <c r="D596" s="62">
        <f>'Report Summary'!$E596+'Report Summary'!$I596+'Report Summary'!$O596</f>
        <v>91759.3</v>
      </c>
      <c r="E596" s="62">
        <f>SUM('Report Summary'!$F596:$H596)</f>
        <v>90459.3</v>
      </c>
      <c r="F596" s="62">
        <v>0</v>
      </c>
      <c r="G596" s="62">
        <v>90459.3</v>
      </c>
      <c r="H596" s="62">
        <v>0</v>
      </c>
      <c r="I596" s="62">
        <f>SUM('Report Summary'!$J596:$N596)</f>
        <v>1300</v>
      </c>
      <c r="J596" s="62">
        <v>0</v>
      </c>
      <c r="K596" s="62"/>
      <c r="L596" s="62"/>
      <c r="M596" s="62">
        <v>1300</v>
      </c>
      <c r="N596" s="62">
        <v>0</v>
      </c>
      <c r="O596" s="62">
        <f>SUM('Report Summary'!$P596:$S596)</f>
        <v>0</v>
      </c>
      <c r="P596" s="62">
        <v>0</v>
      </c>
      <c r="Q596" s="62">
        <v>0</v>
      </c>
      <c r="R596" s="62">
        <v>0</v>
      </c>
      <c r="S596" s="62">
        <v>0</v>
      </c>
    </row>
    <row r="597" spans="1:19" x14ac:dyDescent="0.25">
      <c r="A597" s="58">
        <v>593</v>
      </c>
      <c r="B597" s="63" t="s">
        <v>11161</v>
      </c>
      <c r="C597" s="63">
        <v>3124916</v>
      </c>
      <c r="D597" s="64">
        <f>'Report Summary'!$E597+'Report Summary'!$I597+'Report Summary'!$O597</f>
        <v>30598.7</v>
      </c>
      <c r="E597" s="64">
        <f>SUM('Report Summary'!$F597:$H597)</f>
        <v>23653.200000000001</v>
      </c>
      <c r="F597" s="64">
        <v>0</v>
      </c>
      <c r="G597" s="64">
        <v>23653.200000000001</v>
      </c>
      <c r="H597" s="64">
        <v>0</v>
      </c>
      <c r="I597" s="64">
        <f>SUM('Report Summary'!$J597:$N597)</f>
        <v>6945.5</v>
      </c>
      <c r="J597" s="64">
        <v>0</v>
      </c>
      <c r="K597" s="64">
        <v>1945.5</v>
      </c>
      <c r="L597" s="64"/>
      <c r="M597" s="64">
        <v>5000</v>
      </c>
      <c r="N597" s="64">
        <v>0</v>
      </c>
      <c r="O597" s="64">
        <f>SUM('Report Summary'!$P597:$S597)</f>
        <v>0</v>
      </c>
      <c r="P597" s="64">
        <v>0</v>
      </c>
      <c r="Q597" s="64">
        <v>0</v>
      </c>
      <c r="R597" s="64">
        <v>0</v>
      </c>
      <c r="S597" s="64">
        <v>0</v>
      </c>
    </row>
    <row r="598" spans="1:19" x14ac:dyDescent="0.25">
      <c r="A598" s="55">
        <v>594</v>
      </c>
      <c r="B598" s="56" t="s">
        <v>870</v>
      </c>
      <c r="C598" s="56">
        <v>2703068</v>
      </c>
      <c r="D598" s="57">
        <f>'Report Summary'!$E598+'Report Summary'!$I598+'Report Summary'!$O598</f>
        <v>108136.79999999999</v>
      </c>
      <c r="E598" s="57">
        <f>SUM('Report Summary'!$F598:$H598)</f>
        <v>100495.09999999999</v>
      </c>
      <c r="F598" s="57">
        <v>36959.199999999997</v>
      </c>
      <c r="G598" s="57">
        <v>9138.1999999999989</v>
      </c>
      <c r="H598" s="57">
        <v>54397.7</v>
      </c>
      <c r="I598" s="57">
        <f>SUM('Report Summary'!$J598:$N598)</f>
        <v>5806.4000000000005</v>
      </c>
      <c r="J598" s="57">
        <v>329.1</v>
      </c>
      <c r="K598" s="57">
        <v>4201.6000000000004</v>
      </c>
      <c r="L598" s="57">
        <v>134.19999999999999</v>
      </c>
      <c r="M598" s="57">
        <v>1141.5</v>
      </c>
      <c r="N598" s="57">
        <v>0</v>
      </c>
      <c r="O598" s="57">
        <f>SUM('Report Summary'!$P598:$S598)</f>
        <v>1835.3</v>
      </c>
      <c r="P598" s="57">
        <v>0</v>
      </c>
      <c r="Q598" s="57">
        <v>1685.3</v>
      </c>
      <c r="R598" s="57">
        <v>0</v>
      </c>
      <c r="S598" s="57">
        <v>150</v>
      </c>
    </row>
    <row r="599" spans="1:19" x14ac:dyDescent="0.25">
      <c r="A599" s="58">
        <v>595</v>
      </c>
      <c r="B599" s="63" t="s">
        <v>4449</v>
      </c>
      <c r="C599" s="63">
        <v>5201152</v>
      </c>
      <c r="D599" s="64">
        <f>'Report Summary'!$E599+'Report Summary'!$I599+'Report Summary'!$O599</f>
        <v>1340.25</v>
      </c>
      <c r="E599" s="64">
        <f>SUM('Report Summary'!$F599:$H599)</f>
        <v>1340.25</v>
      </c>
      <c r="F599" s="60">
        <v>0</v>
      </c>
      <c r="G599" s="60">
        <v>1340.25</v>
      </c>
      <c r="H599" s="60">
        <v>0</v>
      </c>
      <c r="I599" s="60">
        <f>SUM('Report Summary'!$J599:$N599)</f>
        <v>0</v>
      </c>
      <c r="J599" s="60">
        <v>0</v>
      </c>
      <c r="K599" s="60"/>
      <c r="L599" s="60"/>
      <c r="M599" s="60"/>
      <c r="N599" s="60">
        <v>0</v>
      </c>
      <c r="O599" s="60">
        <f>SUM('Report Summary'!$P599:$S599)</f>
        <v>0</v>
      </c>
      <c r="P599" s="60">
        <v>0</v>
      </c>
      <c r="Q599" s="60">
        <v>0</v>
      </c>
      <c r="R599" s="60">
        <v>0</v>
      </c>
      <c r="S599" s="60">
        <v>0</v>
      </c>
    </row>
    <row r="600" spans="1:19" x14ac:dyDescent="0.25">
      <c r="A600" s="55">
        <v>596</v>
      </c>
      <c r="B600" s="56" t="s">
        <v>11162</v>
      </c>
      <c r="C600" s="56">
        <v>5233232</v>
      </c>
      <c r="D600" s="57">
        <f>'Report Summary'!$E600+'Report Summary'!$I600+'Report Summary'!$O600</f>
        <v>14360.8</v>
      </c>
      <c r="E600" s="57">
        <f>SUM('Report Summary'!$F600:$H600)</f>
        <v>8744.7999999999993</v>
      </c>
      <c r="F600" s="57">
        <v>0</v>
      </c>
      <c r="G600" s="57">
        <v>8744.7999999999993</v>
      </c>
      <c r="H600" s="57">
        <v>0</v>
      </c>
      <c r="I600" s="57">
        <f>SUM('Report Summary'!$J600:$N600)</f>
        <v>5616</v>
      </c>
      <c r="J600" s="57">
        <v>0</v>
      </c>
      <c r="K600" s="57">
        <v>5616</v>
      </c>
      <c r="L600" s="57"/>
      <c r="M600" s="57"/>
      <c r="N600" s="57">
        <v>0</v>
      </c>
      <c r="O600" s="57">
        <f>SUM('Report Summary'!$P600:$S600)</f>
        <v>0</v>
      </c>
      <c r="P600" s="57">
        <v>0</v>
      </c>
      <c r="Q600" s="57">
        <v>0</v>
      </c>
      <c r="R600" s="57">
        <v>0</v>
      </c>
      <c r="S600" s="57">
        <v>0</v>
      </c>
    </row>
    <row r="601" spans="1:19" x14ac:dyDescent="0.25">
      <c r="A601" s="58">
        <v>597</v>
      </c>
      <c r="B601" s="63" t="s">
        <v>11163</v>
      </c>
      <c r="C601" s="63">
        <v>2774666</v>
      </c>
      <c r="D601" s="64">
        <f>'Report Summary'!$E601+'Report Summary'!$I601+'Report Summary'!$O601</f>
        <v>121722</v>
      </c>
      <c r="E601" s="64">
        <f>SUM('Report Summary'!$F601:$H601)</f>
        <v>19659.700000000004</v>
      </c>
      <c r="F601" s="64">
        <v>589.20000000000005</v>
      </c>
      <c r="G601" s="64">
        <v>12300.900000000001</v>
      </c>
      <c r="H601" s="64">
        <v>6769.6</v>
      </c>
      <c r="I601" s="64">
        <f>SUM('Report Summary'!$J601:$N601)</f>
        <v>2062.3000000000002</v>
      </c>
      <c r="J601" s="64">
        <v>555</v>
      </c>
      <c r="K601" s="64">
        <v>1507.3</v>
      </c>
      <c r="L601" s="64"/>
      <c r="M601" s="64"/>
      <c r="N601" s="64">
        <v>0</v>
      </c>
      <c r="O601" s="64">
        <f>SUM('Report Summary'!$P601:$S601)</f>
        <v>100000</v>
      </c>
      <c r="P601" s="64">
        <v>0</v>
      </c>
      <c r="Q601" s="64">
        <v>0</v>
      </c>
      <c r="R601" s="64">
        <v>100000</v>
      </c>
      <c r="S601" s="64">
        <v>0</v>
      </c>
    </row>
    <row r="602" spans="1:19" x14ac:dyDescent="0.25">
      <c r="A602" s="55">
        <v>598</v>
      </c>
      <c r="B602" s="69" t="s">
        <v>11164</v>
      </c>
      <c r="C602" s="66">
        <v>2065088</v>
      </c>
      <c r="D602" s="62">
        <f>'Report Summary'!$E602+'Report Summary'!$I602+'Report Summary'!$O602</f>
        <v>17334.3</v>
      </c>
      <c r="E602" s="62">
        <f>SUM('Report Summary'!$F602:$H602)</f>
        <v>17334.3</v>
      </c>
      <c r="F602" s="62">
        <v>5864.7</v>
      </c>
      <c r="G602" s="62">
        <v>0</v>
      </c>
      <c r="H602" s="62">
        <v>11469.6</v>
      </c>
      <c r="I602" s="62">
        <f>SUM('Report Summary'!$J602:$N602)</f>
        <v>0</v>
      </c>
      <c r="J602" s="62">
        <v>0</v>
      </c>
      <c r="K602" s="62"/>
      <c r="L602" s="62"/>
      <c r="M602" s="62"/>
      <c r="N602" s="62">
        <v>0</v>
      </c>
      <c r="O602" s="62">
        <f>SUM('Report Summary'!$P602:$S602)</f>
        <v>0</v>
      </c>
      <c r="P602" s="62">
        <v>0</v>
      </c>
      <c r="Q602" s="62">
        <v>0</v>
      </c>
      <c r="R602" s="62">
        <v>0</v>
      </c>
      <c r="S602" s="62">
        <v>0</v>
      </c>
    </row>
    <row r="603" spans="1:19" x14ac:dyDescent="0.25">
      <c r="A603" s="58">
        <v>599</v>
      </c>
      <c r="B603" s="65" t="s">
        <v>6462</v>
      </c>
      <c r="C603" s="65">
        <v>5108659</v>
      </c>
      <c r="D603" s="60">
        <f>'Report Summary'!$E603+'Report Summary'!$I603+'Report Summary'!$O603</f>
        <v>31066.5</v>
      </c>
      <c r="E603" s="60">
        <f>SUM('Report Summary'!$F603:$H603)</f>
        <v>30866.5</v>
      </c>
      <c r="F603" s="60">
        <v>0</v>
      </c>
      <c r="G603" s="60">
        <v>30866.5</v>
      </c>
      <c r="H603" s="60">
        <v>0</v>
      </c>
      <c r="I603" s="60">
        <f>SUM('Report Summary'!$J603:$N603)</f>
        <v>200</v>
      </c>
      <c r="J603" s="60">
        <v>0</v>
      </c>
      <c r="K603" s="60"/>
      <c r="L603" s="60"/>
      <c r="M603" s="60">
        <v>200</v>
      </c>
      <c r="N603" s="60">
        <v>0</v>
      </c>
      <c r="O603" s="60">
        <f>SUM('Report Summary'!$P603:$S603)</f>
        <v>0</v>
      </c>
      <c r="P603" s="60">
        <v>0</v>
      </c>
      <c r="Q603" s="60">
        <v>0</v>
      </c>
      <c r="R603" s="60">
        <v>0</v>
      </c>
      <c r="S603" s="60">
        <v>0</v>
      </c>
    </row>
    <row r="604" spans="1:19" x14ac:dyDescent="0.25">
      <c r="A604" s="55">
        <v>600</v>
      </c>
      <c r="B604" s="56" t="s">
        <v>11165</v>
      </c>
      <c r="C604" s="56">
        <v>2890623</v>
      </c>
      <c r="D604" s="57">
        <f>'Report Summary'!$E604+'Report Summary'!$I604+'Report Summary'!$O604</f>
        <v>26137</v>
      </c>
      <c r="E604" s="57">
        <f>SUM('Report Summary'!$F604:$H604)</f>
        <v>25187</v>
      </c>
      <c r="F604" s="57">
        <v>0</v>
      </c>
      <c r="G604" s="57">
        <v>25187</v>
      </c>
      <c r="H604" s="57">
        <v>0</v>
      </c>
      <c r="I604" s="57">
        <f>SUM('Report Summary'!$J604:$N604)</f>
        <v>950</v>
      </c>
      <c r="J604" s="57">
        <v>0</v>
      </c>
      <c r="K604" s="57"/>
      <c r="L604" s="57">
        <v>450</v>
      </c>
      <c r="M604" s="57">
        <v>500</v>
      </c>
      <c r="N604" s="57">
        <v>0</v>
      </c>
      <c r="O604" s="57">
        <f>SUM('Report Summary'!$P604:$S604)</f>
        <v>0</v>
      </c>
      <c r="P604" s="57">
        <v>0</v>
      </c>
      <c r="Q604" s="57">
        <v>0</v>
      </c>
      <c r="R604" s="57">
        <v>0</v>
      </c>
      <c r="S604" s="57">
        <v>0</v>
      </c>
    </row>
    <row r="605" spans="1:19" x14ac:dyDescent="0.25">
      <c r="A605" s="58">
        <v>601</v>
      </c>
      <c r="B605" s="65" t="s">
        <v>11166</v>
      </c>
      <c r="C605" s="65">
        <v>5517893</v>
      </c>
      <c r="D605" s="60">
        <f>'Report Summary'!$E605+'Report Summary'!$I605+'Report Summary'!$O605</f>
        <v>7242.96</v>
      </c>
      <c r="E605" s="60">
        <f>SUM('Report Summary'!$F605:$H605)</f>
        <v>7242.96</v>
      </c>
      <c r="F605" s="60">
        <v>0</v>
      </c>
      <c r="G605" s="60">
        <v>7242.96</v>
      </c>
      <c r="H605" s="60">
        <v>0</v>
      </c>
      <c r="I605" s="60">
        <f>SUM('Report Summary'!$J605:$N605)</f>
        <v>0</v>
      </c>
      <c r="J605" s="60">
        <v>0</v>
      </c>
      <c r="K605" s="60"/>
      <c r="L605" s="60"/>
      <c r="M605" s="60"/>
      <c r="N605" s="60">
        <v>0</v>
      </c>
      <c r="O605" s="60">
        <f>SUM('Report Summary'!$P605:$S605)</f>
        <v>0</v>
      </c>
      <c r="P605" s="60">
        <v>0</v>
      </c>
      <c r="Q605" s="60">
        <v>0</v>
      </c>
      <c r="R605" s="60">
        <v>0</v>
      </c>
      <c r="S605" s="60">
        <v>0</v>
      </c>
    </row>
    <row r="606" spans="1:19" x14ac:dyDescent="0.25">
      <c r="A606" s="55">
        <v>602</v>
      </c>
      <c r="B606" s="56" t="s">
        <v>871</v>
      </c>
      <c r="C606" s="56">
        <v>5003539</v>
      </c>
      <c r="D606" s="57">
        <f>'Report Summary'!$E606+'Report Summary'!$I606+'Report Summary'!$O606</f>
        <v>289056.56</v>
      </c>
      <c r="E606" s="57">
        <f>SUM('Report Summary'!$F606:$H606)</f>
        <v>252931.3</v>
      </c>
      <c r="F606" s="57">
        <v>10318</v>
      </c>
      <c r="G606" s="57">
        <v>180669.5</v>
      </c>
      <c r="H606" s="57">
        <v>61943.799999999996</v>
      </c>
      <c r="I606" s="57">
        <f>SUM('Report Summary'!$J606:$N606)</f>
        <v>32825.259999999995</v>
      </c>
      <c r="J606" s="57">
        <v>20553.259999999998</v>
      </c>
      <c r="K606" s="57">
        <v>871.6</v>
      </c>
      <c r="L606" s="57"/>
      <c r="M606" s="57"/>
      <c r="N606" s="57">
        <v>11400.4</v>
      </c>
      <c r="O606" s="57">
        <f>SUM('Report Summary'!$P606:$S606)</f>
        <v>3300</v>
      </c>
      <c r="P606" s="57">
        <v>0</v>
      </c>
      <c r="Q606" s="57">
        <v>0</v>
      </c>
      <c r="R606" s="57">
        <v>3300</v>
      </c>
      <c r="S606" s="57">
        <v>0</v>
      </c>
    </row>
    <row r="607" spans="1:19" x14ac:dyDescent="0.25">
      <c r="A607" s="58">
        <v>603</v>
      </c>
      <c r="B607" s="63" t="s">
        <v>9360</v>
      </c>
      <c r="C607" s="63">
        <v>2762706</v>
      </c>
      <c r="D607" s="64">
        <f>'Report Summary'!$E607+'Report Summary'!$I607+'Report Summary'!$O607</f>
        <v>3941.3</v>
      </c>
      <c r="E607" s="64">
        <f>SUM('Report Summary'!$F607:$H607)</f>
        <v>2234.9</v>
      </c>
      <c r="F607" s="64">
        <v>0</v>
      </c>
      <c r="G607" s="64">
        <v>2234.9</v>
      </c>
      <c r="H607" s="64">
        <v>0</v>
      </c>
      <c r="I607" s="64">
        <f>SUM('Report Summary'!$J607:$N607)</f>
        <v>1706.4</v>
      </c>
      <c r="J607" s="64">
        <v>0</v>
      </c>
      <c r="K607" s="64">
        <v>1706.4</v>
      </c>
      <c r="L607" s="64"/>
      <c r="M607" s="64"/>
      <c r="N607" s="64">
        <v>0</v>
      </c>
      <c r="O607" s="64">
        <f>SUM('Report Summary'!$P607:$S607)</f>
        <v>0</v>
      </c>
      <c r="P607" s="64">
        <v>0</v>
      </c>
      <c r="Q607" s="64">
        <v>0</v>
      </c>
      <c r="R607" s="64">
        <v>0</v>
      </c>
      <c r="S607" s="64">
        <v>0</v>
      </c>
    </row>
    <row r="608" spans="1:19" x14ac:dyDescent="0.25">
      <c r="A608" s="55">
        <v>604</v>
      </c>
      <c r="B608" s="66" t="s">
        <v>3562</v>
      </c>
      <c r="C608" s="66">
        <v>5158974</v>
      </c>
      <c r="D608" s="62">
        <f>'Report Summary'!$E608+'Report Summary'!$I608+'Report Summary'!$O608</f>
        <v>6003.9</v>
      </c>
      <c r="E608" s="62">
        <f>SUM('Report Summary'!$F608:$H608)</f>
        <v>5853.9</v>
      </c>
      <c r="F608" s="62">
        <v>0</v>
      </c>
      <c r="G608" s="62">
        <v>5853.9</v>
      </c>
      <c r="H608" s="62">
        <v>0</v>
      </c>
      <c r="I608" s="62">
        <f>SUM('Report Summary'!$J608:$N608)</f>
        <v>150</v>
      </c>
      <c r="J608" s="62">
        <v>0</v>
      </c>
      <c r="K608" s="62"/>
      <c r="L608" s="62"/>
      <c r="M608" s="62">
        <v>150</v>
      </c>
      <c r="N608" s="62">
        <v>0</v>
      </c>
      <c r="O608" s="62">
        <f>SUM('Report Summary'!$P608:$S608)</f>
        <v>0</v>
      </c>
      <c r="P608" s="62">
        <v>0</v>
      </c>
      <c r="Q608" s="62">
        <v>0</v>
      </c>
      <c r="R608" s="62">
        <v>0</v>
      </c>
      <c r="S608" s="62">
        <v>0</v>
      </c>
    </row>
    <row r="609" spans="1:19" x14ac:dyDescent="0.25">
      <c r="A609" s="58">
        <v>605</v>
      </c>
      <c r="B609" s="69" t="s">
        <v>4908</v>
      </c>
      <c r="C609" s="65">
        <v>5198003</v>
      </c>
      <c r="D609" s="60">
        <f>'Report Summary'!$E609+'Report Summary'!$I609+'Report Summary'!$O609</f>
        <v>769</v>
      </c>
      <c r="E609" s="60">
        <f>SUM('Report Summary'!$F609:$H609)</f>
        <v>769</v>
      </c>
      <c r="F609" s="60">
        <v>241</v>
      </c>
      <c r="G609" s="60">
        <v>0</v>
      </c>
      <c r="H609" s="60">
        <v>528</v>
      </c>
      <c r="I609" s="60">
        <f>SUM('Report Summary'!$J609:$N609)</f>
        <v>0</v>
      </c>
      <c r="J609" s="60">
        <v>0</v>
      </c>
      <c r="K609" s="60"/>
      <c r="L609" s="60"/>
      <c r="M609" s="60"/>
      <c r="N609" s="60">
        <v>0</v>
      </c>
      <c r="O609" s="60">
        <f>SUM('Report Summary'!$P609:$S609)</f>
        <v>0</v>
      </c>
      <c r="P609" s="60">
        <v>0</v>
      </c>
      <c r="Q609" s="60">
        <v>0</v>
      </c>
      <c r="R609" s="60">
        <v>0</v>
      </c>
      <c r="S609" s="60">
        <v>0</v>
      </c>
    </row>
    <row r="610" spans="1:19" x14ac:dyDescent="0.25">
      <c r="A610" s="55">
        <v>606</v>
      </c>
      <c r="B610" s="66" t="s">
        <v>5646</v>
      </c>
      <c r="C610" s="66">
        <v>5196175</v>
      </c>
      <c r="D610" s="62">
        <f>'Report Summary'!$E610+'Report Summary'!$I610+'Report Summary'!$O610</f>
        <v>8428.1</v>
      </c>
      <c r="E610" s="62">
        <f>SUM('Report Summary'!$F610:$H610)</f>
        <v>8428.1</v>
      </c>
      <c r="F610" s="62">
        <v>15.1</v>
      </c>
      <c r="G610" s="62">
        <v>603.70000000000005</v>
      </c>
      <c r="H610" s="62">
        <v>7809.3</v>
      </c>
      <c r="I610" s="62">
        <f>SUM('Report Summary'!$J610:$N610)</f>
        <v>0</v>
      </c>
      <c r="J610" s="62">
        <v>0</v>
      </c>
      <c r="K610" s="62"/>
      <c r="L610" s="62"/>
      <c r="M610" s="62"/>
      <c r="N610" s="62">
        <v>0</v>
      </c>
      <c r="O610" s="62">
        <f>SUM('Report Summary'!$P610:$S610)</f>
        <v>0</v>
      </c>
      <c r="P610" s="62">
        <v>0</v>
      </c>
      <c r="Q610" s="62">
        <v>0</v>
      </c>
      <c r="R610" s="62">
        <v>0</v>
      </c>
      <c r="S610" s="62">
        <v>0</v>
      </c>
    </row>
    <row r="611" spans="1:19" x14ac:dyDescent="0.25">
      <c r="A611" s="58">
        <v>607</v>
      </c>
      <c r="B611" s="65" t="s">
        <v>7786</v>
      </c>
      <c r="C611" s="65">
        <v>5442893</v>
      </c>
      <c r="D611" s="60">
        <f>'Report Summary'!$E611+'Report Summary'!$I611+'Report Summary'!$O611</f>
        <v>1747.7</v>
      </c>
      <c r="E611" s="60">
        <f>SUM('Report Summary'!$F611:$H611)</f>
        <v>1597.7</v>
      </c>
      <c r="F611" s="60">
        <v>476.4</v>
      </c>
      <c r="G611" s="60">
        <v>201.3</v>
      </c>
      <c r="H611" s="60">
        <v>920</v>
      </c>
      <c r="I611" s="60">
        <f>SUM('Report Summary'!$J611:$N611)</f>
        <v>150</v>
      </c>
      <c r="J611" s="60">
        <v>0</v>
      </c>
      <c r="K611" s="60"/>
      <c r="L611" s="60"/>
      <c r="M611" s="60">
        <v>150</v>
      </c>
      <c r="N611" s="60">
        <v>0</v>
      </c>
      <c r="O611" s="60">
        <f>SUM('Report Summary'!$P611:$S611)</f>
        <v>0</v>
      </c>
      <c r="P611" s="60">
        <v>0</v>
      </c>
      <c r="Q611" s="60">
        <v>0</v>
      </c>
      <c r="R611" s="60">
        <v>0</v>
      </c>
      <c r="S611" s="60">
        <v>0</v>
      </c>
    </row>
    <row r="612" spans="1:19" x14ac:dyDescent="0.25">
      <c r="A612" s="55">
        <v>608</v>
      </c>
      <c r="B612" s="66" t="s">
        <v>11167</v>
      </c>
      <c r="C612" s="66">
        <v>5235251</v>
      </c>
      <c r="D612" s="62">
        <f>'Report Summary'!$E612+'Report Summary'!$I612+'Report Summary'!$O612</f>
        <v>93177.400000000009</v>
      </c>
      <c r="E612" s="62">
        <f>SUM('Report Summary'!$F612:$H612)</f>
        <v>2479.1</v>
      </c>
      <c r="F612" s="62">
        <v>2160.5</v>
      </c>
      <c r="G612" s="62">
        <v>0</v>
      </c>
      <c r="H612" s="62">
        <v>318.60000000000002</v>
      </c>
      <c r="I612" s="62">
        <f>SUM('Report Summary'!$J612:$N612)</f>
        <v>80734.3</v>
      </c>
      <c r="J612" s="62">
        <v>45</v>
      </c>
      <c r="K612" s="62">
        <v>77538.3</v>
      </c>
      <c r="L612" s="62">
        <v>2751</v>
      </c>
      <c r="M612" s="62">
        <v>400</v>
      </c>
      <c r="N612" s="62">
        <v>0</v>
      </c>
      <c r="O612" s="62">
        <f>SUM('Report Summary'!$P612:$S612)</f>
        <v>9964</v>
      </c>
      <c r="P612" s="62">
        <v>0</v>
      </c>
      <c r="Q612" s="62">
        <v>0</v>
      </c>
      <c r="R612" s="62">
        <v>9964</v>
      </c>
      <c r="S612" s="62">
        <v>0</v>
      </c>
    </row>
    <row r="613" spans="1:19" x14ac:dyDescent="0.25">
      <c r="A613" s="58">
        <v>609</v>
      </c>
      <c r="B613" s="65" t="s">
        <v>11168</v>
      </c>
      <c r="C613" s="65">
        <v>5194423</v>
      </c>
      <c r="D613" s="60">
        <f>'Report Summary'!$E613+'Report Summary'!$I613+'Report Summary'!$O613</f>
        <v>88242.420000000013</v>
      </c>
      <c r="E613" s="60">
        <f>SUM('Report Summary'!$F613:$H613)</f>
        <v>87622.420000000013</v>
      </c>
      <c r="F613" s="60">
        <v>2.8</v>
      </c>
      <c r="G613" s="60">
        <v>70032.66</v>
      </c>
      <c r="H613" s="60">
        <v>17586.96</v>
      </c>
      <c r="I613" s="60">
        <f>SUM('Report Summary'!$J613:$N613)</f>
        <v>620</v>
      </c>
      <c r="J613" s="60">
        <v>0</v>
      </c>
      <c r="K613" s="60">
        <v>320</v>
      </c>
      <c r="L613" s="60"/>
      <c r="M613" s="60">
        <v>300</v>
      </c>
      <c r="N613" s="60">
        <v>0</v>
      </c>
      <c r="O613" s="60">
        <f>SUM('Report Summary'!$P613:$S613)</f>
        <v>0</v>
      </c>
      <c r="P613" s="60">
        <v>0</v>
      </c>
      <c r="Q613" s="60">
        <v>0</v>
      </c>
      <c r="R613" s="60">
        <v>0</v>
      </c>
      <c r="S613" s="60">
        <v>0</v>
      </c>
    </row>
    <row r="614" spans="1:19" x14ac:dyDescent="0.25">
      <c r="A614" s="55">
        <v>610</v>
      </c>
      <c r="B614" s="56" t="s">
        <v>11169</v>
      </c>
      <c r="C614" s="56">
        <v>5076307</v>
      </c>
      <c r="D614" s="57">
        <f>'Report Summary'!$E614+'Report Summary'!$I614+'Report Summary'!$O614</f>
        <v>1381.7</v>
      </c>
      <c r="E614" s="57">
        <f>SUM('Report Summary'!$F614:$H614)</f>
        <v>1381.7</v>
      </c>
      <c r="F614" s="57">
        <v>0</v>
      </c>
      <c r="G614" s="57">
        <v>1381.7</v>
      </c>
      <c r="H614" s="57">
        <v>0</v>
      </c>
      <c r="I614" s="57">
        <f>SUM('Report Summary'!$J614:$N614)</f>
        <v>0</v>
      </c>
      <c r="J614" s="57">
        <v>0</v>
      </c>
      <c r="K614" s="57"/>
      <c r="L614" s="57"/>
      <c r="M614" s="57"/>
      <c r="N614" s="57">
        <v>0</v>
      </c>
      <c r="O614" s="57">
        <f>SUM('Report Summary'!$P614:$S614)</f>
        <v>0</v>
      </c>
      <c r="P614" s="57">
        <v>0</v>
      </c>
      <c r="Q614" s="57">
        <v>0</v>
      </c>
      <c r="R614" s="57">
        <v>0</v>
      </c>
      <c r="S614" s="57">
        <v>0</v>
      </c>
    </row>
    <row r="615" spans="1:19" x14ac:dyDescent="0.25">
      <c r="A615" s="58">
        <v>611</v>
      </c>
      <c r="B615" s="65" t="s">
        <v>11170</v>
      </c>
      <c r="C615" s="65">
        <v>5229049</v>
      </c>
      <c r="D615" s="60">
        <f>'Report Summary'!$E615+'Report Summary'!$I615+'Report Summary'!$O615</f>
        <v>26498.7</v>
      </c>
      <c r="E615" s="60">
        <f>SUM('Report Summary'!$F615:$H615)</f>
        <v>6298.7000000000007</v>
      </c>
      <c r="F615" s="60">
        <v>665.6</v>
      </c>
      <c r="G615" s="60">
        <v>5633.1</v>
      </c>
      <c r="H615" s="60">
        <v>0</v>
      </c>
      <c r="I615" s="60">
        <f>SUM('Report Summary'!$J615:$N615)</f>
        <v>200</v>
      </c>
      <c r="J615" s="60">
        <v>0</v>
      </c>
      <c r="K615" s="60"/>
      <c r="L615" s="60"/>
      <c r="M615" s="60">
        <v>200</v>
      </c>
      <c r="N615" s="60">
        <v>0</v>
      </c>
      <c r="O615" s="60">
        <f>SUM('Report Summary'!$P615:$S615)</f>
        <v>20000</v>
      </c>
      <c r="P615" s="60">
        <v>0</v>
      </c>
      <c r="Q615" s="60">
        <v>0</v>
      </c>
      <c r="R615" s="60">
        <v>20000</v>
      </c>
      <c r="S615" s="60">
        <v>0</v>
      </c>
    </row>
    <row r="616" spans="1:19" x14ac:dyDescent="0.25">
      <c r="A616" s="55">
        <v>612</v>
      </c>
      <c r="B616" s="69" t="s">
        <v>4238</v>
      </c>
      <c r="C616" s="66">
        <v>5212022</v>
      </c>
      <c r="D616" s="62">
        <f>'Report Summary'!$E616+'Report Summary'!$I616+'Report Summary'!$O616</f>
        <v>264.7</v>
      </c>
      <c r="E616" s="62">
        <f>SUM('Report Summary'!$F616:$H616)</f>
        <v>264.7</v>
      </c>
      <c r="F616" s="62">
        <v>0</v>
      </c>
      <c r="G616" s="62">
        <v>264.7</v>
      </c>
      <c r="H616" s="62">
        <v>0</v>
      </c>
      <c r="I616" s="62">
        <f>SUM('Report Summary'!$J616:$N616)</f>
        <v>0</v>
      </c>
      <c r="J616" s="62">
        <v>0</v>
      </c>
      <c r="K616" s="62"/>
      <c r="L616" s="62"/>
      <c r="M616" s="62"/>
      <c r="N616" s="62">
        <v>0</v>
      </c>
      <c r="O616" s="62">
        <f>SUM('Report Summary'!$P616:$S616)</f>
        <v>0</v>
      </c>
      <c r="P616" s="62">
        <v>0</v>
      </c>
      <c r="Q616" s="62">
        <v>0</v>
      </c>
      <c r="R616" s="62">
        <v>0</v>
      </c>
      <c r="S616" s="62">
        <v>0</v>
      </c>
    </row>
    <row r="617" spans="1:19" x14ac:dyDescent="0.25">
      <c r="A617" s="58">
        <v>613</v>
      </c>
      <c r="B617" s="65" t="s">
        <v>11171</v>
      </c>
      <c r="C617" s="65">
        <v>5107792</v>
      </c>
      <c r="D617" s="60">
        <f>'Report Summary'!$E617+'Report Summary'!$I617+'Report Summary'!$O617</f>
        <v>13764.7</v>
      </c>
      <c r="E617" s="60">
        <f>SUM('Report Summary'!$F617:$H617)</f>
        <v>13014.7</v>
      </c>
      <c r="F617" s="60">
        <v>0</v>
      </c>
      <c r="G617" s="60">
        <v>13014.7</v>
      </c>
      <c r="H617" s="60">
        <v>0</v>
      </c>
      <c r="I617" s="60">
        <f>SUM('Report Summary'!$J617:$N617)</f>
        <v>750</v>
      </c>
      <c r="J617" s="60">
        <v>0</v>
      </c>
      <c r="K617" s="60"/>
      <c r="L617" s="60"/>
      <c r="M617" s="60">
        <v>750</v>
      </c>
      <c r="N617" s="60">
        <v>0</v>
      </c>
      <c r="O617" s="60">
        <f>SUM('Report Summary'!$P617:$S617)</f>
        <v>0</v>
      </c>
      <c r="P617" s="60">
        <v>0</v>
      </c>
      <c r="Q617" s="60">
        <v>0</v>
      </c>
      <c r="R617" s="60">
        <v>0</v>
      </c>
      <c r="S617" s="60">
        <v>0</v>
      </c>
    </row>
    <row r="618" spans="1:19" x14ac:dyDescent="0.25">
      <c r="A618" s="55">
        <v>614</v>
      </c>
      <c r="B618" s="66" t="s">
        <v>11172</v>
      </c>
      <c r="C618" s="66">
        <v>5056853</v>
      </c>
      <c r="D618" s="62">
        <f>'Report Summary'!$E618+'Report Summary'!$I618+'Report Summary'!$O618</f>
        <v>3014.6</v>
      </c>
      <c r="E618" s="62">
        <f>SUM('Report Summary'!$F618:$H618)</f>
        <v>2914.6</v>
      </c>
      <c r="F618" s="62">
        <v>0</v>
      </c>
      <c r="G618" s="62">
        <v>2914.6</v>
      </c>
      <c r="H618" s="62">
        <v>0</v>
      </c>
      <c r="I618" s="62">
        <f>SUM('Report Summary'!$J618:$N618)</f>
        <v>100</v>
      </c>
      <c r="J618" s="62">
        <v>0</v>
      </c>
      <c r="K618" s="62"/>
      <c r="L618" s="62"/>
      <c r="M618" s="62">
        <v>100</v>
      </c>
      <c r="N618" s="62">
        <v>0</v>
      </c>
      <c r="O618" s="62">
        <f>SUM('Report Summary'!$P618:$S618)</f>
        <v>0</v>
      </c>
      <c r="P618" s="62">
        <v>0</v>
      </c>
      <c r="Q618" s="62">
        <v>0</v>
      </c>
      <c r="R618" s="62">
        <v>0</v>
      </c>
      <c r="S618" s="62">
        <v>0</v>
      </c>
    </row>
    <row r="619" spans="1:19" x14ac:dyDescent="0.25">
      <c r="A619" s="58">
        <v>615</v>
      </c>
      <c r="B619" s="65" t="s">
        <v>4074</v>
      </c>
      <c r="C619" s="65">
        <v>5214971</v>
      </c>
      <c r="D619" s="60">
        <f>'Report Summary'!$E619+'Report Summary'!$I619+'Report Summary'!$O619</f>
        <v>2015.8</v>
      </c>
      <c r="E619" s="60">
        <f>SUM('Report Summary'!$F619:$H619)</f>
        <v>2015.8</v>
      </c>
      <c r="F619" s="60">
        <v>0</v>
      </c>
      <c r="G619" s="60">
        <v>2015.8</v>
      </c>
      <c r="H619" s="60">
        <v>0</v>
      </c>
      <c r="I619" s="60">
        <f>SUM('Report Summary'!$J619:$N619)</f>
        <v>0</v>
      </c>
      <c r="J619" s="60">
        <v>0</v>
      </c>
      <c r="K619" s="60"/>
      <c r="L619" s="60"/>
      <c r="M619" s="60"/>
      <c r="N619" s="60">
        <v>0</v>
      </c>
      <c r="O619" s="60">
        <f>SUM('Report Summary'!$P619:$S619)</f>
        <v>0</v>
      </c>
      <c r="P619" s="60">
        <v>0</v>
      </c>
      <c r="Q619" s="60">
        <v>0</v>
      </c>
      <c r="R619" s="60">
        <v>0</v>
      </c>
      <c r="S619" s="60">
        <v>0</v>
      </c>
    </row>
    <row r="620" spans="1:19" x14ac:dyDescent="0.25">
      <c r="A620" s="55">
        <v>616</v>
      </c>
      <c r="B620" s="66" t="s">
        <v>3846</v>
      </c>
      <c r="C620" s="66">
        <v>5092744</v>
      </c>
      <c r="D620" s="62">
        <f>'Report Summary'!$E620+'Report Summary'!$I620+'Report Summary'!$O620</f>
        <v>41985.599999999999</v>
      </c>
      <c r="E620" s="62">
        <f>SUM('Report Summary'!$F620:$H620)</f>
        <v>41485.599999999999</v>
      </c>
      <c r="F620" s="62">
        <v>0</v>
      </c>
      <c r="G620" s="62">
        <v>41485.599999999999</v>
      </c>
      <c r="H620" s="62">
        <v>0</v>
      </c>
      <c r="I620" s="62">
        <f>SUM('Report Summary'!$J620:$N620)</f>
        <v>500</v>
      </c>
      <c r="J620" s="62">
        <v>0</v>
      </c>
      <c r="K620" s="62"/>
      <c r="L620" s="62"/>
      <c r="M620" s="62">
        <v>500</v>
      </c>
      <c r="N620" s="62">
        <v>0</v>
      </c>
      <c r="O620" s="62">
        <f>SUM('Report Summary'!$P620:$S620)</f>
        <v>0</v>
      </c>
      <c r="P620" s="62">
        <v>0</v>
      </c>
      <c r="Q620" s="62">
        <v>0</v>
      </c>
      <c r="R620" s="62">
        <v>0</v>
      </c>
      <c r="S620" s="62">
        <v>0</v>
      </c>
    </row>
    <row r="621" spans="1:19" x14ac:dyDescent="0.25">
      <c r="A621" s="58">
        <v>617</v>
      </c>
      <c r="B621" s="63" t="s">
        <v>1442</v>
      </c>
      <c r="C621" s="63">
        <v>2036347</v>
      </c>
      <c r="D621" s="64">
        <f>'Report Summary'!$E621+'Report Summary'!$I621+'Report Summary'!$O621</f>
        <v>9116</v>
      </c>
      <c r="E621" s="64">
        <f>SUM('Report Summary'!$F621:$H621)</f>
        <v>4116</v>
      </c>
      <c r="F621" s="64">
        <v>0</v>
      </c>
      <c r="G621" s="64">
        <v>4116</v>
      </c>
      <c r="H621" s="64">
        <v>0</v>
      </c>
      <c r="I621" s="64">
        <f>SUM('Report Summary'!$J621:$N621)</f>
        <v>5000</v>
      </c>
      <c r="J621" s="64">
        <v>0</v>
      </c>
      <c r="K621" s="64">
        <v>5000</v>
      </c>
      <c r="L621" s="64"/>
      <c r="M621" s="64"/>
      <c r="N621" s="64">
        <v>0</v>
      </c>
      <c r="O621" s="64">
        <f>SUM('Report Summary'!$P621:$S621)</f>
        <v>0</v>
      </c>
      <c r="P621" s="64">
        <v>0</v>
      </c>
      <c r="Q621" s="64">
        <v>0</v>
      </c>
      <c r="R621" s="64">
        <v>0</v>
      </c>
      <c r="S621" s="64">
        <v>0</v>
      </c>
    </row>
    <row r="622" spans="1:19" x14ac:dyDescent="0.25">
      <c r="A622" s="55">
        <v>618</v>
      </c>
      <c r="B622" s="56" t="s">
        <v>11173</v>
      </c>
      <c r="C622" s="56">
        <v>2646455</v>
      </c>
      <c r="D622" s="57">
        <f>'Report Summary'!$E622+'Report Summary'!$I622+'Report Summary'!$O622</f>
        <v>115952.7</v>
      </c>
      <c r="E622" s="57">
        <f>SUM('Report Summary'!$F622:$H622)</f>
        <v>92954.2</v>
      </c>
      <c r="F622" s="57">
        <v>16343.4</v>
      </c>
      <c r="G622" s="57">
        <v>4015.9</v>
      </c>
      <c r="H622" s="57">
        <v>72594.899999999994</v>
      </c>
      <c r="I622" s="57">
        <f>SUM('Report Summary'!$J622:$N622)</f>
        <v>4498.5</v>
      </c>
      <c r="J622" s="57">
        <v>148.5</v>
      </c>
      <c r="K622" s="57">
        <v>2000</v>
      </c>
      <c r="L622" s="57"/>
      <c r="M622" s="57">
        <v>2350</v>
      </c>
      <c r="N622" s="57">
        <v>0</v>
      </c>
      <c r="O622" s="57">
        <f>SUM('Report Summary'!$P622:$S622)</f>
        <v>18500</v>
      </c>
      <c r="P622" s="57">
        <v>0</v>
      </c>
      <c r="Q622" s="57">
        <v>5000</v>
      </c>
      <c r="R622" s="57">
        <v>13500</v>
      </c>
      <c r="S622" s="57">
        <v>0</v>
      </c>
    </row>
    <row r="623" spans="1:19" x14ac:dyDescent="0.25">
      <c r="A623" s="58">
        <v>619</v>
      </c>
      <c r="B623" s="63" t="s">
        <v>4065</v>
      </c>
      <c r="C623" s="63">
        <v>4001621</v>
      </c>
      <c r="D623" s="64">
        <f>'Report Summary'!$E623+'Report Summary'!$I623+'Report Summary'!$O623</f>
        <v>2560</v>
      </c>
      <c r="E623" s="64">
        <f>SUM('Report Summary'!$F623:$H623)</f>
        <v>1280</v>
      </c>
      <c r="F623" s="64">
        <v>0</v>
      </c>
      <c r="G623" s="64">
        <v>1280</v>
      </c>
      <c r="H623" s="64">
        <v>0</v>
      </c>
      <c r="I623" s="64">
        <f>SUM('Report Summary'!$J623:$N623)</f>
        <v>1280</v>
      </c>
      <c r="J623" s="64">
        <v>0</v>
      </c>
      <c r="K623" s="64">
        <v>680</v>
      </c>
      <c r="L623" s="64">
        <v>600</v>
      </c>
      <c r="M623" s="64"/>
      <c r="N623" s="64">
        <v>0</v>
      </c>
      <c r="O623" s="64">
        <f>SUM('Report Summary'!$P623:$S623)</f>
        <v>0</v>
      </c>
      <c r="P623" s="64">
        <v>0</v>
      </c>
      <c r="Q623" s="64">
        <v>0</v>
      </c>
      <c r="R623" s="64">
        <v>0</v>
      </c>
      <c r="S623" s="64">
        <v>0</v>
      </c>
    </row>
    <row r="624" spans="1:19" x14ac:dyDescent="0.25">
      <c r="A624" s="55">
        <v>620</v>
      </c>
      <c r="B624" s="66" t="s">
        <v>7021</v>
      </c>
      <c r="C624" s="66">
        <v>5097711</v>
      </c>
      <c r="D624" s="62">
        <f>'Report Summary'!$E624+'Report Summary'!$I624+'Report Summary'!$O624</f>
        <v>126384.4</v>
      </c>
      <c r="E624" s="62">
        <f>SUM('Report Summary'!$F624:$H624)</f>
        <v>118049</v>
      </c>
      <c r="F624" s="62">
        <v>0</v>
      </c>
      <c r="G624" s="62">
        <v>113869</v>
      </c>
      <c r="H624" s="62">
        <v>4180</v>
      </c>
      <c r="I624" s="62">
        <f>SUM('Report Summary'!$J624:$N624)</f>
        <v>8335.4</v>
      </c>
      <c r="J624" s="62">
        <v>85.4</v>
      </c>
      <c r="K624" s="62"/>
      <c r="L624" s="62"/>
      <c r="M624" s="62">
        <v>8250</v>
      </c>
      <c r="N624" s="62">
        <v>0</v>
      </c>
      <c r="O624" s="62">
        <f>SUM('Report Summary'!$P624:$S624)</f>
        <v>0</v>
      </c>
      <c r="P624" s="62">
        <v>0</v>
      </c>
      <c r="Q624" s="62">
        <v>0</v>
      </c>
      <c r="R624" s="62">
        <v>0</v>
      </c>
      <c r="S624" s="62">
        <v>0</v>
      </c>
    </row>
    <row r="625" spans="1:19" x14ac:dyDescent="0.25">
      <c r="A625" s="58">
        <v>621</v>
      </c>
      <c r="B625" s="65" t="s">
        <v>11174</v>
      </c>
      <c r="C625" s="65">
        <v>5439701</v>
      </c>
      <c r="D625" s="60">
        <f>'Report Summary'!$E625+'Report Summary'!$I625+'Report Summary'!$O625</f>
        <v>1000</v>
      </c>
      <c r="E625" s="60">
        <f>SUM('Report Summary'!$F625:$H625)</f>
        <v>0</v>
      </c>
      <c r="F625" s="60">
        <v>0</v>
      </c>
      <c r="G625" s="60">
        <v>0</v>
      </c>
      <c r="H625" s="60">
        <v>0</v>
      </c>
      <c r="I625" s="60">
        <f>SUM('Report Summary'!$J625:$N625)</f>
        <v>1000</v>
      </c>
      <c r="J625" s="60">
        <v>0</v>
      </c>
      <c r="K625" s="60"/>
      <c r="L625" s="60"/>
      <c r="M625" s="60">
        <v>1000</v>
      </c>
      <c r="N625" s="60">
        <v>0</v>
      </c>
      <c r="O625" s="60">
        <f>SUM('Report Summary'!$P625:$S625)</f>
        <v>0</v>
      </c>
      <c r="P625" s="60">
        <v>0</v>
      </c>
      <c r="Q625" s="60">
        <v>0</v>
      </c>
      <c r="R625" s="60">
        <v>0</v>
      </c>
      <c r="S625" s="60">
        <v>0</v>
      </c>
    </row>
    <row r="626" spans="1:19" x14ac:dyDescent="0.25">
      <c r="A626" s="55">
        <v>622</v>
      </c>
      <c r="B626" s="66" t="s">
        <v>11175</v>
      </c>
      <c r="C626" s="66">
        <v>2086999</v>
      </c>
      <c r="D626" s="62">
        <f>'Report Summary'!$E626+'Report Summary'!$I626+'Report Summary'!$O626</f>
        <v>38230</v>
      </c>
      <c r="E626" s="62">
        <f>SUM('Report Summary'!$F626:$H626)</f>
        <v>34630</v>
      </c>
      <c r="F626" s="62">
        <v>23420</v>
      </c>
      <c r="G626" s="62">
        <v>5210</v>
      </c>
      <c r="H626" s="62">
        <v>6000</v>
      </c>
      <c r="I626" s="62">
        <f>SUM('Report Summary'!$J626:$N626)</f>
        <v>3600</v>
      </c>
      <c r="J626" s="62">
        <v>1100</v>
      </c>
      <c r="K626" s="62">
        <v>500</v>
      </c>
      <c r="L626" s="62">
        <v>2000</v>
      </c>
      <c r="M626" s="62"/>
      <c r="N626" s="62">
        <v>0</v>
      </c>
      <c r="O626" s="62">
        <f>SUM('Report Summary'!$P626:$S626)</f>
        <v>0</v>
      </c>
      <c r="P626" s="62">
        <v>0</v>
      </c>
      <c r="Q626" s="62">
        <v>0</v>
      </c>
      <c r="R626" s="62">
        <v>0</v>
      </c>
      <c r="S626" s="62">
        <v>0</v>
      </c>
    </row>
    <row r="627" spans="1:19" x14ac:dyDescent="0.25">
      <c r="A627" s="58">
        <v>623</v>
      </c>
      <c r="B627" s="65" t="s">
        <v>2748</v>
      </c>
      <c r="C627" s="65">
        <v>4244796</v>
      </c>
      <c r="D627" s="60">
        <f>'Report Summary'!$E627+'Report Summary'!$I627+'Report Summary'!$O627</f>
        <v>192200</v>
      </c>
      <c r="E627" s="60">
        <f>SUM('Report Summary'!$F627:$H627)</f>
        <v>192200</v>
      </c>
      <c r="F627" s="60">
        <v>52200</v>
      </c>
      <c r="G627" s="60">
        <v>140000</v>
      </c>
      <c r="H627" s="60">
        <v>0</v>
      </c>
      <c r="I627" s="60">
        <f>SUM('Report Summary'!$J627:$N627)</f>
        <v>0</v>
      </c>
      <c r="J627" s="60">
        <v>0</v>
      </c>
      <c r="K627" s="60"/>
      <c r="L627" s="60"/>
      <c r="M627" s="60"/>
      <c r="N627" s="60">
        <v>0</v>
      </c>
      <c r="O627" s="60">
        <f>SUM('Report Summary'!$P627:$S627)</f>
        <v>0</v>
      </c>
      <c r="P627" s="60">
        <v>0</v>
      </c>
      <c r="Q627" s="60">
        <v>0</v>
      </c>
      <c r="R627" s="60">
        <v>0</v>
      </c>
      <c r="S627" s="60">
        <v>0</v>
      </c>
    </row>
    <row r="628" spans="1:19" x14ac:dyDescent="0.25">
      <c r="A628" s="55">
        <v>624</v>
      </c>
      <c r="B628" s="69" t="s">
        <v>3203</v>
      </c>
      <c r="C628" s="66">
        <v>2337231</v>
      </c>
      <c r="D628" s="62">
        <f>'Report Summary'!$E628+'Report Summary'!$I628+'Report Summary'!$O628</f>
        <v>1469.8</v>
      </c>
      <c r="E628" s="62">
        <f>SUM('Report Summary'!$F628:$H628)</f>
        <v>1000</v>
      </c>
      <c r="F628" s="62">
        <v>0</v>
      </c>
      <c r="G628" s="62">
        <v>1000</v>
      </c>
      <c r="H628" s="62">
        <v>0</v>
      </c>
      <c r="I628" s="62">
        <f>SUM('Report Summary'!$J628:$N628)</f>
        <v>469.8</v>
      </c>
      <c r="J628" s="62">
        <v>469.8</v>
      </c>
      <c r="K628" s="62"/>
      <c r="L628" s="62"/>
      <c r="M628" s="62"/>
      <c r="N628" s="62">
        <v>0</v>
      </c>
      <c r="O628" s="62">
        <f>SUM('Report Summary'!$P628:$S628)</f>
        <v>0</v>
      </c>
      <c r="P628" s="62">
        <v>0</v>
      </c>
      <c r="Q628" s="62">
        <v>0</v>
      </c>
      <c r="R628" s="62">
        <v>0</v>
      </c>
      <c r="S628" s="62">
        <v>0</v>
      </c>
    </row>
    <row r="629" spans="1:19" x14ac:dyDescent="0.25">
      <c r="A629" s="58">
        <v>625</v>
      </c>
      <c r="B629" s="63" t="s">
        <v>874</v>
      </c>
      <c r="C629" s="63">
        <v>2782944</v>
      </c>
      <c r="D629" s="64">
        <f>'Report Summary'!$E629+'Report Summary'!$I629+'Report Summary'!$O629</f>
        <v>146488</v>
      </c>
      <c r="E629" s="64">
        <f>SUM('Report Summary'!$F629:$H629)</f>
        <v>59600</v>
      </c>
      <c r="F629" s="64">
        <v>0</v>
      </c>
      <c r="G629" s="64">
        <v>6100</v>
      </c>
      <c r="H629" s="64">
        <v>53500</v>
      </c>
      <c r="I629" s="64">
        <f>SUM('Report Summary'!$J629:$N629)</f>
        <v>60988</v>
      </c>
      <c r="J629" s="64">
        <v>800</v>
      </c>
      <c r="K629" s="64">
        <v>7488</v>
      </c>
      <c r="L629" s="64">
        <v>47700</v>
      </c>
      <c r="M629" s="64">
        <v>5000</v>
      </c>
      <c r="N629" s="64">
        <v>0</v>
      </c>
      <c r="O629" s="64">
        <f>SUM('Report Summary'!$P629:$S629)</f>
        <v>25900</v>
      </c>
      <c r="P629" s="64">
        <v>0</v>
      </c>
      <c r="Q629" s="64">
        <v>0</v>
      </c>
      <c r="R629" s="64">
        <v>25900</v>
      </c>
      <c r="S629" s="64">
        <v>0</v>
      </c>
    </row>
    <row r="630" spans="1:19" x14ac:dyDescent="0.25">
      <c r="A630" s="55">
        <v>626</v>
      </c>
      <c r="B630" s="56" t="s">
        <v>1365</v>
      </c>
      <c r="C630" s="56">
        <v>2109638</v>
      </c>
      <c r="D630" s="57">
        <f>'Report Summary'!$E630+'Report Summary'!$I630+'Report Summary'!$O630</f>
        <v>25792.6</v>
      </c>
      <c r="E630" s="57">
        <f>SUM('Report Summary'!$F630:$H630)</f>
        <v>22094.6</v>
      </c>
      <c r="F630" s="57">
        <v>11790.300000000001</v>
      </c>
      <c r="G630" s="57">
        <v>220</v>
      </c>
      <c r="H630" s="57">
        <v>10084.299999999999</v>
      </c>
      <c r="I630" s="57">
        <f>SUM('Report Summary'!$J630:$N630)</f>
        <v>3698</v>
      </c>
      <c r="J630" s="57">
        <v>1565.7</v>
      </c>
      <c r="K630" s="57">
        <v>2000</v>
      </c>
      <c r="L630" s="57">
        <v>122.3</v>
      </c>
      <c r="M630" s="57"/>
      <c r="N630" s="57">
        <v>10</v>
      </c>
      <c r="O630" s="57">
        <f>SUM('Report Summary'!$P630:$S630)</f>
        <v>0</v>
      </c>
      <c r="P630" s="57">
        <v>0</v>
      </c>
      <c r="Q630" s="57">
        <v>0</v>
      </c>
      <c r="R630" s="57">
        <v>0</v>
      </c>
      <c r="S630" s="57">
        <v>0</v>
      </c>
    </row>
    <row r="631" spans="1:19" x14ac:dyDescent="0.25">
      <c r="A631" s="58">
        <v>627</v>
      </c>
      <c r="B631" s="63" t="s">
        <v>11176</v>
      </c>
      <c r="C631" s="63">
        <v>2705133</v>
      </c>
      <c r="D631" s="64">
        <f>'Report Summary'!$E631+'Report Summary'!$I631+'Report Summary'!$O631</f>
        <v>1380554.7000000002</v>
      </c>
      <c r="E631" s="64">
        <f>SUM('Report Summary'!$F631:$H631)</f>
        <v>1380554.7000000002</v>
      </c>
      <c r="F631" s="64">
        <v>55.1</v>
      </c>
      <c r="G631" s="64">
        <v>1380499.6</v>
      </c>
      <c r="H631" s="64">
        <v>0</v>
      </c>
      <c r="I631" s="64">
        <f>SUM('Report Summary'!$J631:$N631)</f>
        <v>0</v>
      </c>
      <c r="J631" s="64">
        <v>0</v>
      </c>
      <c r="K631" s="64"/>
      <c r="L631" s="64"/>
      <c r="M631" s="64"/>
      <c r="N631" s="64">
        <v>0</v>
      </c>
      <c r="O631" s="64">
        <f>SUM('Report Summary'!$P631:$S631)</f>
        <v>0</v>
      </c>
      <c r="P631" s="64">
        <v>0</v>
      </c>
      <c r="Q631" s="64">
        <v>0</v>
      </c>
      <c r="R631" s="64">
        <v>0</v>
      </c>
      <c r="S631" s="64">
        <v>0</v>
      </c>
    </row>
    <row r="632" spans="1:19" x14ac:dyDescent="0.25">
      <c r="A632" s="55">
        <v>628</v>
      </c>
      <c r="B632" s="66" t="s">
        <v>11177</v>
      </c>
      <c r="C632" s="66">
        <v>5287081</v>
      </c>
      <c r="D632" s="62">
        <f>'Report Summary'!$E632+'Report Summary'!$I632+'Report Summary'!$O632</f>
        <v>972.4</v>
      </c>
      <c r="E632" s="62">
        <f>SUM('Report Summary'!$F632:$H632)</f>
        <v>372.4</v>
      </c>
      <c r="F632" s="62">
        <v>0</v>
      </c>
      <c r="G632" s="62">
        <v>372.4</v>
      </c>
      <c r="H632" s="62">
        <v>0</v>
      </c>
      <c r="I632" s="62">
        <f>SUM('Report Summary'!$J632:$N632)</f>
        <v>600</v>
      </c>
      <c r="J632" s="62">
        <v>0</v>
      </c>
      <c r="K632" s="62"/>
      <c r="L632" s="62"/>
      <c r="M632" s="62">
        <v>600</v>
      </c>
      <c r="N632" s="62">
        <v>0</v>
      </c>
      <c r="O632" s="62">
        <f>SUM('Report Summary'!$P632:$S632)</f>
        <v>0</v>
      </c>
      <c r="P632" s="62">
        <v>0</v>
      </c>
      <c r="Q632" s="62">
        <v>0</v>
      </c>
      <c r="R632" s="62">
        <v>0</v>
      </c>
      <c r="S632" s="62">
        <v>0</v>
      </c>
    </row>
    <row r="633" spans="1:19" x14ac:dyDescent="0.25">
      <c r="A633" s="58">
        <v>629</v>
      </c>
      <c r="B633" s="63" t="s">
        <v>11178</v>
      </c>
      <c r="C633" s="63">
        <v>5517648</v>
      </c>
      <c r="D633" s="64">
        <f>'Report Summary'!$E633+'Report Summary'!$I633+'Report Summary'!$O633</f>
        <v>11454.7</v>
      </c>
      <c r="E633" s="64">
        <f>SUM('Report Summary'!$F633:$H633)</f>
        <v>11204.7</v>
      </c>
      <c r="F633" s="64">
        <v>0</v>
      </c>
      <c r="G633" s="64">
        <v>11204.7</v>
      </c>
      <c r="H633" s="64">
        <v>0</v>
      </c>
      <c r="I633" s="64">
        <f>SUM('Report Summary'!$J633:$N633)</f>
        <v>250</v>
      </c>
      <c r="J633" s="64">
        <v>0</v>
      </c>
      <c r="K633" s="64"/>
      <c r="L633" s="64"/>
      <c r="M633" s="64">
        <v>250</v>
      </c>
      <c r="N633" s="64">
        <v>0</v>
      </c>
      <c r="O633" s="64">
        <f>SUM('Report Summary'!$P633:$S633)</f>
        <v>0</v>
      </c>
      <c r="P633" s="64">
        <v>0</v>
      </c>
      <c r="Q633" s="64">
        <v>0</v>
      </c>
      <c r="R633" s="64">
        <v>0</v>
      </c>
      <c r="S633" s="64">
        <v>0</v>
      </c>
    </row>
    <row r="634" spans="1:19" x14ac:dyDescent="0.25">
      <c r="A634" s="55">
        <v>630</v>
      </c>
      <c r="B634" s="66" t="s">
        <v>11179</v>
      </c>
      <c r="C634" s="66">
        <v>2735342</v>
      </c>
      <c r="D634" s="62">
        <f>'Report Summary'!$E634+'Report Summary'!$I634+'Report Summary'!$O634</f>
        <v>4821</v>
      </c>
      <c r="E634" s="62">
        <f>SUM('Report Summary'!$F634:$H634)</f>
        <v>4621</v>
      </c>
      <c r="F634" s="62">
        <v>0</v>
      </c>
      <c r="G634" s="62">
        <v>4621</v>
      </c>
      <c r="H634" s="62">
        <v>0</v>
      </c>
      <c r="I634" s="62">
        <f>SUM('Report Summary'!$J634:$N634)</f>
        <v>200</v>
      </c>
      <c r="J634" s="62">
        <v>0</v>
      </c>
      <c r="K634" s="62"/>
      <c r="L634" s="62"/>
      <c r="M634" s="62">
        <v>200</v>
      </c>
      <c r="N634" s="62">
        <v>0</v>
      </c>
      <c r="O634" s="62">
        <f>SUM('Report Summary'!$P634:$S634)</f>
        <v>0</v>
      </c>
      <c r="P634" s="62">
        <v>0</v>
      </c>
      <c r="Q634" s="62">
        <v>0</v>
      </c>
      <c r="R634" s="62">
        <v>0</v>
      </c>
      <c r="S634" s="62">
        <v>0</v>
      </c>
    </row>
    <row r="635" spans="1:19" x14ac:dyDescent="0.25">
      <c r="A635" s="58">
        <v>631</v>
      </c>
      <c r="B635" s="63" t="s">
        <v>11180</v>
      </c>
      <c r="C635" s="63">
        <v>2763834</v>
      </c>
      <c r="D635" s="64">
        <f>'Report Summary'!$E635+'Report Summary'!$I635+'Report Summary'!$O635</f>
        <v>2114.8000000000002</v>
      </c>
      <c r="E635" s="64">
        <f>SUM('Report Summary'!$F635:$H635)</f>
        <v>2114.8000000000002</v>
      </c>
      <c r="F635" s="64">
        <v>0</v>
      </c>
      <c r="G635" s="64">
        <v>2114.8000000000002</v>
      </c>
      <c r="H635" s="64">
        <v>0</v>
      </c>
      <c r="I635" s="64">
        <f>SUM('Report Summary'!$J635:$N635)</f>
        <v>0</v>
      </c>
      <c r="J635" s="64">
        <v>0</v>
      </c>
      <c r="K635" s="64"/>
      <c r="L635" s="64"/>
      <c r="M635" s="64"/>
      <c r="N635" s="64">
        <v>0</v>
      </c>
      <c r="O635" s="64">
        <f>SUM('Report Summary'!$P635:$S635)</f>
        <v>0</v>
      </c>
      <c r="P635" s="64">
        <v>0</v>
      </c>
      <c r="Q635" s="64">
        <v>0</v>
      </c>
      <c r="R635" s="64">
        <v>0</v>
      </c>
      <c r="S635" s="64">
        <v>0</v>
      </c>
    </row>
    <row r="636" spans="1:19" x14ac:dyDescent="0.25">
      <c r="A636" s="55">
        <v>632</v>
      </c>
      <c r="B636" s="56" t="s">
        <v>877</v>
      </c>
      <c r="C636" s="56">
        <v>4187083</v>
      </c>
      <c r="D636" s="57">
        <f>'Report Summary'!$E636+'Report Summary'!$I636+'Report Summary'!$O636</f>
        <v>44396.9</v>
      </c>
      <c r="E636" s="57">
        <f>SUM('Report Summary'!$F636:$H636)</f>
        <v>42396.9</v>
      </c>
      <c r="F636" s="57">
        <v>24963</v>
      </c>
      <c r="G636" s="57">
        <v>517</v>
      </c>
      <c r="H636" s="57">
        <v>16916.900000000001</v>
      </c>
      <c r="I636" s="57">
        <f>SUM('Report Summary'!$J636:$N636)</f>
        <v>0</v>
      </c>
      <c r="J636" s="57">
        <v>0</v>
      </c>
      <c r="K636" s="57"/>
      <c r="L636" s="57"/>
      <c r="M636" s="57"/>
      <c r="N636" s="57">
        <v>0</v>
      </c>
      <c r="O636" s="57">
        <f>SUM('Report Summary'!$P636:$S636)</f>
        <v>2000</v>
      </c>
      <c r="P636" s="57">
        <v>0</v>
      </c>
      <c r="Q636" s="57">
        <v>0</v>
      </c>
      <c r="R636" s="57">
        <v>2000</v>
      </c>
      <c r="S636" s="57">
        <v>0</v>
      </c>
    </row>
    <row r="637" spans="1:19" x14ac:dyDescent="0.25">
      <c r="A637" s="58">
        <v>633</v>
      </c>
      <c r="B637" s="65" t="s">
        <v>11181</v>
      </c>
      <c r="C637" s="65">
        <v>5398657</v>
      </c>
      <c r="D637" s="60">
        <f>'Report Summary'!$E637+'Report Summary'!$I637+'Report Summary'!$O637</f>
        <v>5563.3</v>
      </c>
      <c r="E637" s="60">
        <f>SUM('Report Summary'!$F637:$H637)</f>
        <v>3563.3</v>
      </c>
      <c r="F637" s="60">
        <v>0</v>
      </c>
      <c r="G637" s="60">
        <v>3563.3</v>
      </c>
      <c r="H637" s="60">
        <v>0</v>
      </c>
      <c r="I637" s="60">
        <f>SUM('Report Summary'!$J637:$N637)</f>
        <v>500</v>
      </c>
      <c r="J637" s="60">
        <v>0</v>
      </c>
      <c r="K637" s="60"/>
      <c r="L637" s="60"/>
      <c r="M637" s="60">
        <v>500</v>
      </c>
      <c r="N637" s="60">
        <v>0</v>
      </c>
      <c r="O637" s="60">
        <f>SUM('Report Summary'!$P637:$S637)</f>
        <v>1500</v>
      </c>
      <c r="P637" s="60">
        <v>0</v>
      </c>
      <c r="Q637" s="60">
        <v>0</v>
      </c>
      <c r="R637" s="60">
        <v>1500</v>
      </c>
      <c r="S637" s="60">
        <v>0</v>
      </c>
    </row>
    <row r="638" spans="1:19" x14ac:dyDescent="0.25">
      <c r="A638" s="55">
        <v>634</v>
      </c>
      <c r="B638" s="56" t="s">
        <v>7614</v>
      </c>
      <c r="C638" s="56">
        <v>5545919</v>
      </c>
      <c r="D638" s="57">
        <f>'Report Summary'!$E638+'Report Summary'!$I638+'Report Summary'!$O638</f>
        <v>10353.5</v>
      </c>
      <c r="E638" s="57">
        <f>SUM('Report Summary'!$F638:$H638)</f>
        <v>8820</v>
      </c>
      <c r="F638" s="57">
        <v>0</v>
      </c>
      <c r="G638" s="57">
        <v>8820</v>
      </c>
      <c r="H638" s="57">
        <v>0</v>
      </c>
      <c r="I638" s="57">
        <f>SUM('Report Summary'!$J638:$N638)</f>
        <v>533.5</v>
      </c>
      <c r="J638" s="57">
        <v>33.5</v>
      </c>
      <c r="K638" s="57"/>
      <c r="L638" s="57"/>
      <c r="M638" s="57">
        <v>500</v>
      </c>
      <c r="N638" s="57">
        <v>0</v>
      </c>
      <c r="O638" s="57">
        <f>SUM('Report Summary'!$P638:$S638)</f>
        <v>1000</v>
      </c>
      <c r="P638" s="57">
        <v>0</v>
      </c>
      <c r="Q638" s="57">
        <v>0</v>
      </c>
      <c r="R638" s="57">
        <v>1000</v>
      </c>
      <c r="S638" s="57">
        <v>0</v>
      </c>
    </row>
    <row r="639" spans="1:19" x14ac:dyDescent="0.25">
      <c r="A639" s="58">
        <v>635</v>
      </c>
      <c r="B639" s="69" t="s">
        <v>11182</v>
      </c>
      <c r="C639" s="65">
        <v>5152054</v>
      </c>
      <c r="D639" s="60">
        <f>'Report Summary'!$E639+'Report Summary'!$I639+'Report Summary'!$O639</f>
        <v>163644.79999999999</v>
      </c>
      <c r="E639" s="60">
        <f>SUM('Report Summary'!$F639:$H639)</f>
        <v>163644.79999999999</v>
      </c>
      <c r="F639" s="60">
        <v>0</v>
      </c>
      <c r="G639" s="60">
        <v>158460.79999999999</v>
      </c>
      <c r="H639" s="60">
        <v>5184</v>
      </c>
      <c r="I639" s="60">
        <f>SUM('Report Summary'!$J639:$N639)</f>
        <v>0</v>
      </c>
      <c r="J639" s="60">
        <v>0</v>
      </c>
      <c r="K639" s="60"/>
      <c r="L639" s="60"/>
      <c r="M639" s="60"/>
      <c r="N639" s="60">
        <v>0</v>
      </c>
      <c r="O639" s="60">
        <f>SUM('Report Summary'!$P639:$S639)</f>
        <v>0</v>
      </c>
      <c r="P639" s="60">
        <v>0</v>
      </c>
      <c r="Q639" s="60">
        <v>0</v>
      </c>
      <c r="R639" s="60">
        <v>0</v>
      </c>
      <c r="S639" s="60">
        <v>0</v>
      </c>
    </row>
    <row r="640" spans="1:19" x14ac:dyDescent="0.25">
      <c r="A640" s="55">
        <v>636</v>
      </c>
      <c r="B640" s="56" t="s">
        <v>11183</v>
      </c>
      <c r="C640" s="56">
        <v>2747804</v>
      </c>
      <c r="D640" s="57">
        <f>'Report Summary'!$E640+'Report Summary'!$I640+'Report Summary'!$O640</f>
        <v>75472.3</v>
      </c>
      <c r="E640" s="57">
        <f>SUM('Report Summary'!$F640:$H640)</f>
        <v>64194.6</v>
      </c>
      <c r="F640" s="57">
        <v>63912.4</v>
      </c>
      <c r="G640" s="57">
        <v>282.2</v>
      </c>
      <c r="H640" s="57">
        <v>0</v>
      </c>
      <c r="I640" s="57">
        <f>SUM('Report Summary'!$J640:$N640)</f>
        <v>11277.7</v>
      </c>
      <c r="J640" s="57">
        <v>468.1</v>
      </c>
      <c r="K640" s="57">
        <v>10809.6</v>
      </c>
      <c r="L640" s="57"/>
      <c r="M640" s="57"/>
      <c r="N640" s="57">
        <v>0</v>
      </c>
      <c r="O640" s="57">
        <f>SUM('Report Summary'!$P640:$S640)</f>
        <v>0</v>
      </c>
      <c r="P640" s="57">
        <v>0</v>
      </c>
      <c r="Q640" s="57">
        <v>0</v>
      </c>
      <c r="R640" s="57">
        <v>0</v>
      </c>
      <c r="S640" s="57">
        <v>0</v>
      </c>
    </row>
    <row r="641" spans="1:19" x14ac:dyDescent="0.25">
      <c r="A641" s="58">
        <v>637</v>
      </c>
      <c r="B641" s="65" t="s">
        <v>11184</v>
      </c>
      <c r="C641" s="65">
        <v>5450861</v>
      </c>
      <c r="D641" s="60">
        <f>'Report Summary'!$E641+'Report Summary'!$I641+'Report Summary'!$O641</f>
        <v>10483.11</v>
      </c>
      <c r="E641" s="60">
        <f>SUM('Report Summary'!$F641:$H641)</f>
        <v>4083.11</v>
      </c>
      <c r="F641" s="60">
        <v>1236.5999999999999</v>
      </c>
      <c r="G641" s="60">
        <v>0</v>
      </c>
      <c r="H641" s="60">
        <v>2846.51</v>
      </c>
      <c r="I641" s="60">
        <f>SUM('Report Summary'!$J641:$N641)</f>
        <v>1400</v>
      </c>
      <c r="J641" s="60">
        <v>0</v>
      </c>
      <c r="K641" s="60"/>
      <c r="L641" s="60"/>
      <c r="M641" s="60">
        <v>1400</v>
      </c>
      <c r="N641" s="60">
        <v>0</v>
      </c>
      <c r="O641" s="60">
        <f>SUM('Report Summary'!$P641:$S641)</f>
        <v>5000</v>
      </c>
      <c r="P641" s="60">
        <v>0</v>
      </c>
      <c r="Q641" s="60">
        <v>0</v>
      </c>
      <c r="R641" s="60">
        <v>5000</v>
      </c>
      <c r="S641" s="60">
        <v>0</v>
      </c>
    </row>
    <row r="642" spans="1:19" x14ac:dyDescent="0.25">
      <c r="A642" s="55">
        <v>638</v>
      </c>
      <c r="B642" s="66" t="s">
        <v>11185</v>
      </c>
      <c r="C642" s="66">
        <v>5489601</v>
      </c>
      <c r="D642" s="62">
        <f>'Report Summary'!$E642+'Report Summary'!$I642+'Report Summary'!$O642</f>
        <v>107785.31</v>
      </c>
      <c r="E642" s="62">
        <f>SUM('Report Summary'!$F642:$H642)</f>
        <v>102645</v>
      </c>
      <c r="F642" s="62">
        <v>88145.51999999999</v>
      </c>
      <c r="G642" s="62">
        <v>600.29999999999995</v>
      </c>
      <c r="H642" s="62">
        <v>13899.18</v>
      </c>
      <c r="I642" s="62">
        <f>SUM('Report Summary'!$J642:$N642)</f>
        <v>1140.31</v>
      </c>
      <c r="J642" s="62">
        <v>340.31</v>
      </c>
      <c r="K642" s="62"/>
      <c r="L642" s="62"/>
      <c r="M642" s="62">
        <v>800</v>
      </c>
      <c r="N642" s="62">
        <v>0</v>
      </c>
      <c r="O642" s="62">
        <f>SUM('Report Summary'!$P642:$S642)</f>
        <v>4000</v>
      </c>
      <c r="P642" s="62">
        <v>0</v>
      </c>
      <c r="Q642" s="62">
        <v>0</v>
      </c>
      <c r="R642" s="62">
        <v>4000</v>
      </c>
      <c r="S642" s="62">
        <v>0</v>
      </c>
    </row>
    <row r="643" spans="1:19" x14ac:dyDescent="0.25">
      <c r="A643" s="58">
        <v>639</v>
      </c>
      <c r="B643" s="65" t="s">
        <v>9565</v>
      </c>
      <c r="C643" s="65">
        <v>5106591</v>
      </c>
      <c r="D643" s="60">
        <f>'Report Summary'!$E643+'Report Summary'!$I643+'Report Summary'!$O643</f>
        <v>984.5</v>
      </c>
      <c r="E643" s="60">
        <f>SUM('Report Summary'!$F643:$H643)</f>
        <v>834.5</v>
      </c>
      <c r="F643" s="60">
        <v>0</v>
      </c>
      <c r="G643" s="60">
        <v>834.5</v>
      </c>
      <c r="H643" s="60">
        <v>0</v>
      </c>
      <c r="I643" s="60">
        <f>SUM('Report Summary'!$J643:$N643)</f>
        <v>150</v>
      </c>
      <c r="J643" s="60">
        <v>0</v>
      </c>
      <c r="K643" s="60"/>
      <c r="L643" s="60"/>
      <c r="M643" s="60">
        <v>150</v>
      </c>
      <c r="N643" s="60">
        <v>0</v>
      </c>
      <c r="O643" s="60">
        <f>SUM('Report Summary'!$P643:$S643)</f>
        <v>0</v>
      </c>
      <c r="P643" s="60">
        <v>0</v>
      </c>
      <c r="Q643" s="60">
        <v>0</v>
      </c>
      <c r="R643" s="60">
        <v>0</v>
      </c>
      <c r="S643" s="60">
        <v>0</v>
      </c>
    </row>
    <row r="644" spans="1:19" x14ac:dyDescent="0.25">
      <c r="A644" s="55">
        <v>640</v>
      </c>
      <c r="B644" s="66" t="s">
        <v>11186</v>
      </c>
      <c r="C644" s="66">
        <v>5497736</v>
      </c>
      <c r="D644" s="62">
        <f>'Report Summary'!$E644+'Report Summary'!$I644+'Report Summary'!$O644</f>
        <v>4687.6000000000004</v>
      </c>
      <c r="E644" s="62">
        <f>SUM('Report Summary'!$F644:$H644)</f>
        <v>4537.6000000000004</v>
      </c>
      <c r="F644" s="62">
        <v>0</v>
      </c>
      <c r="G644" s="62">
        <v>4537.6000000000004</v>
      </c>
      <c r="H644" s="62">
        <v>0</v>
      </c>
      <c r="I644" s="62">
        <f>SUM('Report Summary'!$J644:$N644)</f>
        <v>150</v>
      </c>
      <c r="J644" s="62">
        <v>0</v>
      </c>
      <c r="K644" s="62"/>
      <c r="L644" s="62"/>
      <c r="M644" s="62">
        <v>150</v>
      </c>
      <c r="N644" s="62">
        <v>0</v>
      </c>
      <c r="O644" s="62">
        <f>SUM('Report Summary'!$P644:$S644)</f>
        <v>0</v>
      </c>
      <c r="P644" s="62">
        <v>0</v>
      </c>
      <c r="Q644" s="62">
        <v>0</v>
      </c>
      <c r="R644" s="62">
        <v>0</v>
      </c>
      <c r="S644" s="62">
        <v>0</v>
      </c>
    </row>
    <row r="645" spans="1:19" x14ac:dyDescent="0.25">
      <c r="A645" s="58">
        <v>641</v>
      </c>
      <c r="B645" s="63" t="s">
        <v>11187</v>
      </c>
      <c r="C645" s="63">
        <v>2565919</v>
      </c>
      <c r="D645" s="64">
        <f>'Report Summary'!$E645+'Report Summary'!$I645+'Report Summary'!$O645</f>
        <v>695.4</v>
      </c>
      <c r="E645" s="64">
        <f>SUM('Report Summary'!$F645:$H645)</f>
        <v>695.4</v>
      </c>
      <c r="F645" s="64">
        <v>0</v>
      </c>
      <c r="G645" s="64">
        <v>695.4</v>
      </c>
      <c r="H645" s="64">
        <v>0</v>
      </c>
      <c r="I645" s="64">
        <f>SUM('Report Summary'!$J645:$N645)</f>
        <v>0</v>
      </c>
      <c r="J645" s="64">
        <v>0</v>
      </c>
      <c r="K645" s="64"/>
      <c r="L645" s="64"/>
      <c r="M645" s="64"/>
      <c r="N645" s="64">
        <v>0</v>
      </c>
      <c r="O645" s="64">
        <f>SUM('Report Summary'!$P645:$S645)</f>
        <v>0</v>
      </c>
      <c r="P645" s="64">
        <v>0</v>
      </c>
      <c r="Q645" s="64">
        <v>0</v>
      </c>
      <c r="R645" s="64">
        <v>0</v>
      </c>
      <c r="S645" s="64">
        <v>0</v>
      </c>
    </row>
    <row r="646" spans="1:19" x14ac:dyDescent="0.25">
      <c r="A646" s="55">
        <v>642</v>
      </c>
      <c r="B646" s="66" t="s">
        <v>9806</v>
      </c>
      <c r="C646" s="66">
        <v>5121442</v>
      </c>
      <c r="D646" s="62">
        <f>'Report Summary'!$E646+'Report Summary'!$I646+'Report Summary'!$O646</f>
        <v>6272</v>
      </c>
      <c r="E646" s="62">
        <f>SUM('Report Summary'!$F646:$H646)</f>
        <v>3772</v>
      </c>
      <c r="F646" s="62">
        <v>3006</v>
      </c>
      <c r="G646" s="62">
        <v>266</v>
      </c>
      <c r="H646" s="62">
        <v>500</v>
      </c>
      <c r="I646" s="62">
        <f>SUM('Report Summary'!$J646:$N646)</f>
        <v>2500</v>
      </c>
      <c r="J646" s="62">
        <v>500</v>
      </c>
      <c r="K646" s="62">
        <v>500</v>
      </c>
      <c r="L646" s="62">
        <v>1000</v>
      </c>
      <c r="M646" s="62">
        <v>500</v>
      </c>
      <c r="N646" s="62">
        <v>0</v>
      </c>
      <c r="O646" s="62">
        <f>SUM('Report Summary'!$P646:$S646)</f>
        <v>0</v>
      </c>
      <c r="P646" s="62">
        <v>0</v>
      </c>
      <c r="Q646" s="62">
        <v>0</v>
      </c>
      <c r="R646" s="62">
        <v>0</v>
      </c>
      <c r="S646" s="62">
        <v>0</v>
      </c>
    </row>
    <row r="647" spans="1:19" x14ac:dyDescent="0.25">
      <c r="A647" s="58">
        <v>643</v>
      </c>
      <c r="B647" s="63" t="s">
        <v>11188</v>
      </c>
      <c r="C647" s="63">
        <v>5104025</v>
      </c>
      <c r="D647" s="64">
        <f>'Report Summary'!$E647+'Report Summary'!$I647+'Report Summary'!$O647</f>
        <v>11795.599999999999</v>
      </c>
      <c r="E647" s="64">
        <f>SUM('Report Summary'!$F647:$H647)</f>
        <v>5562.2999999999993</v>
      </c>
      <c r="F647" s="64">
        <v>0</v>
      </c>
      <c r="G647" s="64">
        <v>4734.8999999999996</v>
      </c>
      <c r="H647" s="64">
        <v>827.4</v>
      </c>
      <c r="I647" s="64">
        <f>SUM('Report Summary'!$J647:$N647)</f>
        <v>5233.3</v>
      </c>
      <c r="J647" s="64">
        <v>0</v>
      </c>
      <c r="K647" s="64">
        <v>2854.4</v>
      </c>
      <c r="L647" s="64">
        <v>2378.9</v>
      </c>
      <c r="M647" s="64"/>
      <c r="N647" s="64">
        <v>0</v>
      </c>
      <c r="O647" s="64">
        <f>SUM('Report Summary'!$P647:$S647)</f>
        <v>1000</v>
      </c>
      <c r="P647" s="64">
        <v>0</v>
      </c>
      <c r="Q647" s="64">
        <v>0</v>
      </c>
      <c r="R647" s="64">
        <v>1000</v>
      </c>
      <c r="S647" s="64">
        <v>0</v>
      </c>
    </row>
    <row r="648" spans="1:19" x14ac:dyDescent="0.25">
      <c r="A648" s="55">
        <v>644</v>
      </c>
      <c r="B648" s="56" t="s">
        <v>11189</v>
      </c>
      <c r="C648" s="56">
        <v>5102146</v>
      </c>
      <c r="D648" s="57">
        <f>'Report Summary'!$E648+'Report Summary'!$I648+'Report Summary'!$O648</f>
        <v>2483</v>
      </c>
      <c r="E648" s="57">
        <f>SUM('Report Summary'!$F648:$H648)</f>
        <v>2483</v>
      </c>
      <c r="F648" s="57">
        <v>0</v>
      </c>
      <c r="G648" s="57">
        <v>2483</v>
      </c>
      <c r="H648" s="57">
        <v>0</v>
      </c>
      <c r="I648" s="57">
        <f>SUM('Report Summary'!$J648:$N648)</f>
        <v>0</v>
      </c>
      <c r="J648" s="57">
        <v>0</v>
      </c>
      <c r="K648" s="57"/>
      <c r="L648" s="57"/>
      <c r="M648" s="57"/>
      <c r="N648" s="57">
        <v>0</v>
      </c>
      <c r="O648" s="57">
        <f>SUM('Report Summary'!$P648:$S648)</f>
        <v>0</v>
      </c>
      <c r="P648" s="57">
        <v>0</v>
      </c>
      <c r="Q648" s="57">
        <v>0</v>
      </c>
      <c r="R648" s="57">
        <v>0</v>
      </c>
      <c r="S648" s="57">
        <v>0</v>
      </c>
    </row>
    <row r="649" spans="1:19" x14ac:dyDescent="0.25">
      <c r="A649" s="58">
        <v>645</v>
      </c>
      <c r="B649" s="63" t="s">
        <v>5318</v>
      </c>
      <c r="C649" s="63">
        <v>2657457</v>
      </c>
      <c r="D649" s="64">
        <f>'Report Summary'!$E649+'Report Summary'!$I649+'Report Summary'!$O649</f>
        <v>251634636.90000004</v>
      </c>
      <c r="E649" s="64">
        <f>SUM('Report Summary'!$F649:$H649)</f>
        <v>178430617.80000001</v>
      </c>
      <c r="F649" s="64">
        <v>133234505</v>
      </c>
      <c r="G649" s="64">
        <v>380474.8</v>
      </c>
      <c r="H649" s="64">
        <v>44815638</v>
      </c>
      <c r="I649" s="64">
        <f>SUM('Report Summary'!$J649:$N649)</f>
        <v>57367149.300000004</v>
      </c>
      <c r="J649" s="64">
        <v>5822252.3999999994</v>
      </c>
      <c r="K649" s="64">
        <v>1760363.9</v>
      </c>
      <c r="L649" s="64">
        <v>15415645.6</v>
      </c>
      <c r="M649" s="64">
        <v>396978.9</v>
      </c>
      <c r="N649" s="64">
        <v>33971908.500000007</v>
      </c>
      <c r="O649" s="64">
        <f>SUM('Report Summary'!$P649:$S649)</f>
        <v>15836869.800000001</v>
      </c>
      <c r="P649" s="64">
        <v>7169543.4000000004</v>
      </c>
      <c r="Q649" s="64">
        <v>577867.69999999995</v>
      </c>
      <c r="R649" s="64">
        <v>2004486.0999999999</v>
      </c>
      <c r="S649" s="64">
        <v>6084972.6000000006</v>
      </c>
    </row>
    <row r="650" spans="1:19" x14ac:dyDescent="0.25">
      <c r="A650" s="55">
        <v>646</v>
      </c>
      <c r="B650" s="66" t="s">
        <v>11190</v>
      </c>
      <c r="C650" s="66">
        <v>2678187</v>
      </c>
      <c r="D650" s="62">
        <f>'Report Summary'!$E650+'Report Summary'!$I650+'Report Summary'!$O650</f>
        <v>167523.50999999998</v>
      </c>
      <c r="E650" s="62">
        <f>SUM('Report Summary'!$F650:$H650)</f>
        <v>167368.66999999998</v>
      </c>
      <c r="F650" s="62">
        <v>413.18</v>
      </c>
      <c r="G650" s="62">
        <v>161428.59</v>
      </c>
      <c r="H650" s="62">
        <v>5526.9</v>
      </c>
      <c r="I650" s="62">
        <f>SUM('Report Summary'!$J650:$N650)</f>
        <v>154.84</v>
      </c>
      <c r="J650" s="62">
        <v>154.84</v>
      </c>
      <c r="K650" s="62"/>
      <c r="L650" s="62"/>
      <c r="M650" s="62"/>
      <c r="N650" s="62">
        <v>0</v>
      </c>
      <c r="O650" s="62">
        <f>SUM('Report Summary'!$P650:$S650)</f>
        <v>0</v>
      </c>
      <c r="P650" s="62">
        <v>0</v>
      </c>
      <c r="Q650" s="62">
        <v>0</v>
      </c>
      <c r="R650" s="62">
        <v>0</v>
      </c>
      <c r="S650" s="62">
        <v>0</v>
      </c>
    </row>
    <row r="651" spans="1:19" x14ac:dyDescent="0.25">
      <c r="A651" s="58">
        <v>647</v>
      </c>
      <c r="B651" s="63" t="s">
        <v>1433</v>
      </c>
      <c r="C651" s="63">
        <v>2597535</v>
      </c>
      <c r="D651" s="64">
        <f>'Report Summary'!$E651+'Report Summary'!$I651+'Report Summary'!$O651</f>
        <v>2519.1999999999998</v>
      </c>
      <c r="E651" s="64">
        <f>SUM('Report Summary'!$F651:$H651)</f>
        <v>877.2</v>
      </c>
      <c r="F651" s="64">
        <v>0</v>
      </c>
      <c r="G651" s="64">
        <v>877.2</v>
      </c>
      <c r="H651" s="64">
        <v>0</v>
      </c>
      <c r="I651" s="64">
        <f>SUM('Report Summary'!$J651:$N651)</f>
        <v>1642</v>
      </c>
      <c r="J651" s="64">
        <v>0</v>
      </c>
      <c r="K651" s="64">
        <v>1642</v>
      </c>
      <c r="L651" s="64"/>
      <c r="M651" s="64"/>
      <c r="N651" s="64">
        <v>0</v>
      </c>
      <c r="O651" s="64">
        <f>SUM('Report Summary'!$P651:$S651)</f>
        <v>0</v>
      </c>
      <c r="P651" s="64">
        <v>0</v>
      </c>
      <c r="Q651" s="64">
        <v>0</v>
      </c>
      <c r="R651" s="64">
        <v>0</v>
      </c>
      <c r="S651" s="64">
        <v>0</v>
      </c>
    </row>
    <row r="652" spans="1:19" s="21" customFormat="1" x14ac:dyDescent="0.25">
      <c r="A652" s="55">
        <v>648</v>
      </c>
      <c r="B652" s="56" t="s">
        <v>11191</v>
      </c>
      <c r="C652" s="56">
        <v>5590051</v>
      </c>
      <c r="D652" s="57">
        <f>'Report Summary'!$E652+'Report Summary'!$I652+'Report Summary'!$O652</f>
        <v>16334.1</v>
      </c>
      <c r="E652" s="57">
        <f>SUM('Report Summary'!$F652:$H652)</f>
        <v>15334.1</v>
      </c>
      <c r="F652" s="57">
        <v>10415.200000000001</v>
      </c>
      <c r="G652" s="57">
        <v>2230.9</v>
      </c>
      <c r="H652" s="57">
        <v>2688</v>
      </c>
      <c r="I652" s="57">
        <f>SUM('Report Summary'!$J652:$N652)</f>
        <v>1000</v>
      </c>
      <c r="J652" s="57">
        <v>0</v>
      </c>
      <c r="K652" s="57"/>
      <c r="L652" s="57"/>
      <c r="M652" s="57">
        <v>1000</v>
      </c>
      <c r="N652" s="57">
        <v>0</v>
      </c>
      <c r="O652" s="57">
        <f>SUM('Report Summary'!$P652:$S652)</f>
        <v>0</v>
      </c>
      <c r="P652" s="57">
        <v>0</v>
      </c>
      <c r="Q652" s="57">
        <v>0</v>
      </c>
      <c r="R652" s="57">
        <v>0</v>
      </c>
      <c r="S652" s="57">
        <v>0</v>
      </c>
    </row>
    <row r="653" spans="1:19" x14ac:dyDescent="0.25">
      <c r="A653" s="58">
        <v>649</v>
      </c>
      <c r="B653" s="63" t="s">
        <v>11192</v>
      </c>
      <c r="C653" s="63">
        <v>5515882</v>
      </c>
      <c r="D653" s="64">
        <f>'Report Summary'!$E653+'Report Summary'!$I653+'Report Summary'!$O653</f>
        <v>227167.19999999998</v>
      </c>
      <c r="E653" s="64">
        <f>SUM('Report Summary'!$F653:$H653)</f>
        <v>179960.8</v>
      </c>
      <c r="F653" s="64">
        <v>13332.3</v>
      </c>
      <c r="G653" s="64">
        <v>148283.4</v>
      </c>
      <c r="H653" s="64">
        <v>18345.099999999999</v>
      </c>
      <c r="I653" s="64">
        <f>SUM('Report Summary'!$J653:$N653)</f>
        <v>47106.400000000001</v>
      </c>
      <c r="J653" s="64">
        <v>727.5</v>
      </c>
      <c r="K653" s="64">
        <v>6001.1</v>
      </c>
      <c r="L653" s="64">
        <v>26287.8</v>
      </c>
      <c r="M653" s="64">
        <v>13000</v>
      </c>
      <c r="N653" s="64">
        <v>1090</v>
      </c>
      <c r="O653" s="64">
        <f>SUM('Report Summary'!$P653:$S653)</f>
        <v>100</v>
      </c>
      <c r="P653" s="64">
        <v>0</v>
      </c>
      <c r="Q653" s="64">
        <v>0</v>
      </c>
      <c r="R653" s="64">
        <v>0</v>
      </c>
      <c r="S653" s="64">
        <v>100</v>
      </c>
    </row>
    <row r="654" spans="1:19" x14ac:dyDescent="0.25">
      <c r="A654" s="55">
        <v>650</v>
      </c>
      <c r="B654" s="66" t="s">
        <v>11193</v>
      </c>
      <c r="C654" s="66">
        <v>2893819</v>
      </c>
      <c r="D654" s="62">
        <f>'Report Summary'!$E654+'Report Summary'!$I654+'Report Summary'!$O654</f>
        <v>41039.5</v>
      </c>
      <c r="E654" s="62">
        <f>SUM('Report Summary'!$F654:$H654)</f>
        <v>41039.5</v>
      </c>
      <c r="F654" s="62">
        <v>0</v>
      </c>
      <c r="G654" s="62">
        <v>40186.1</v>
      </c>
      <c r="H654" s="62">
        <v>853.4</v>
      </c>
      <c r="I654" s="62">
        <f>SUM('Report Summary'!$J654:$N654)</f>
        <v>0</v>
      </c>
      <c r="J654" s="62">
        <v>0</v>
      </c>
      <c r="K654" s="62"/>
      <c r="L654" s="62"/>
      <c r="M654" s="62"/>
      <c r="N654" s="62">
        <v>0</v>
      </c>
      <c r="O654" s="62">
        <f>SUM('Report Summary'!$P654:$S654)</f>
        <v>0</v>
      </c>
      <c r="P654" s="62">
        <v>0</v>
      </c>
      <c r="Q654" s="62">
        <v>0</v>
      </c>
      <c r="R654" s="62">
        <v>0</v>
      </c>
      <c r="S654" s="62">
        <v>0</v>
      </c>
    </row>
    <row r="655" spans="1:19" x14ac:dyDescent="0.25">
      <c r="A655" s="58">
        <v>651</v>
      </c>
      <c r="B655" s="65" t="s">
        <v>11194</v>
      </c>
      <c r="C655" s="65">
        <v>5074223</v>
      </c>
      <c r="D655" s="60">
        <f>'Report Summary'!$E655+'Report Summary'!$I655+'Report Summary'!$O655</f>
        <v>3059.1</v>
      </c>
      <c r="E655" s="60">
        <f>SUM('Report Summary'!$F655:$H655)</f>
        <v>3059.1</v>
      </c>
      <c r="F655" s="60">
        <v>0</v>
      </c>
      <c r="G655" s="60">
        <v>3059.1</v>
      </c>
      <c r="H655" s="60">
        <v>0</v>
      </c>
      <c r="I655" s="60">
        <f>SUM('Report Summary'!$J655:$N655)</f>
        <v>0</v>
      </c>
      <c r="J655" s="60">
        <v>0</v>
      </c>
      <c r="K655" s="60"/>
      <c r="L655" s="60"/>
      <c r="M655" s="60"/>
      <c r="N655" s="60">
        <v>0</v>
      </c>
      <c r="O655" s="60">
        <f>SUM('Report Summary'!$P655:$S655)</f>
        <v>0</v>
      </c>
      <c r="P655" s="60">
        <v>0</v>
      </c>
      <c r="Q655" s="60">
        <v>0</v>
      </c>
      <c r="R655" s="60">
        <v>0</v>
      </c>
      <c r="S655" s="60">
        <v>0</v>
      </c>
    </row>
    <row r="656" spans="1:19" x14ac:dyDescent="0.25">
      <c r="A656" s="55">
        <v>652</v>
      </c>
      <c r="B656" s="66" t="s">
        <v>11195</v>
      </c>
      <c r="C656" s="66">
        <v>5114659</v>
      </c>
      <c r="D656" s="62">
        <f>'Report Summary'!$E656+'Report Summary'!$I656+'Report Summary'!$O656</f>
        <v>2987.7</v>
      </c>
      <c r="E656" s="62">
        <f>SUM('Report Summary'!$F656:$H656)</f>
        <v>2987.7</v>
      </c>
      <c r="F656" s="62">
        <v>0</v>
      </c>
      <c r="G656" s="62">
        <v>2970.2</v>
      </c>
      <c r="H656" s="62">
        <v>17.5</v>
      </c>
      <c r="I656" s="62">
        <f>SUM('Report Summary'!$J656:$N656)</f>
        <v>0</v>
      </c>
      <c r="J656" s="62">
        <v>0</v>
      </c>
      <c r="K656" s="62"/>
      <c r="L656" s="62"/>
      <c r="M656" s="62"/>
      <c r="N656" s="62">
        <v>0</v>
      </c>
      <c r="O656" s="62">
        <f>SUM('Report Summary'!$P656:$S656)</f>
        <v>0</v>
      </c>
      <c r="P656" s="62">
        <v>0</v>
      </c>
      <c r="Q656" s="62">
        <v>0</v>
      </c>
      <c r="R656" s="62">
        <v>0</v>
      </c>
      <c r="S656" s="62">
        <v>0</v>
      </c>
    </row>
    <row r="657" spans="1:19" x14ac:dyDescent="0.25">
      <c r="A657" s="58">
        <v>653</v>
      </c>
      <c r="B657" s="65" t="s">
        <v>11196</v>
      </c>
      <c r="C657" s="65">
        <v>5194016</v>
      </c>
      <c r="D657" s="60">
        <f>'Report Summary'!$E657+'Report Summary'!$I657+'Report Summary'!$O657</f>
        <v>113678.15999999999</v>
      </c>
      <c r="E657" s="60">
        <f>SUM('Report Summary'!$F657:$H657)</f>
        <v>113378.15999999999</v>
      </c>
      <c r="F657" s="60">
        <v>0</v>
      </c>
      <c r="G657" s="60">
        <v>112395.4</v>
      </c>
      <c r="H657" s="60">
        <v>982.76</v>
      </c>
      <c r="I657" s="60">
        <f>SUM('Report Summary'!$J657:$N657)</f>
        <v>300</v>
      </c>
      <c r="J657" s="60">
        <v>0</v>
      </c>
      <c r="K657" s="60"/>
      <c r="L657" s="60"/>
      <c r="M657" s="60">
        <v>300</v>
      </c>
      <c r="N657" s="60">
        <v>0</v>
      </c>
      <c r="O657" s="60">
        <f>SUM('Report Summary'!$P657:$S657)</f>
        <v>0</v>
      </c>
      <c r="P657" s="60">
        <v>0</v>
      </c>
      <c r="Q657" s="60">
        <v>0</v>
      </c>
      <c r="R657" s="60">
        <v>0</v>
      </c>
      <c r="S657" s="60">
        <v>0</v>
      </c>
    </row>
    <row r="658" spans="1:19" x14ac:dyDescent="0.25">
      <c r="A658" s="55">
        <v>654</v>
      </c>
      <c r="B658" s="69" t="s">
        <v>4184</v>
      </c>
      <c r="C658" s="66">
        <v>5256208</v>
      </c>
      <c r="D658" s="62">
        <f>'Report Summary'!$E658+'Report Summary'!$I658+'Report Summary'!$O658</f>
        <v>5528.2</v>
      </c>
      <c r="E658" s="62">
        <f>SUM('Report Summary'!$F658:$H658)</f>
        <v>5528.2</v>
      </c>
      <c r="F658" s="62">
        <v>0</v>
      </c>
      <c r="G658" s="62">
        <v>5380.7</v>
      </c>
      <c r="H658" s="62">
        <v>147.5</v>
      </c>
      <c r="I658" s="62">
        <f>SUM('Report Summary'!$J658:$N658)</f>
        <v>0</v>
      </c>
      <c r="J658" s="62">
        <v>0</v>
      </c>
      <c r="K658" s="62"/>
      <c r="L658" s="62"/>
      <c r="M658" s="62"/>
      <c r="N658" s="62">
        <v>0</v>
      </c>
      <c r="O658" s="62">
        <f>SUM('Report Summary'!$P658:$S658)</f>
        <v>0</v>
      </c>
      <c r="P658" s="62">
        <v>0</v>
      </c>
      <c r="Q658" s="62">
        <v>0</v>
      </c>
      <c r="R658" s="62">
        <v>0</v>
      </c>
      <c r="S658" s="62">
        <v>0</v>
      </c>
    </row>
    <row r="659" spans="1:19" x14ac:dyDescent="0.25">
      <c r="A659" s="58">
        <v>655</v>
      </c>
      <c r="B659" s="65" t="s">
        <v>11197</v>
      </c>
      <c r="C659" s="65">
        <v>5513774</v>
      </c>
      <c r="D659" s="60">
        <f>'Report Summary'!$E659+'Report Summary'!$I659+'Report Summary'!$O659</f>
        <v>3302.8</v>
      </c>
      <c r="E659" s="60">
        <f>SUM('Report Summary'!$F659:$H659)</f>
        <v>3302.8</v>
      </c>
      <c r="F659" s="60">
        <v>0</v>
      </c>
      <c r="G659" s="60">
        <v>3302.8</v>
      </c>
      <c r="H659" s="60">
        <v>0</v>
      </c>
      <c r="I659" s="60">
        <f>SUM('Report Summary'!$J659:$N659)</f>
        <v>0</v>
      </c>
      <c r="J659" s="60">
        <v>0</v>
      </c>
      <c r="K659" s="60"/>
      <c r="L659" s="60"/>
      <c r="M659" s="60"/>
      <c r="N659" s="60">
        <v>0</v>
      </c>
      <c r="O659" s="60">
        <f>SUM('Report Summary'!$P659:$S659)</f>
        <v>0</v>
      </c>
      <c r="P659" s="60">
        <v>0</v>
      </c>
      <c r="Q659" s="60">
        <v>0</v>
      </c>
      <c r="R659" s="60">
        <v>0</v>
      </c>
      <c r="S659" s="60">
        <v>0</v>
      </c>
    </row>
    <row r="660" spans="1:19" x14ac:dyDescent="0.25">
      <c r="A660" s="55">
        <v>656</v>
      </c>
      <c r="B660" s="69" t="s">
        <v>11198</v>
      </c>
      <c r="C660" s="66">
        <v>5040949</v>
      </c>
      <c r="D660" s="62">
        <f>'Report Summary'!$E660+'Report Summary'!$I660+'Report Summary'!$O660</f>
        <v>5320</v>
      </c>
      <c r="E660" s="62">
        <f>SUM('Report Summary'!$F660:$H660)</f>
        <v>5320</v>
      </c>
      <c r="F660" s="62">
        <v>0</v>
      </c>
      <c r="G660" s="62">
        <v>5320</v>
      </c>
      <c r="H660" s="62">
        <v>0</v>
      </c>
      <c r="I660" s="62">
        <f>SUM('Report Summary'!$J660:$N660)</f>
        <v>0</v>
      </c>
      <c r="J660" s="62">
        <v>0</v>
      </c>
      <c r="K660" s="62"/>
      <c r="L660" s="62"/>
      <c r="M660" s="62"/>
      <c r="N660" s="62">
        <v>0</v>
      </c>
      <c r="O660" s="62">
        <f>SUM('Report Summary'!$P660:$S660)</f>
        <v>0</v>
      </c>
      <c r="P660" s="62">
        <v>0</v>
      </c>
      <c r="Q660" s="62">
        <v>0</v>
      </c>
      <c r="R660" s="62">
        <v>0</v>
      </c>
      <c r="S660" s="62">
        <v>0</v>
      </c>
    </row>
    <row r="661" spans="1:19" x14ac:dyDescent="0.25">
      <c r="A661" s="58">
        <v>657</v>
      </c>
      <c r="B661" s="65" t="s">
        <v>11199</v>
      </c>
      <c r="C661" s="65">
        <v>5248604</v>
      </c>
      <c r="D661" s="60">
        <f>'Report Summary'!$E661+'Report Summary'!$I661+'Report Summary'!$O661</f>
        <v>1899.2809999999999</v>
      </c>
      <c r="E661" s="60">
        <f>SUM('Report Summary'!$F661:$H661)</f>
        <v>1899.2809999999999</v>
      </c>
      <c r="F661" s="60">
        <v>0</v>
      </c>
      <c r="G661" s="60">
        <v>1899.2809999999999</v>
      </c>
      <c r="H661" s="60">
        <v>0</v>
      </c>
      <c r="I661" s="60">
        <f>SUM('Report Summary'!$J661:$N661)</f>
        <v>0</v>
      </c>
      <c r="J661" s="60">
        <v>0</v>
      </c>
      <c r="K661" s="60"/>
      <c r="L661" s="60"/>
      <c r="M661" s="60"/>
      <c r="N661" s="60">
        <v>0</v>
      </c>
      <c r="O661" s="60">
        <f>SUM('Report Summary'!$P661:$S661)</f>
        <v>0</v>
      </c>
      <c r="P661" s="60">
        <v>0</v>
      </c>
      <c r="Q661" s="60">
        <v>0</v>
      </c>
      <c r="R661" s="60">
        <v>0</v>
      </c>
      <c r="S661" s="60">
        <v>0</v>
      </c>
    </row>
    <row r="662" spans="1:19" x14ac:dyDescent="0.25">
      <c r="A662" s="55">
        <v>658</v>
      </c>
      <c r="B662" s="56" t="s">
        <v>8138</v>
      </c>
      <c r="C662" s="56">
        <v>5036127</v>
      </c>
      <c r="D662" s="57">
        <f>'Report Summary'!$E662+'Report Summary'!$I662+'Report Summary'!$O662</f>
        <v>25648</v>
      </c>
      <c r="E662" s="57">
        <f>SUM('Report Summary'!$F662:$H662)</f>
        <v>20707</v>
      </c>
      <c r="F662" s="57">
        <v>0</v>
      </c>
      <c r="G662" s="57">
        <v>11863.3</v>
      </c>
      <c r="H662" s="57">
        <v>8843.7000000000007</v>
      </c>
      <c r="I662" s="57">
        <f>SUM('Report Summary'!$J662:$N662)</f>
        <v>941</v>
      </c>
      <c r="J662" s="57">
        <v>0</v>
      </c>
      <c r="K662" s="57"/>
      <c r="L662" s="57">
        <v>941</v>
      </c>
      <c r="M662" s="57"/>
      <c r="N662" s="57">
        <v>0</v>
      </c>
      <c r="O662" s="57">
        <f>SUM('Report Summary'!$P662:$S662)</f>
        <v>4000</v>
      </c>
      <c r="P662" s="57">
        <v>0</v>
      </c>
      <c r="Q662" s="57">
        <v>0</v>
      </c>
      <c r="R662" s="57">
        <v>4000</v>
      </c>
      <c r="S662" s="57">
        <v>0</v>
      </c>
    </row>
    <row r="663" spans="1:19" x14ac:dyDescent="0.25">
      <c r="A663" s="58">
        <v>659</v>
      </c>
      <c r="B663" s="63" t="s">
        <v>11200</v>
      </c>
      <c r="C663" s="63">
        <v>2047764</v>
      </c>
      <c r="D663" s="64">
        <f>'Report Summary'!$E663+'Report Summary'!$I663+'Report Summary'!$O663</f>
        <v>16873.099999999999</v>
      </c>
      <c r="E663" s="64">
        <f>SUM('Report Summary'!$F663:$H663)</f>
        <v>191.5</v>
      </c>
      <c r="F663" s="64">
        <v>0</v>
      </c>
      <c r="G663" s="64">
        <v>191.5</v>
      </c>
      <c r="H663" s="64">
        <v>0</v>
      </c>
      <c r="I663" s="64">
        <f>SUM('Report Summary'!$J663:$N663)</f>
        <v>5681.6</v>
      </c>
      <c r="J663" s="64">
        <v>0</v>
      </c>
      <c r="K663" s="64"/>
      <c r="L663" s="64"/>
      <c r="M663" s="64"/>
      <c r="N663" s="64">
        <v>5681.6</v>
      </c>
      <c r="O663" s="64">
        <f>SUM('Report Summary'!$P663:$S663)</f>
        <v>11000</v>
      </c>
      <c r="P663" s="64">
        <v>0</v>
      </c>
      <c r="Q663" s="64">
        <v>0</v>
      </c>
      <c r="R663" s="64">
        <v>1000</v>
      </c>
      <c r="S663" s="64">
        <v>10000</v>
      </c>
    </row>
    <row r="664" spans="1:19" x14ac:dyDescent="0.25">
      <c r="A664" s="55">
        <v>660</v>
      </c>
      <c r="B664" s="56" t="s">
        <v>11201</v>
      </c>
      <c r="C664" s="56">
        <v>5190118</v>
      </c>
      <c r="D664" s="57">
        <f>'Report Summary'!$E664+'Report Summary'!$I664+'Report Summary'!$O664</f>
        <v>2855.1</v>
      </c>
      <c r="E664" s="57">
        <f>SUM('Report Summary'!$F664:$H664)</f>
        <v>2457.1</v>
      </c>
      <c r="F664" s="57">
        <v>2457.1</v>
      </c>
      <c r="G664" s="57">
        <v>0</v>
      </c>
      <c r="H664" s="57">
        <v>0</v>
      </c>
      <c r="I664" s="57">
        <f>SUM('Report Summary'!$J664:$N664)</f>
        <v>398</v>
      </c>
      <c r="J664" s="57">
        <v>54</v>
      </c>
      <c r="K664" s="57">
        <v>344</v>
      </c>
      <c r="L664" s="57"/>
      <c r="M664" s="57"/>
      <c r="N664" s="57">
        <v>0</v>
      </c>
      <c r="O664" s="57">
        <f>SUM('Report Summary'!$P664:$S664)</f>
        <v>0</v>
      </c>
      <c r="P664" s="57">
        <v>0</v>
      </c>
      <c r="Q664" s="57">
        <v>0</v>
      </c>
      <c r="R664" s="57">
        <v>0</v>
      </c>
      <c r="S664" s="57">
        <v>0</v>
      </c>
    </row>
    <row r="665" spans="1:19" x14ac:dyDescent="0.25">
      <c r="A665" s="58">
        <v>661</v>
      </c>
      <c r="B665" s="69" t="s">
        <v>11202</v>
      </c>
      <c r="C665" s="65">
        <v>5075912</v>
      </c>
      <c r="D665" s="60">
        <f>'Report Summary'!$E665+'Report Summary'!$I665+'Report Summary'!$O665</f>
        <v>9795.1</v>
      </c>
      <c r="E665" s="60">
        <f>SUM('Report Summary'!$F665:$H665)</f>
        <v>9295.1</v>
      </c>
      <c r="F665" s="60">
        <v>0</v>
      </c>
      <c r="G665" s="60">
        <v>9295.1</v>
      </c>
      <c r="H665" s="60">
        <v>0</v>
      </c>
      <c r="I665" s="60">
        <f>SUM('Report Summary'!$J665:$N665)</f>
        <v>500</v>
      </c>
      <c r="J665" s="60">
        <v>0</v>
      </c>
      <c r="K665" s="60"/>
      <c r="L665" s="60"/>
      <c r="M665" s="60">
        <v>500</v>
      </c>
      <c r="N665" s="60">
        <v>0</v>
      </c>
      <c r="O665" s="60">
        <f>SUM('Report Summary'!$P665:$S665)</f>
        <v>0</v>
      </c>
      <c r="P665" s="60">
        <v>0</v>
      </c>
      <c r="Q665" s="60">
        <v>0</v>
      </c>
      <c r="R665" s="60">
        <v>0</v>
      </c>
      <c r="S665" s="60">
        <v>0</v>
      </c>
    </row>
    <row r="666" spans="1:19" x14ac:dyDescent="0.25">
      <c r="A666" s="55">
        <v>662</v>
      </c>
      <c r="B666" s="69" t="s">
        <v>9620</v>
      </c>
      <c r="C666" s="66">
        <v>5639034</v>
      </c>
      <c r="D666" s="62">
        <f>'Report Summary'!$E666+'Report Summary'!$I666+'Report Summary'!$O666</f>
        <v>739.5</v>
      </c>
      <c r="E666" s="62">
        <f>SUM('Report Summary'!$F666:$H666)</f>
        <v>739.5</v>
      </c>
      <c r="F666" s="62">
        <v>0</v>
      </c>
      <c r="G666" s="62">
        <v>739.5</v>
      </c>
      <c r="H666" s="62">
        <v>0</v>
      </c>
      <c r="I666" s="62">
        <f>SUM('Report Summary'!$J666:$N666)</f>
        <v>0</v>
      </c>
      <c r="J666" s="62">
        <v>0</v>
      </c>
      <c r="K666" s="62"/>
      <c r="L666" s="62"/>
      <c r="M666" s="62"/>
      <c r="N666" s="62">
        <v>0</v>
      </c>
      <c r="O666" s="62">
        <f>SUM('Report Summary'!$P666:$S666)</f>
        <v>0</v>
      </c>
      <c r="P666" s="62">
        <v>0</v>
      </c>
      <c r="Q666" s="62">
        <v>0</v>
      </c>
      <c r="R666" s="62">
        <v>0</v>
      </c>
      <c r="S666" s="62">
        <v>0</v>
      </c>
    </row>
    <row r="667" spans="1:19" x14ac:dyDescent="0.25">
      <c r="A667" s="58">
        <v>663</v>
      </c>
      <c r="B667" s="63" t="s">
        <v>11203</v>
      </c>
      <c r="C667" s="63">
        <v>2617749</v>
      </c>
      <c r="D667" s="64">
        <f>'Report Summary'!$E667+'Report Summary'!$I667+'Report Summary'!$O667</f>
        <v>996300</v>
      </c>
      <c r="E667" s="64">
        <f>SUM('Report Summary'!$F667:$H667)</f>
        <v>957600</v>
      </c>
      <c r="F667" s="64">
        <v>191300</v>
      </c>
      <c r="G667" s="64">
        <v>581400</v>
      </c>
      <c r="H667" s="64">
        <v>184900</v>
      </c>
      <c r="I667" s="64">
        <f>SUM('Report Summary'!$J667:$N667)</f>
        <v>38700</v>
      </c>
      <c r="J667" s="64">
        <v>5700</v>
      </c>
      <c r="K667" s="64">
        <v>3400</v>
      </c>
      <c r="L667" s="64">
        <v>27100</v>
      </c>
      <c r="M667" s="64">
        <v>2500</v>
      </c>
      <c r="N667" s="64">
        <v>0</v>
      </c>
      <c r="O667" s="64">
        <f>SUM('Report Summary'!$P667:$S667)</f>
        <v>0</v>
      </c>
      <c r="P667" s="64">
        <v>0</v>
      </c>
      <c r="Q667" s="64">
        <v>0</v>
      </c>
      <c r="R667" s="64">
        <v>0</v>
      </c>
      <c r="S667" s="64">
        <v>0</v>
      </c>
    </row>
    <row r="668" spans="1:19" x14ac:dyDescent="0.25">
      <c r="A668" s="55">
        <v>664</v>
      </c>
      <c r="B668" s="66" t="s">
        <v>11204</v>
      </c>
      <c r="C668" s="66">
        <v>5255503</v>
      </c>
      <c r="D668" s="62">
        <f>'Report Summary'!$E668+'Report Summary'!$I668+'Report Summary'!$O668</f>
        <v>1504.5</v>
      </c>
      <c r="E668" s="62">
        <f>SUM('Report Summary'!$F668:$H668)</f>
        <v>1504.5</v>
      </c>
      <c r="F668" s="62">
        <v>0</v>
      </c>
      <c r="G668" s="62">
        <v>1504.5</v>
      </c>
      <c r="H668" s="62">
        <v>0</v>
      </c>
      <c r="I668" s="62">
        <f>SUM('Report Summary'!$J668:$N668)</f>
        <v>0</v>
      </c>
      <c r="J668" s="62">
        <v>0</v>
      </c>
      <c r="K668" s="62"/>
      <c r="L668" s="62"/>
      <c r="M668" s="62"/>
      <c r="N668" s="62">
        <v>0</v>
      </c>
      <c r="O668" s="62">
        <f>SUM('Report Summary'!$P668:$S668)</f>
        <v>0</v>
      </c>
      <c r="P668" s="62">
        <v>0</v>
      </c>
      <c r="Q668" s="62">
        <v>0</v>
      </c>
      <c r="R668" s="62">
        <v>0</v>
      </c>
      <c r="S668" s="62">
        <v>0</v>
      </c>
    </row>
    <row r="669" spans="1:19" x14ac:dyDescent="0.25">
      <c r="A669" s="58">
        <v>665</v>
      </c>
      <c r="B669" s="63" t="s">
        <v>8171</v>
      </c>
      <c r="C669" s="63">
        <v>2618478</v>
      </c>
      <c r="D669" s="64">
        <f>'Report Summary'!$E669+'Report Summary'!$I669+'Report Summary'!$O669</f>
        <v>3246.8</v>
      </c>
      <c r="E669" s="64">
        <f>SUM('Report Summary'!$F669:$H669)</f>
        <v>2378.8000000000002</v>
      </c>
      <c r="F669" s="64">
        <v>0</v>
      </c>
      <c r="G669" s="64">
        <v>2378.8000000000002</v>
      </c>
      <c r="H669" s="64">
        <v>0</v>
      </c>
      <c r="I669" s="64">
        <f>SUM('Report Summary'!$J669:$N669)</f>
        <v>868</v>
      </c>
      <c r="J669" s="64">
        <v>0</v>
      </c>
      <c r="K669" s="64">
        <v>568</v>
      </c>
      <c r="L669" s="64">
        <v>300</v>
      </c>
      <c r="M669" s="64"/>
      <c r="N669" s="64">
        <v>0</v>
      </c>
      <c r="O669" s="64">
        <f>SUM('Report Summary'!$P669:$S669)</f>
        <v>0</v>
      </c>
      <c r="P669" s="64">
        <v>0</v>
      </c>
      <c r="Q669" s="64">
        <v>0</v>
      </c>
      <c r="R669" s="64">
        <v>0</v>
      </c>
      <c r="S669" s="64">
        <v>0</v>
      </c>
    </row>
    <row r="670" spans="1:19" x14ac:dyDescent="0.25">
      <c r="A670" s="55">
        <v>666</v>
      </c>
      <c r="B670" s="56" t="s">
        <v>11205</v>
      </c>
      <c r="C670" s="56">
        <v>5199077</v>
      </c>
      <c r="D670" s="57">
        <f>'Report Summary'!$E670+'Report Summary'!$I670+'Report Summary'!$O670</f>
        <v>6431.41</v>
      </c>
      <c r="E670" s="57">
        <f>SUM('Report Summary'!$F670:$H670)</f>
        <v>6431.41</v>
      </c>
      <c r="F670" s="57">
        <v>0</v>
      </c>
      <c r="G670" s="57">
        <v>2524.31</v>
      </c>
      <c r="H670" s="57">
        <v>3907.1</v>
      </c>
      <c r="I670" s="57">
        <f>SUM('Report Summary'!$J670:$N670)</f>
        <v>0</v>
      </c>
      <c r="J670" s="57">
        <v>0</v>
      </c>
      <c r="K670" s="57"/>
      <c r="L670" s="57"/>
      <c r="M670" s="57"/>
      <c r="N670" s="57">
        <v>0</v>
      </c>
      <c r="O670" s="57">
        <f>SUM('Report Summary'!$P670:$S670)</f>
        <v>0</v>
      </c>
      <c r="P670" s="57">
        <v>0</v>
      </c>
      <c r="Q670" s="57">
        <v>0</v>
      </c>
      <c r="R670" s="57">
        <v>0</v>
      </c>
      <c r="S670" s="57">
        <v>0</v>
      </c>
    </row>
    <row r="671" spans="1:19" x14ac:dyDescent="0.25">
      <c r="A671" s="58">
        <v>667</v>
      </c>
      <c r="B671" s="65" t="s">
        <v>10093</v>
      </c>
      <c r="C671" s="65">
        <v>5482992</v>
      </c>
      <c r="D671" s="60">
        <f>'Report Summary'!$E671+'Report Summary'!$I671+'Report Summary'!$O671</f>
        <v>16656</v>
      </c>
      <c r="E671" s="60">
        <f>SUM('Report Summary'!$F671:$H671)</f>
        <v>10156</v>
      </c>
      <c r="F671" s="60">
        <v>0</v>
      </c>
      <c r="G671" s="60">
        <v>10156</v>
      </c>
      <c r="H671" s="60">
        <v>0</v>
      </c>
      <c r="I671" s="60">
        <f>SUM('Report Summary'!$J671:$N671)</f>
        <v>500</v>
      </c>
      <c r="J671" s="60">
        <v>0</v>
      </c>
      <c r="K671" s="60"/>
      <c r="L671" s="60"/>
      <c r="M671" s="60">
        <v>500</v>
      </c>
      <c r="N671" s="60">
        <v>0</v>
      </c>
      <c r="O671" s="60">
        <f>SUM('Report Summary'!$P671:$S671)</f>
        <v>6000</v>
      </c>
      <c r="P671" s="60">
        <v>0</v>
      </c>
      <c r="Q671" s="60">
        <v>0</v>
      </c>
      <c r="R671" s="60">
        <v>6000</v>
      </c>
      <c r="S671" s="60">
        <v>0</v>
      </c>
    </row>
    <row r="672" spans="1:19" x14ac:dyDescent="0.25">
      <c r="A672" s="55">
        <v>668</v>
      </c>
      <c r="B672" s="66" t="s">
        <v>5553</v>
      </c>
      <c r="C672" s="66">
        <v>5198429</v>
      </c>
      <c r="D672" s="62">
        <f>'Report Summary'!$E672+'Report Summary'!$I672+'Report Summary'!$O672</f>
        <v>11850</v>
      </c>
      <c r="E672" s="62">
        <f>SUM('Report Summary'!$F672:$H672)</f>
        <v>0</v>
      </c>
      <c r="F672" s="62">
        <v>0</v>
      </c>
      <c r="G672" s="62">
        <v>0</v>
      </c>
      <c r="H672" s="62">
        <v>0</v>
      </c>
      <c r="I672" s="62">
        <f>SUM('Report Summary'!$J672:$N672)</f>
        <v>11850</v>
      </c>
      <c r="J672" s="62">
        <v>0</v>
      </c>
      <c r="K672" s="62"/>
      <c r="L672" s="62">
        <v>1350</v>
      </c>
      <c r="M672" s="62">
        <v>10500</v>
      </c>
      <c r="N672" s="62">
        <v>0</v>
      </c>
      <c r="O672" s="62">
        <f>SUM('Report Summary'!$P672:$S672)</f>
        <v>0</v>
      </c>
      <c r="P672" s="62">
        <v>0</v>
      </c>
      <c r="Q672" s="62">
        <v>0</v>
      </c>
      <c r="R672" s="62">
        <v>0</v>
      </c>
      <c r="S672" s="62">
        <v>0</v>
      </c>
    </row>
    <row r="673" spans="1:19" x14ac:dyDescent="0.25">
      <c r="A673" s="58">
        <v>669</v>
      </c>
      <c r="B673" s="65" t="s">
        <v>4972</v>
      </c>
      <c r="C673" s="65">
        <v>5459362</v>
      </c>
      <c r="D673" s="60">
        <f>'Report Summary'!$E673+'Report Summary'!$I673+'Report Summary'!$O673</f>
        <v>8895.11</v>
      </c>
      <c r="E673" s="60">
        <f>SUM('Report Summary'!$F673:$H673)</f>
        <v>6195.1100000000006</v>
      </c>
      <c r="F673" s="60">
        <v>976.42</v>
      </c>
      <c r="G673" s="60">
        <v>2563.0500000000002</v>
      </c>
      <c r="H673" s="60">
        <v>2655.64</v>
      </c>
      <c r="I673" s="60">
        <f>SUM('Report Summary'!$J673:$N673)</f>
        <v>700</v>
      </c>
      <c r="J673" s="60">
        <v>0</v>
      </c>
      <c r="K673" s="60"/>
      <c r="L673" s="60"/>
      <c r="M673" s="60">
        <v>700</v>
      </c>
      <c r="N673" s="60">
        <v>0</v>
      </c>
      <c r="O673" s="60">
        <f>SUM('Report Summary'!$P673:$S673)</f>
        <v>2000</v>
      </c>
      <c r="P673" s="60">
        <v>0</v>
      </c>
      <c r="Q673" s="60">
        <v>0</v>
      </c>
      <c r="R673" s="60">
        <v>2000</v>
      </c>
      <c r="S673" s="60">
        <v>0</v>
      </c>
    </row>
    <row r="674" spans="1:19" x14ac:dyDescent="0.25">
      <c r="A674" s="55">
        <v>670</v>
      </c>
      <c r="B674" s="66" t="s">
        <v>8635</v>
      </c>
      <c r="C674" s="66">
        <v>5495229</v>
      </c>
      <c r="D674" s="62">
        <f>'Report Summary'!$E674+'Report Summary'!$I674+'Report Summary'!$O674</f>
        <v>143415.88</v>
      </c>
      <c r="E674" s="62">
        <f>SUM('Report Summary'!$F674:$H674)</f>
        <v>137435.88</v>
      </c>
      <c r="F674" s="62">
        <v>2197.02</v>
      </c>
      <c r="G674" s="62">
        <v>20166.490000000002</v>
      </c>
      <c r="H674" s="62">
        <v>115072.37</v>
      </c>
      <c r="I674" s="62">
        <f>SUM('Report Summary'!$J674:$N674)</f>
        <v>5580</v>
      </c>
      <c r="J674" s="62">
        <v>0</v>
      </c>
      <c r="K674" s="62">
        <v>5180</v>
      </c>
      <c r="L674" s="62"/>
      <c r="M674" s="62">
        <v>400</v>
      </c>
      <c r="N674" s="62">
        <v>0</v>
      </c>
      <c r="O674" s="62">
        <f>SUM('Report Summary'!$P674:$S674)</f>
        <v>400</v>
      </c>
      <c r="P674" s="62">
        <v>0</v>
      </c>
      <c r="Q674" s="62">
        <v>0</v>
      </c>
      <c r="R674" s="62">
        <v>400</v>
      </c>
      <c r="S674" s="62">
        <v>0</v>
      </c>
    </row>
    <row r="675" spans="1:19" x14ac:dyDescent="0.25">
      <c r="A675" s="58">
        <v>671</v>
      </c>
      <c r="B675" s="65" t="s">
        <v>9795</v>
      </c>
      <c r="C675" s="65">
        <v>5203643</v>
      </c>
      <c r="D675" s="60">
        <f>'Report Summary'!$E675+'Report Summary'!$I675+'Report Summary'!$O675</f>
        <v>14059.9</v>
      </c>
      <c r="E675" s="60">
        <f>SUM('Report Summary'!$F675:$H675)</f>
        <v>8044.9</v>
      </c>
      <c r="F675" s="60">
        <v>10</v>
      </c>
      <c r="G675" s="60">
        <v>150</v>
      </c>
      <c r="H675" s="60">
        <v>7884.9</v>
      </c>
      <c r="I675" s="60">
        <f>SUM('Report Summary'!$J675:$N675)</f>
        <v>515</v>
      </c>
      <c r="J675" s="60">
        <v>0</v>
      </c>
      <c r="K675" s="60"/>
      <c r="L675" s="60">
        <v>315</v>
      </c>
      <c r="M675" s="60">
        <v>200</v>
      </c>
      <c r="N675" s="60">
        <v>0</v>
      </c>
      <c r="O675" s="60">
        <f>SUM('Report Summary'!$P675:$S675)</f>
        <v>5500</v>
      </c>
      <c r="P675" s="60">
        <v>0</v>
      </c>
      <c r="Q675" s="60">
        <v>5500</v>
      </c>
      <c r="R675" s="60">
        <v>0</v>
      </c>
      <c r="S675" s="60">
        <v>0</v>
      </c>
    </row>
    <row r="676" spans="1:19" x14ac:dyDescent="0.25">
      <c r="A676" s="55">
        <v>672</v>
      </c>
      <c r="B676" s="56" t="s">
        <v>6095</v>
      </c>
      <c r="C676" s="56">
        <v>2843129</v>
      </c>
      <c r="D676" s="57">
        <f>'Report Summary'!$E676+'Report Summary'!$I676+'Report Summary'!$O676</f>
        <v>30263</v>
      </c>
      <c r="E676" s="57">
        <f>SUM('Report Summary'!$F676:$H676)</f>
        <v>23203</v>
      </c>
      <c r="F676" s="57">
        <v>10000</v>
      </c>
      <c r="G676" s="57">
        <v>928.6</v>
      </c>
      <c r="H676" s="57">
        <v>12274.4</v>
      </c>
      <c r="I676" s="57">
        <f>SUM('Report Summary'!$J676:$N676)</f>
        <v>7060</v>
      </c>
      <c r="J676" s="57">
        <v>0</v>
      </c>
      <c r="K676" s="57">
        <v>7060</v>
      </c>
      <c r="L676" s="57"/>
      <c r="M676" s="57"/>
      <c r="N676" s="57">
        <v>0</v>
      </c>
      <c r="O676" s="57">
        <f>SUM('Report Summary'!$P676:$S676)</f>
        <v>0</v>
      </c>
      <c r="P676" s="57">
        <v>0</v>
      </c>
      <c r="Q676" s="57">
        <v>0</v>
      </c>
      <c r="R676" s="57">
        <v>0</v>
      </c>
      <c r="S676" s="57">
        <v>0</v>
      </c>
    </row>
    <row r="677" spans="1:19" x14ac:dyDescent="0.25">
      <c r="A677" s="58">
        <v>673</v>
      </c>
      <c r="B677" s="65" t="s">
        <v>4765</v>
      </c>
      <c r="C677" s="65">
        <v>5149703</v>
      </c>
      <c r="D677" s="60">
        <f>'Report Summary'!$E677+'Report Summary'!$I677+'Report Summary'!$O677</f>
        <v>6202.7</v>
      </c>
      <c r="E677" s="60">
        <f>SUM('Report Summary'!$F677:$H677)</f>
        <v>5702.7</v>
      </c>
      <c r="F677" s="60">
        <v>0</v>
      </c>
      <c r="G677" s="60">
        <v>4332.3999999999996</v>
      </c>
      <c r="H677" s="60">
        <v>1370.3</v>
      </c>
      <c r="I677" s="60">
        <f>SUM('Report Summary'!$J677:$N677)</f>
        <v>500</v>
      </c>
      <c r="J677" s="60">
        <v>0</v>
      </c>
      <c r="K677" s="60">
        <v>200</v>
      </c>
      <c r="L677" s="60"/>
      <c r="M677" s="60"/>
      <c r="N677" s="60">
        <v>300</v>
      </c>
      <c r="O677" s="60">
        <f>SUM('Report Summary'!$P677:$S677)</f>
        <v>0</v>
      </c>
      <c r="P677" s="60">
        <v>0</v>
      </c>
      <c r="Q677" s="60">
        <v>0</v>
      </c>
      <c r="R677" s="60">
        <v>0</v>
      </c>
      <c r="S677" s="60">
        <v>0</v>
      </c>
    </row>
    <row r="678" spans="1:19" x14ac:dyDescent="0.25">
      <c r="A678" s="55">
        <v>674</v>
      </c>
      <c r="B678" s="69" t="s">
        <v>11206</v>
      </c>
      <c r="C678" s="66">
        <v>5364116</v>
      </c>
      <c r="D678" s="62">
        <f>'Report Summary'!$E678+'Report Summary'!$I678+'Report Summary'!$O678</f>
        <v>24877.100000000002</v>
      </c>
      <c r="E678" s="62">
        <f>SUM('Report Summary'!$F678:$H678)</f>
        <v>24877.100000000002</v>
      </c>
      <c r="F678" s="62">
        <v>0</v>
      </c>
      <c r="G678" s="62">
        <v>429.2</v>
      </c>
      <c r="H678" s="62">
        <v>24447.9</v>
      </c>
      <c r="I678" s="62">
        <f>SUM('Report Summary'!$J678:$N678)</f>
        <v>0</v>
      </c>
      <c r="J678" s="62">
        <v>0</v>
      </c>
      <c r="K678" s="62"/>
      <c r="L678" s="62"/>
      <c r="M678" s="62"/>
      <c r="N678" s="62">
        <v>0</v>
      </c>
      <c r="O678" s="62">
        <f>SUM('Report Summary'!$P678:$S678)</f>
        <v>0</v>
      </c>
      <c r="P678" s="62">
        <v>0</v>
      </c>
      <c r="Q678" s="62">
        <v>0</v>
      </c>
      <c r="R678" s="62">
        <v>0</v>
      </c>
      <c r="S678" s="62">
        <v>0</v>
      </c>
    </row>
    <row r="679" spans="1:19" x14ac:dyDescent="0.25">
      <c r="A679" s="58">
        <v>675</v>
      </c>
      <c r="B679" s="63" t="s">
        <v>878</v>
      </c>
      <c r="C679" s="63">
        <v>5155827</v>
      </c>
      <c r="D679" s="64">
        <f>'Report Summary'!$E679+'Report Summary'!$I679+'Report Summary'!$O679</f>
        <v>140387.79999999999</v>
      </c>
      <c r="E679" s="64">
        <f>SUM('Report Summary'!$F679:$H679)</f>
        <v>124401</v>
      </c>
      <c r="F679" s="64">
        <v>109097.1</v>
      </c>
      <c r="G679" s="64">
        <v>4907.5</v>
      </c>
      <c r="H679" s="64">
        <v>10396.4</v>
      </c>
      <c r="I679" s="64">
        <f>SUM('Report Summary'!$J679:$N679)</f>
        <v>15986.8</v>
      </c>
      <c r="J679" s="64">
        <v>440</v>
      </c>
      <c r="K679" s="64">
        <v>7296</v>
      </c>
      <c r="L679" s="64">
        <v>112</v>
      </c>
      <c r="M679" s="64"/>
      <c r="N679" s="64">
        <v>8138.8</v>
      </c>
      <c r="O679" s="64">
        <f>SUM('Report Summary'!$P679:$S679)</f>
        <v>0</v>
      </c>
      <c r="P679" s="64">
        <v>0</v>
      </c>
      <c r="Q679" s="64">
        <v>0</v>
      </c>
      <c r="R679" s="64">
        <v>0</v>
      </c>
      <c r="S679" s="64">
        <v>0</v>
      </c>
    </row>
    <row r="680" spans="1:19" x14ac:dyDescent="0.25">
      <c r="A680" s="55">
        <v>676</v>
      </c>
      <c r="B680" s="56" t="s">
        <v>11207</v>
      </c>
      <c r="C680" s="56">
        <v>5295777</v>
      </c>
      <c r="D680" s="57">
        <f>'Report Summary'!$E680+'Report Summary'!$I680+'Report Summary'!$O680</f>
        <v>13764</v>
      </c>
      <c r="E680" s="57">
        <f>SUM('Report Summary'!$F680:$H680)</f>
        <v>12764</v>
      </c>
      <c r="F680" s="57">
        <v>0</v>
      </c>
      <c r="G680" s="57">
        <v>12161.5</v>
      </c>
      <c r="H680" s="57">
        <v>602.5</v>
      </c>
      <c r="I680" s="57">
        <f>SUM('Report Summary'!$J680:$N680)</f>
        <v>1000</v>
      </c>
      <c r="J680" s="57">
        <v>0</v>
      </c>
      <c r="K680" s="57"/>
      <c r="L680" s="57"/>
      <c r="M680" s="57">
        <v>1000</v>
      </c>
      <c r="N680" s="57">
        <v>0</v>
      </c>
      <c r="O680" s="57">
        <f>SUM('Report Summary'!$P680:$S680)</f>
        <v>0</v>
      </c>
      <c r="P680" s="57">
        <v>0</v>
      </c>
      <c r="Q680" s="57">
        <v>0</v>
      </c>
      <c r="R680" s="57">
        <v>0</v>
      </c>
      <c r="S680" s="57">
        <v>0</v>
      </c>
    </row>
    <row r="681" spans="1:19" x14ac:dyDescent="0.25">
      <c r="A681" s="58">
        <v>677</v>
      </c>
      <c r="B681" s="63" t="s">
        <v>11208</v>
      </c>
      <c r="C681" s="63">
        <v>5170672</v>
      </c>
      <c r="D681" s="64">
        <f>'Report Summary'!$E681+'Report Summary'!$I681+'Report Summary'!$O681</f>
        <v>2652621.1</v>
      </c>
      <c r="E681" s="64">
        <f>SUM('Report Summary'!$F681:$H681)</f>
        <v>2607634.3000000003</v>
      </c>
      <c r="F681" s="64">
        <v>1977075.9</v>
      </c>
      <c r="G681" s="64">
        <v>458910.7</v>
      </c>
      <c r="H681" s="64">
        <v>171647.7</v>
      </c>
      <c r="I681" s="64">
        <f>SUM('Report Summary'!$J681:$N681)</f>
        <v>34678.800000000003</v>
      </c>
      <c r="J681" s="64">
        <v>14970.6</v>
      </c>
      <c r="K681" s="64">
        <v>16089</v>
      </c>
      <c r="L681" s="64">
        <v>19.2</v>
      </c>
      <c r="M681" s="64">
        <v>3600</v>
      </c>
      <c r="N681" s="64">
        <v>0</v>
      </c>
      <c r="O681" s="64">
        <f>SUM('Report Summary'!$P681:$S681)</f>
        <v>10308</v>
      </c>
      <c r="P681" s="64">
        <v>0</v>
      </c>
      <c r="Q681" s="64">
        <v>308</v>
      </c>
      <c r="R681" s="64">
        <v>10000</v>
      </c>
      <c r="S681" s="64">
        <v>0</v>
      </c>
    </row>
    <row r="682" spans="1:19" x14ac:dyDescent="0.25">
      <c r="A682" s="55">
        <v>678</v>
      </c>
      <c r="B682" s="69" t="s">
        <v>4495</v>
      </c>
      <c r="C682" s="66">
        <v>5198038</v>
      </c>
      <c r="D682" s="62">
        <f>'Report Summary'!$E682+'Report Summary'!$I682+'Report Summary'!$O682</f>
        <v>13717.5</v>
      </c>
      <c r="E682" s="62">
        <f>SUM('Report Summary'!$F682:$H682)</f>
        <v>13717.5</v>
      </c>
      <c r="F682" s="62">
        <v>0</v>
      </c>
      <c r="G682" s="62">
        <v>2286</v>
      </c>
      <c r="H682" s="62">
        <v>11431.5</v>
      </c>
      <c r="I682" s="62">
        <f>SUM('Report Summary'!$J682:$N682)</f>
        <v>0</v>
      </c>
      <c r="J682" s="62">
        <v>0</v>
      </c>
      <c r="K682" s="62"/>
      <c r="L682" s="62"/>
      <c r="M682" s="62"/>
      <c r="N682" s="62">
        <v>0</v>
      </c>
      <c r="O682" s="62">
        <f>SUM('Report Summary'!$P682:$S682)</f>
        <v>0</v>
      </c>
      <c r="P682" s="62">
        <v>0</v>
      </c>
      <c r="Q682" s="62">
        <v>0</v>
      </c>
      <c r="R682" s="62">
        <v>0</v>
      </c>
      <c r="S682" s="62">
        <v>0</v>
      </c>
    </row>
    <row r="683" spans="1:19" x14ac:dyDescent="0.25">
      <c r="A683" s="58">
        <v>679</v>
      </c>
      <c r="B683" s="69" t="s">
        <v>11209</v>
      </c>
      <c r="C683" s="65">
        <v>5122414</v>
      </c>
      <c r="D683" s="60">
        <f>'Report Summary'!$E683+'Report Summary'!$I683+'Report Summary'!$O683</f>
        <v>317.60000000000002</v>
      </c>
      <c r="E683" s="60">
        <f>SUM('Report Summary'!$F683:$H683)</f>
        <v>152.5</v>
      </c>
      <c r="F683" s="60">
        <v>0</v>
      </c>
      <c r="G683" s="60">
        <v>152.5</v>
      </c>
      <c r="H683" s="60">
        <v>0</v>
      </c>
      <c r="I683" s="60">
        <f>SUM('Report Summary'!$J683:$N683)</f>
        <v>165.1</v>
      </c>
      <c r="J683" s="60">
        <v>0</v>
      </c>
      <c r="K683" s="60"/>
      <c r="L683" s="60"/>
      <c r="M683" s="60">
        <v>165.1</v>
      </c>
      <c r="N683" s="60">
        <v>0</v>
      </c>
      <c r="O683" s="60">
        <f>SUM('Report Summary'!$P683:$S683)</f>
        <v>0</v>
      </c>
      <c r="P683" s="60">
        <v>0</v>
      </c>
      <c r="Q683" s="60">
        <v>0</v>
      </c>
      <c r="R683" s="60">
        <v>0</v>
      </c>
      <c r="S683" s="60">
        <v>0</v>
      </c>
    </row>
    <row r="684" spans="1:19" x14ac:dyDescent="0.25">
      <c r="A684" s="55">
        <v>680</v>
      </c>
      <c r="B684" s="56" t="s">
        <v>11210</v>
      </c>
      <c r="C684" s="56">
        <v>5076285</v>
      </c>
      <c r="D684" s="57">
        <f>'Report Summary'!$E684+'Report Summary'!$I684+'Report Summary'!$O684</f>
        <v>7000</v>
      </c>
      <c r="E684" s="57">
        <f>SUM('Report Summary'!$F684:$H684)</f>
        <v>7000</v>
      </c>
      <c r="F684" s="57">
        <v>0</v>
      </c>
      <c r="G684" s="57">
        <v>0</v>
      </c>
      <c r="H684" s="57">
        <v>7000</v>
      </c>
      <c r="I684" s="57">
        <f>SUM('Report Summary'!$J684:$N684)</f>
        <v>0</v>
      </c>
      <c r="J684" s="57">
        <v>0</v>
      </c>
      <c r="K684" s="57"/>
      <c r="L684" s="57"/>
      <c r="M684" s="57"/>
      <c r="N684" s="57">
        <v>0</v>
      </c>
      <c r="O684" s="57">
        <f>SUM('Report Summary'!$P684:$S684)</f>
        <v>0</v>
      </c>
      <c r="P684" s="57">
        <v>0</v>
      </c>
      <c r="Q684" s="57">
        <v>0</v>
      </c>
      <c r="R684" s="57">
        <v>0</v>
      </c>
      <c r="S684" s="57">
        <v>0</v>
      </c>
    </row>
    <row r="685" spans="1:19" x14ac:dyDescent="0.25">
      <c r="A685" s="58">
        <v>681</v>
      </c>
      <c r="B685" s="63" t="s">
        <v>11211</v>
      </c>
      <c r="C685" s="63">
        <v>2878216</v>
      </c>
      <c r="D685" s="64">
        <f>'Report Summary'!$E685+'Report Summary'!$I685+'Report Summary'!$O685</f>
        <v>12506</v>
      </c>
      <c r="E685" s="64">
        <f>SUM('Report Summary'!$F685:$H685)</f>
        <v>12506</v>
      </c>
      <c r="F685" s="64">
        <v>0</v>
      </c>
      <c r="G685" s="64">
        <v>12506</v>
      </c>
      <c r="H685" s="64">
        <v>0</v>
      </c>
      <c r="I685" s="64">
        <f>SUM('Report Summary'!$J685:$N685)</f>
        <v>0</v>
      </c>
      <c r="J685" s="64">
        <v>0</v>
      </c>
      <c r="K685" s="64"/>
      <c r="L685" s="64"/>
      <c r="M685" s="64"/>
      <c r="N685" s="64">
        <v>0</v>
      </c>
      <c r="O685" s="64">
        <f>SUM('Report Summary'!$P685:$S685)</f>
        <v>0</v>
      </c>
      <c r="P685" s="64">
        <v>0</v>
      </c>
      <c r="Q685" s="64">
        <v>0</v>
      </c>
      <c r="R685" s="64">
        <v>0</v>
      </c>
      <c r="S685" s="64">
        <v>0</v>
      </c>
    </row>
    <row r="686" spans="1:19" x14ac:dyDescent="0.25">
      <c r="A686" s="55">
        <v>682</v>
      </c>
      <c r="B686" s="56" t="s">
        <v>11212</v>
      </c>
      <c r="C686" s="56">
        <v>2825457</v>
      </c>
      <c r="D686" s="57">
        <f>'Report Summary'!$E686+'Report Summary'!$I686+'Report Summary'!$O686</f>
        <v>6568.6</v>
      </c>
      <c r="E686" s="57">
        <f>SUM('Report Summary'!$F686:$H686)</f>
        <v>6568.6</v>
      </c>
      <c r="F686" s="57">
        <v>0</v>
      </c>
      <c r="G686" s="57">
        <v>6568.6</v>
      </c>
      <c r="H686" s="57">
        <v>0</v>
      </c>
      <c r="I686" s="57">
        <f>SUM('Report Summary'!$J686:$N686)</f>
        <v>0</v>
      </c>
      <c r="J686" s="57">
        <v>0</v>
      </c>
      <c r="K686" s="57"/>
      <c r="L686" s="57"/>
      <c r="M686" s="57"/>
      <c r="N686" s="57">
        <v>0</v>
      </c>
      <c r="O686" s="57">
        <f>SUM('Report Summary'!$P686:$S686)</f>
        <v>0</v>
      </c>
      <c r="P686" s="57">
        <v>0</v>
      </c>
      <c r="Q686" s="57">
        <v>0</v>
      </c>
      <c r="R686" s="57">
        <v>0</v>
      </c>
      <c r="S686" s="57">
        <v>0</v>
      </c>
    </row>
    <row r="687" spans="1:19" x14ac:dyDescent="0.25">
      <c r="A687" s="58">
        <v>683</v>
      </c>
      <c r="B687" s="65" t="s">
        <v>11213</v>
      </c>
      <c r="C687" s="65">
        <v>5533864</v>
      </c>
      <c r="D687" s="60">
        <f>'Report Summary'!$E687+'Report Summary'!$I687+'Report Summary'!$O687</f>
        <v>13564.44</v>
      </c>
      <c r="E687" s="60">
        <f>SUM('Report Summary'!$F687:$H687)</f>
        <v>13114.44</v>
      </c>
      <c r="F687" s="60">
        <v>0</v>
      </c>
      <c r="G687" s="60">
        <v>13114.44</v>
      </c>
      <c r="H687" s="60">
        <v>0</v>
      </c>
      <c r="I687" s="60">
        <f>SUM('Report Summary'!$J687:$N687)</f>
        <v>450</v>
      </c>
      <c r="J687" s="60">
        <v>0</v>
      </c>
      <c r="K687" s="60"/>
      <c r="L687" s="60"/>
      <c r="M687" s="60">
        <v>450</v>
      </c>
      <c r="N687" s="60">
        <v>0</v>
      </c>
      <c r="O687" s="60">
        <f>SUM('Report Summary'!$P687:$S687)</f>
        <v>0</v>
      </c>
      <c r="P687" s="60">
        <v>0</v>
      </c>
      <c r="Q687" s="60">
        <v>0</v>
      </c>
      <c r="R687" s="60">
        <v>0</v>
      </c>
      <c r="S687" s="60">
        <v>0</v>
      </c>
    </row>
    <row r="688" spans="1:19" x14ac:dyDescent="0.25">
      <c r="A688" s="55">
        <v>684</v>
      </c>
      <c r="B688" s="56" t="s">
        <v>7049</v>
      </c>
      <c r="C688" s="56">
        <v>2767562</v>
      </c>
      <c r="D688" s="57">
        <f>'Report Summary'!$E688+'Report Summary'!$I688+'Report Summary'!$O688</f>
        <v>3942.9</v>
      </c>
      <c r="E688" s="57">
        <f>SUM('Report Summary'!$F688:$H688)</f>
        <v>3942.9</v>
      </c>
      <c r="F688" s="57">
        <v>0</v>
      </c>
      <c r="G688" s="57">
        <v>3942.9</v>
      </c>
      <c r="H688" s="57">
        <v>0</v>
      </c>
      <c r="I688" s="57">
        <f>SUM('Report Summary'!$J688:$N688)</f>
        <v>0</v>
      </c>
      <c r="J688" s="57">
        <v>0</v>
      </c>
      <c r="K688" s="57"/>
      <c r="L688" s="57"/>
      <c r="M688" s="57"/>
      <c r="N688" s="57">
        <v>0</v>
      </c>
      <c r="O688" s="57">
        <f>SUM('Report Summary'!$P688:$S688)</f>
        <v>0</v>
      </c>
      <c r="P688" s="57">
        <v>0</v>
      </c>
      <c r="Q688" s="57">
        <v>0</v>
      </c>
      <c r="R688" s="57">
        <v>0</v>
      </c>
      <c r="S688" s="57">
        <v>0</v>
      </c>
    </row>
    <row r="689" spans="1:19" x14ac:dyDescent="0.25">
      <c r="A689" s="58">
        <v>685</v>
      </c>
      <c r="B689" s="65" t="s">
        <v>11214</v>
      </c>
      <c r="C689" s="65">
        <v>5239079</v>
      </c>
      <c r="D689" s="60">
        <f>'Report Summary'!$E689+'Report Summary'!$I689+'Report Summary'!$O689</f>
        <v>9438.6</v>
      </c>
      <c r="E689" s="60">
        <f>SUM('Report Summary'!$F689:$H689)</f>
        <v>9438.6</v>
      </c>
      <c r="F689" s="60">
        <v>0</v>
      </c>
      <c r="G689" s="60">
        <v>9438.6</v>
      </c>
      <c r="H689" s="60">
        <v>0</v>
      </c>
      <c r="I689" s="60">
        <f>SUM('Report Summary'!$J689:$N689)</f>
        <v>0</v>
      </c>
      <c r="J689" s="60">
        <v>0</v>
      </c>
      <c r="K689" s="60"/>
      <c r="L689" s="60"/>
      <c r="M689" s="60"/>
      <c r="N689" s="60">
        <v>0</v>
      </c>
      <c r="O689" s="60">
        <f>SUM('Report Summary'!$P689:$S689)</f>
        <v>0</v>
      </c>
      <c r="P689" s="60">
        <v>0</v>
      </c>
      <c r="Q689" s="60">
        <v>0</v>
      </c>
      <c r="R689" s="60">
        <v>0</v>
      </c>
      <c r="S689" s="60">
        <v>0</v>
      </c>
    </row>
    <row r="690" spans="1:19" x14ac:dyDescent="0.25">
      <c r="A690" s="55">
        <v>686</v>
      </c>
      <c r="B690" s="66" t="s">
        <v>11215</v>
      </c>
      <c r="C690" s="66">
        <v>5292638</v>
      </c>
      <c r="D690" s="62">
        <f>'Report Summary'!$E690+'Report Summary'!$I690+'Report Summary'!$O690</f>
        <v>6162.6</v>
      </c>
      <c r="E690" s="62">
        <f>SUM('Report Summary'!$F690:$H690)</f>
        <v>6162.6</v>
      </c>
      <c r="F690" s="62">
        <v>0</v>
      </c>
      <c r="G690" s="62">
        <v>6162.6</v>
      </c>
      <c r="H690" s="62">
        <v>0</v>
      </c>
      <c r="I690" s="62">
        <f>SUM('Report Summary'!$J690:$N690)</f>
        <v>0</v>
      </c>
      <c r="J690" s="62">
        <v>0</v>
      </c>
      <c r="K690" s="62"/>
      <c r="L690" s="62"/>
      <c r="M690" s="62"/>
      <c r="N690" s="62">
        <v>0</v>
      </c>
      <c r="O690" s="62">
        <f>SUM('Report Summary'!$P690:$S690)</f>
        <v>0</v>
      </c>
      <c r="P690" s="62">
        <v>0</v>
      </c>
      <c r="Q690" s="62">
        <v>0</v>
      </c>
      <c r="R690" s="62">
        <v>0</v>
      </c>
      <c r="S690" s="62">
        <v>0</v>
      </c>
    </row>
    <row r="691" spans="1:19" x14ac:dyDescent="0.25">
      <c r="A691" s="58">
        <v>687</v>
      </c>
      <c r="B691" s="63" t="s">
        <v>11216</v>
      </c>
      <c r="C691" s="63">
        <v>5068827</v>
      </c>
      <c r="D691" s="64">
        <f>'Report Summary'!$E691+'Report Summary'!$I691+'Report Summary'!$O691</f>
        <v>342705.30000000005</v>
      </c>
      <c r="E691" s="64">
        <f>SUM('Report Summary'!$F691:$H691)</f>
        <v>276440.60000000003</v>
      </c>
      <c r="F691" s="64">
        <v>4144.7</v>
      </c>
      <c r="G691" s="64">
        <v>84358.700000000012</v>
      </c>
      <c r="H691" s="64">
        <v>187937.2</v>
      </c>
      <c r="I691" s="64">
        <f>SUM('Report Summary'!$J691:$N691)</f>
        <v>63464.7</v>
      </c>
      <c r="J691" s="64">
        <v>7169.3</v>
      </c>
      <c r="K691" s="64">
        <v>16727.8</v>
      </c>
      <c r="L691" s="64">
        <v>11466.8</v>
      </c>
      <c r="M691" s="64">
        <v>5300</v>
      </c>
      <c r="N691" s="64">
        <v>22800.799999999999</v>
      </c>
      <c r="O691" s="64">
        <f>SUM('Report Summary'!$P691:$S691)</f>
        <v>2800</v>
      </c>
      <c r="P691" s="64">
        <v>0</v>
      </c>
      <c r="Q691" s="64">
        <v>0</v>
      </c>
      <c r="R691" s="64">
        <v>800</v>
      </c>
      <c r="S691" s="64">
        <v>2000</v>
      </c>
    </row>
    <row r="692" spans="1:19" x14ac:dyDescent="0.25">
      <c r="A692" s="55">
        <v>688</v>
      </c>
      <c r="B692" s="66" t="s">
        <v>8185</v>
      </c>
      <c r="C692" s="66">
        <v>5054249</v>
      </c>
      <c r="D692" s="62">
        <f>'Report Summary'!$E692+'Report Summary'!$I692+'Report Summary'!$O692</f>
        <v>10146.65</v>
      </c>
      <c r="E692" s="62">
        <f>SUM('Report Summary'!$F692:$H692)</f>
        <v>10146.65</v>
      </c>
      <c r="F692" s="62">
        <v>0</v>
      </c>
      <c r="G692" s="62">
        <v>10146.65</v>
      </c>
      <c r="H692" s="62">
        <v>0</v>
      </c>
      <c r="I692" s="62">
        <f>SUM('Report Summary'!$J692:$N692)</f>
        <v>0</v>
      </c>
      <c r="J692" s="62">
        <v>0</v>
      </c>
      <c r="K692" s="62"/>
      <c r="L692" s="62"/>
      <c r="M692" s="62"/>
      <c r="N692" s="62">
        <v>0</v>
      </c>
      <c r="O692" s="62">
        <f>SUM('Report Summary'!$P692:$S692)</f>
        <v>0</v>
      </c>
      <c r="P692" s="62">
        <v>0</v>
      </c>
      <c r="Q692" s="62">
        <v>0</v>
      </c>
      <c r="R692" s="62">
        <v>0</v>
      </c>
      <c r="S692" s="62">
        <v>0</v>
      </c>
    </row>
    <row r="693" spans="1:19" x14ac:dyDescent="0.25">
      <c r="A693" s="58">
        <v>689</v>
      </c>
      <c r="B693" s="63" t="s">
        <v>11217</v>
      </c>
      <c r="C693" s="63">
        <v>5028353</v>
      </c>
      <c r="D693" s="64">
        <f>'Report Summary'!$E693+'Report Summary'!$I693+'Report Summary'!$O693</f>
        <v>19159</v>
      </c>
      <c r="E693" s="64">
        <f>SUM('Report Summary'!$F693:$H693)</f>
        <v>15478.2</v>
      </c>
      <c r="F693" s="64">
        <v>6059.8</v>
      </c>
      <c r="G693" s="64">
        <v>4124.3</v>
      </c>
      <c r="H693" s="64">
        <v>5294.1</v>
      </c>
      <c r="I693" s="64">
        <f>SUM('Report Summary'!$J693:$N693)</f>
        <v>3680.8</v>
      </c>
      <c r="J693" s="64">
        <v>184</v>
      </c>
      <c r="K693" s="64">
        <v>3496.8</v>
      </c>
      <c r="L693" s="64"/>
      <c r="M693" s="64"/>
      <c r="N693" s="64">
        <v>0</v>
      </c>
      <c r="O693" s="64">
        <f>SUM('Report Summary'!$P693:$S693)</f>
        <v>0</v>
      </c>
      <c r="P693" s="64">
        <v>0</v>
      </c>
      <c r="Q693" s="64">
        <v>0</v>
      </c>
      <c r="R693" s="64">
        <v>0</v>
      </c>
      <c r="S693" s="64">
        <v>0</v>
      </c>
    </row>
    <row r="694" spans="1:19" x14ac:dyDescent="0.25">
      <c r="A694" s="55">
        <v>690</v>
      </c>
      <c r="B694" s="56" t="s">
        <v>11218</v>
      </c>
      <c r="C694" s="56">
        <v>5467578</v>
      </c>
      <c r="D694" s="57">
        <f>'Report Summary'!$E694+'Report Summary'!$I694+'Report Summary'!$O694</f>
        <v>23606.6</v>
      </c>
      <c r="E694" s="57">
        <f>SUM('Report Summary'!$F694:$H694)</f>
        <v>23004.5</v>
      </c>
      <c r="F694" s="57">
        <v>0</v>
      </c>
      <c r="G694" s="57">
        <v>11738.4</v>
      </c>
      <c r="H694" s="57">
        <v>11266.1</v>
      </c>
      <c r="I694" s="57">
        <f>SUM('Report Summary'!$J694:$N694)</f>
        <v>602.09999999999991</v>
      </c>
      <c r="J694" s="57">
        <v>0</v>
      </c>
      <c r="K694" s="57">
        <v>350.4</v>
      </c>
      <c r="L694" s="57">
        <v>251.7</v>
      </c>
      <c r="M694" s="57"/>
      <c r="N694" s="57">
        <v>0</v>
      </c>
      <c r="O694" s="57">
        <f>SUM('Report Summary'!$P694:$S694)</f>
        <v>0</v>
      </c>
      <c r="P694" s="57">
        <v>0</v>
      </c>
      <c r="Q694" s="57">
        <v>0</v>
      </c>
      <c r="R694" s="57">
        <v>0</v>
      </c>
      <c r="S694" s="57">
        <v>0</v>
      </c>
    </row>
    <row r="695" spans="1:19" x14ac:dyDescent="0.25">
      <c r="A695" s="58">
        <v>691</v>
      </c>
      <c r="B695" s="63" t="s">
        <v>879</v>
      </c>
      <c r="C695" s="63">
        <v>5018056</v>
      </c>
      <c r="D695" s="64">
        <f>'Report Summary'!$E695+'Report Summary'!$I695+'Report Summary'!$O695</f>
        <v>589456.80000000005</v>
      </c>
      <c r="E695" s="64">
        <f>SUM('Report Summary'!$F695:$H695)</f>
        <v>558923.30000000005</v>
      </c>
      <c r="F695" s="64">
        <v>0</v>
      </c>
      <c r="G695" s="64">
        <v>340918.2</v>
      </c>
      <c r="H695" s="64">
        <v>218005.1</v>
      </c>
      <c r="I695" s="64">
        <f>SUM('Report Summary'!$J695:$N695)</f>
        <v>28033.5</v>
      </c>
      <c r="J695" s="64">
        <v>0</v>
      </c>
      <c r="K695" s="64">
        <v>6577</v>
      </c>
      <c r="L695" s="64">
        <v>20456.5</v>
      </c>
      <c r="M695" s="64">
        <v>1000</v>
      </c>
      <c r="N695" s="64">
        <v>0</v>
      </c>
      <c r="O695" s="64">
        <f>SUM('Report Summary'!$P695:$S695)</f>
        <v>2500</v>
      </c>
      <c r="P695" s="64">
        <v>0</v>
      </c>
      <c r="Q695" s="64">
        <v>0</v>
      </c>
      <c r="R695" s="64">
        <v>2500</v>
      </c>
      <c r="S695" s="64">
        <v>0</v>
      </c>
    </row>
    <row r="696" spans="1:19" x14ac:dyDescent="0.25">
      <c r="A696" s="55">
        <v>692</v>
      </c>
      <c r="B696" s="69" t="s">
        <v>11219</v>
      </c>
      <c r="C696" s="66">
        <v>5427347</v>
      </c>
      <c r="D696" s="62">
        <f>'Report Summary'!$E696+'Report Summary'!$I696+'Report Summary'!$O696</f>
        <v>12595.199999999999</v>
      </c>
      <c r="E696" s="62">
        <f>SUM('Report Summary'!$F696:$H696)</f>
        <v>12295.199999999999</v>
      </c>
      <c r="F696" s="62">
        <v>0</v>
      </c>
      <c r="G696" s="62">
        <v>12295.199999999999</v>
      </c>
      <c r="H696" s="62">
        <v>0</v>
      </c>
      <c r="I696" s="62">
        <f>SUM('Report Summary'!$J696:$N696)</f>
        <v>300</v>
      </c>
      <c r="J696" s="62">
        <v>0</v>
      </c>
      <c r="K696" s="62"/>
      <c r="L696" s="62"/>
      <c r="M696" s="62">
        <v>300</v>
      </c>
      <c r="N696" s="62">
        <v>0</v>
      </c>
      <c r="O696" s="62">
        <f>SUM('Report Summary'!$P696:$S696)</f>
        <v>0</v>
      </c>
      <c r="P696" s="62">
        <v>0</v>
      </c>
      <c r="Q696" s="62">
        <v>0</v>
      </c>
      <c r="R696" s="62">
        <v>0</v>
      </c>
      <c r="S696" s="62">
        <v>0</v>
      </c>
    </row>
    <row r="697" spans="1:19" x14ac:dyDescent="0.25">
      <c r="A697" s="58">
        <v>693</v>
      </c>
      <c r="B697" s="65" t="s">
        <v>4091</v>
      </c>
      <c r="C697" s="65">
        <v>5219523</v>
      </c>
      <c r="D697" s="60">
        <f>'Report Summary'!$E697+'Report Summary'!$I697+'Report Summary'!$O697</f>
        <v>10733.2</v>
      </c>
      <c r="E697" s="60">
        <f>SUM('Report Summary'!$F697:$H697)</f>
        <v>10733.2</v>
      </c>
      <c r="F697" s="60">
        <v>0</v>
      </c>
      <c r="G697" s="60">
        <v>10733.2</v>
      </c>
      <c r="H697" s="60">
        <v>0</v>
      </c>
      <c r="I697" s="60">
        <f>SUM('Report Summary'!$J697:$N697)</f>
        <v>0</v>
      </c>
      <c r="J697" s="60">
        <v>0</v>
      </c>
      <c r="K697" s="60"/>
      <c r="L697" s="60"/>
      <c r="M697" s="60"/>
      <c r="N697" s="60">
        <v>0</v>
      </c>
      <c r="O697" s="60">
        <f>SUM('Report Summary'!$P697:$S697)</f>
        <v>0</v>
      </c>
      <c r="P697" s="60">
        <v>0</v>
      </c>
      <c r="Q697" s="60">
        <v>0</v>
      </c>
      <c r="R697" s="60">
        <v>0</v>
      </c>
      <c r="S697" s="60">
        <v>0</v>
      </c>
    </row>
    <row r="698" spans="1:19" x14ac:dyDescent="0.25">
      <c r="A698" s="55">
        <v>694</v>
      </c>
      <c r="B698" s="69" t="s">
        <v>7171</v>
      </c>
      <c r="C698" s="66">
        <v>5132649</v>
      </c>
      <c r="D698" s="62">
        <f>'Report Summary'!$E698+'Report Summary'!$I698+'Report Summary'!$O698</f>
        <v>6288.7</v>
      </c>
      <c r="E698" s="62">
        <f>SUM('Report Summary'!$F698:$H698)</f>
        <v>2988.7</v>
      </c>
      <c r="F698" s="62">
        <v>0</v>
      </c>
      <c r="G698" s="62">
        <v>2988.7</v>
      </c>
      <c r="H698" s="62">
        <v>0</v>
      </c>
      <c r="I698" s="62">
        <f>SUM('Report Summary'!$J698:$N698)</f>
        <v>300</v>
      </c>
      <c r="J698" s="62">
        <v>0</v>
      </c>
      <c r="K698" s="62"/>
      <c r="L698" s="62"/>
      <c r="M698" s="62">
        <v>300</v>
      </c>
      <c r="N698" s="62">
        <v>0</v>
      </c>
      <c r="O698" s="62">
        <f>SUM('Report Summary'!$P698:$S698)</f>
        <v>3000</v>
      </c>
      <c r="P698" s="62">
        <v>0</v>
      </c>
      <c r="Q698" s="62">
        <v>0</v>
      </c>
      <c r="R698" s="62">
        <v>3000</v>
      </c>
      <c r="S698" s="62">
        <v>0</v>
      </c>
    </row>
    <row r="699" spans="1:19" x14ac:dyDescent="0.25">
      <c r="A699" s="58">
        <v>695</v>
      </c>
      <c r="B699" s="63" t="s">
        <v>880</v>
      </c>
      <c r="C699" s="63">
        <v>5102081</v>
      </c>
      <c r="D699" s="64">
        <f>'Report Summary'!$E699+'Report Summary'!$I699+'Report Summary'!$O699</f>
        <v>44786.8</v>
      </c>
      <c r="E699" s="64">
        <f>SUM('Report Summary'!$F699:$H699)</f>
        <v>40192.300000000003</v>
      </c>
      <c r="F699" s="64">
        <v>0</v>
      </c>
      <c r="G699" s="64">
        <v>40192.300000000003</v>
      </c>
      <c r="H699" s="64">
        <v>0</v>
      </c>
      <c r="I699" s="64">
        <f>SUM('Report Summary'!$J699:$N699)</f>
        <v>4244.5</v>
      </c>
      <c r="J699" s="64">
        <v>0</v>
      </c>
      <c r="K699" s="64">
        <v>4244.5</v>
      </c>
      <c r="L699" s="64"/>
      <c r="M699" s="64"/>
      <c r="N699" s="64">
        <v>0</v>
      </c>
      <c r="O699" s="64">
        <f>SUM('Report Summary'!$P699:$S699)</f>
        <v>350</v>
      </c>
      <c r="P699" s="64">
        <v>0</v>
      </c>
      <c r="Q699" s="64">
        <v>0</v>
      </c>
      <c r="R699" s="64">
        <v>350</v>
      </c>
      <c r="S699" s="64">
        <v>0</v>
      </c>
    </row>
    <row r="700" spans="1:19" x14ac:dyDescent="0.25">
      <c r="A700" s="55">
        <v>696</v>
      </c>
      <c r="B700" s="66" t="s">
        <v>10306</v>
      </c>
      <c r="C700" s="66">
        <v>5492122</v>
      </c>
      <c r="D700" s="62">
        <f>'Report Summary'!$E700+'Report Summary'!$I700+'Report Summary'!$O700</f>
        <v>5165.5</v>
      </c>
      <c r="E700" s="62">
        <f>SUM('Report Summary'!$F700:$H700)</f>
        <v>3665.5</v>
      </c>
      <c r="F700" s="62">
        <v>0</v>
      </c>
      <c r="G700" s="62">
        <v>3665.5</v>
      </c>
      <c r="H700" s="62">
        <v>0</v>
      </c>
      <c r="I700" s="62">
        <f>SUM('Report Summary'!$J700:$N700)</f>
        <v>1500</v>
      </c>
      <c r="J700" s="62">
        <v>0</v>
      </c>
      <c r="K700" s="62"/>
      <c r="L700" s="62"/>
      <c r="M700" s="62">
        <v>1500</v>
      </c>
      <c r="N700" s="62">
        <v>0</v>
      </c>
      <c r="O700" s="62">
        <f>SUM('Report Summary'!$P700:$S700)</f>
        <v>0</v>
      </c>
      <c r="P700" s="62">
        <v>0</v>
      </c>
      <c r="Q700" s="62">
        <v>0</v>
      </c>
      <c r="R700" s="62">
        <v>0</v>
      </c>
      <c r="S700" s="62">
        <v>0</v>
      </c>
    </row>
    <row r="701" spans="1:19" x14ac:dyDescent="0.25">
      <c r="A701" s="58">
        <v>697</v>
      </c>
      <c r="B701" s="59" t="s">
        <v>11220</v>
      </c>
      <c r="C701" s="59">
        <v>5516455</v>
      </c>
      <c r="D701" s="60">
        <f>'Report Summary'!$E701+'Report Summary'!$I701+'Report Summary'!$O701</f>
        <v>8723.5999999999985</v>
      </c>
      <c r="E701" s="60">
        <f>SUM('Report Summary'!$F701:$H701)</f>
        <v>8723.5999999999985</v>
      </c>
      <c r="F701" s="60">
        <v>0</v>
      </c>
      <c r="G701" s="60">
        <v>8261.2999999999993</v>
      </c>
      <c r="H701" s="60">
        <v>462.3</v>
      </c>
      <c r="I701" s="60">
        <f>SUM('Report Summary'!$J701:$N701)</f>
        <v>0</v>
      </c>
      <c r="J701" s="60">
        <v>0</v>
      </c>
      <c r="K701" s="60"/>
      <c r="L701" s="60"/>
      <c r="M701" s="60"/>
      <c r="N701" s="60">
        <v>0</v>
      </c>
      <c r="O701" s="60">
        <f>SUM('Report Summary'!$P701:$S701)</f>
        <v>0</v>
      </c>
      <c r="P701" s="60">
        <v>0</v>
      </c>
      <c r="Q701" s="60">
        <v>0</v>
      </c>
      <c r="R701" s="60">
        <v>0</v>
      </c>
      <c r="S701" s="60">
        <v>0</v>
      </c>
    </row>
    <row r="702" spans="1:19" x14ac:dyDescent="0.25">
      <c r="A702" s="55">
        <v>698</v>
      </c>
      <c r="B702" s="66" t="s">
        <v>11221</v>
      </c>
      <c r="C702" s="66">
        <v>5263395</v>
      </c>
      <c r="D702" s="62">
        <f>'Report Summary'!$E702+'Report Summary'!$I702+'Report Summary'!$O702</f>
        <v>70845.3</v>
      </c>
      <c r="E702" s="62">
        <f>SUM('Report Summary'!$F702:$H702)</f>
        <v>7886.5</v>
      </c>
      <c r="F702" s="62">
        <v>0</v>
      </c>
      <c r="G702" s="62">
        <v>2361.4</v>
      </c>
      <c r="H702" s="62">
        <v>5525.1</v>
      </c>
      <c r="I702" s="62">
        <f>SUM('Report Summary'!$J702:$N702)</f>
        <v>2882.8</v>
      </c>
      <c r="J702" s="62">
        <v>65.5</v>
      </c>
      <c r="K702" s="62"/>
      <c r="L702" s="62"/>
      <c r="M702" s="62">
        <v>1000</v>
      </c>
      <c r="N702" s="62">
        <v>1817.3000000000002</v>
      </c>
      <c r="O702" s="62">
        <f>SUM('Report Summary'!$P702:$S702)</f>
        <v>60076</v>
      </c>
      <c r="P702" s="62">
        <v>0</v>
      </c>
      <c r="Q702" s="62">
        <v>50000</v>
      </c>
      <c r="R702" s="62">
        <v>10076</v>
      </c>
      <c r="S702" s="62">
        <v>0</v>
      </c>
    </row>
    <row r="703" spans="1:19" x14ac:dyDescent="0.25">
      <c r="A703" s="58">
        <v>699</v>
      </c>
      <c r="B703" s="65" t="s">
        <v>11222</v>
      </c>
      <c r="C703" s="65">
        <v>5315891</v>
      </c>
      <c r="D703" s="60">
        <f>'Report Summary'!$E703+'Report Summary'!$I703+'Report Summary'!$O703</f>
        <v>7795.8</v>
      </c>
      <c r="E703" s="60">
        <f>SUM('Report Summary'!$F703:$H703)</f>
        <v>4395.8</v>
      </c>
      <c r="F703" s="60">
        <v>0</v>
      </c>
      <c r="G703" s="60">
        <v>4395.8</v>
      </c>
      <c r="H703" s="60">
        <v>0</v>
      </c>
      <c r="I703" s="60">
        <f>SUM('Report Summary'!$J703:$N703)</f>
        <v>400</v>
      </c>
      <c r="J703" s="60">
        <v>0</v>
      </c>
      <c r="K703" s="60"/>
      <c r="L703" s="60"/>
      <c r="M703" s="60">
        <v>400</v>
      </c>
      <c r="N703" s="60">
        <v>0</v>
      </c>
      <c r="O703" s="60">
        <f>SUM('Report Summary'!$P703:$S703)</f>
        <v>3000</v>
      </c>
      <c r="P703" s="60">
        <v>0</v>
      </c>
      <c r="Q703" s="60">
        <v>0</v>
      </c>
      <c r="R703" s="60">
        <v>3000</v>
      </c>
      <c r="S703" s="60">
        <v>0</v>
      </c>
    </row>
    <row r="704" spans="1:19" x14ac:dyDescent="0.25">
      <c r="A704" s="55">
        <v>700</v>
      </c>
      <c r="B704" s="66" t="s">
        <v>11223</v>
      </c>
      <c r="C704" s="66">
        <v>5158915</v>
      </c>
      <c r="D704" s="62">
        <f>'Report Summary'!$E704+'Report Summary'!$I704+'Report Summary'!$O704</f>
        <v>76016.800000000003</v>
      </c>
      <c r="E704" s="62">
        <f>SUM('Report Summary'!$F704:$H704)</f>
        <v>75468</v>
      </c>
      <c r="F704" s="62">
        <v>0</v>
      </c>
      <c r="G704" s="62">
        <v>66641.2</v>
      </c>
      <c r="H704" s="62">
        <v>8826.7999999999993</v>
      </c>
      <c r="I704" s="62">
        <f>SUM('Report Summary'!$J704:$N704)</f>
        <v>548.79999999999995</v>
      </c>
      <c r="J704" s="62">
        <v>148.80000000000001</v>
      </c>
      <c r="K704" s="62"/>
      <c r="L704" s="62"/>
      <c r="M704" s="62">
        <v>400</v>
      </c>
      <c r="N704" s="62">
        <v>0</v>
      </c>
      <c r="O704" s="62">
        <f>SUM('Report Summary'!$P704:$S704)</f>
        <v>0</v>
      </c>
      <c r="P704" s="62">
        <v>0</v>
      </c>
      <c r="Q704" s="62">
        <v>0</v>
      </c>
      <c r="R704" s="62">
        <v>0</v>
      </c>
      <c r="S704" s="62">
        <v>0</v>
      </c>
    </row>
    <row r="705" spans="1:19" x14ac:dyDescent="0.25">
      <c r="A705" s="58">
        <v>701</v>
      </c>
      <c r="B705" s="65" t="s">
        <v>11224</v>
      </c>
      <c r="C705" s="65">
        <v>5261104</v>
      </c>
      <c r="D705" s="60">
        <f>'Report Summary'!$E705+'Report Summary'!$I705+'Report Summary'!$O705</f>
        <v>31258.2</v>
      </c>
      <c r="E705" s="60">
        <f>SUM('Report Summary'!$F705:$H705)</f>
        <v>30627</v>
      </c>
      <c r="F705" s="60">
        <v>0</v>
      </c>
      <c r="G705" s="60">
        <v>30627</v>
      </c>
      <c r="H705" s="60">
        <v>0</v>
      </c>
      <c r="I705" s="60">
        <f>SUM('Report Summary'!$J705:$N705)</f>
        <v>631.20000000000005</v>
      </c>
      <c r="J705" s="60">
        <v>0</v>
      </c>
      <c r="K705" s="60"/>
      <c r="L705" s="60">
        <v>631.20000000000005</v>
      </c>
      <c r="M705" s="60"/>
      <c r="N705" s="60">
        <v>0</v>
      </c>
      <c r="O705" s="60">
        <f>SUM('Report Summary'!$P705:$S705)</f>
        <v>0</v>
      </c>
      <c r="P705" s="60">
        <v>0</v>
      </c>
      <c r="Q705" s="60">
        <v>0</v>
      </c>
      <c r="R705" s="60">
        <v>0</v>
      </c>
      <c r="S705" s="60">
        <v>0</v>
      </c>
    </row>
    <row r="706" spans="1:19" x14ac:dyDescent="0.25">
      <c r="A706" s="55">
        <v>702</v>
      </c>
      <c r="B706" s="56" t="s">
        <v>11225</v>
      </c>
      <c r="C706" s="56">
        <v>2679868</v>
      </c>
      <c r="D706" s="57">
        <f>'Report Summary'!$E706+'Report Summary'!$I706+'Report Summary'!$O706</f>
        <v>18347.699999999997</v>
      </c>
      <c r="E706" s="57">
        <f>SUM('Report Summary'!$F706:$H706)</f>
        <v>14747.699999999999</v>
      </c>
      <c r="F706" s="57">
        <v>0</v>
      </c>
      <c r="G706" s="57">
        <v>11444.8</v>
      </c>
      <c r="H706" s="57">
        <v>3302.9</v>
      </c>
      <c r="I706" s="57">
        <f>SUM('Report Summary'!$J706:$N706)</f>
        <v>1600</v>
      </c>
      <c r="J706" s="57">
        <v>0</v>
      </c>
      <c r="K706" s="57"/>
      <c r="L706" s="57"/>
      <c r="M706" s="57">
        <v>1600</v>
      </c>
      <c r="N706" s="57">
        <v>0</v>
      </c>
      <c r="O706" s="57">
        <f>SUM('Report Summary'!$P706:$S706)</f>
        <v>2000</v>
      </c>
      <c r="P706" s="57">
        <v>0</v>
      </c>
      <c r="Q706" s="57">
        <v>0</v>
      </c>
      <c r="R706" s="57">
        <v>2000</v>
      </c>
      <c r="S706" s="57">
        <v>0</v>
      </c>
    </row>
    <row r="707" spans="1:19" x14ac:dyDescent="0.25">
      <c r="A707" s="58">
        <v>703</v>
      </c>
      <c r="B707" s="65" t="s">
        <v>11226</v>
      </c>
      <c r="C707" s="65">
        <v>5609879</v>
      </c>
      <c r="D707" s="60">
        <f>'Report Summary'!$E707+'Report Summary'!$I707+'Report Summary'!$O707</f>
        <v>6888.11</v>
      </c>
      <c r="E707" s="60">
        <f>SUM('Report Summary'!$F707:$H707)</f>
        <v>6388.11</v>
      </c>
      <c r="F707" s="60">
        <v>0</v>
      </c>
      <c r="G707" s="60">
        <v>6388.11</v>
      </c>
      <c r="H707" s="60">
        <v>0</v>
      </c>
      <c r="I707" s="60">
        <f>SUM('Report Summary'!$J707:$N707)</f>
        <v>500</v>
      </c>
      <c r="J707" s="60">
        <v>0</v>
      </c>
      <c r="K707" s="60"/>
      <c r="L707" s="60"/>
      <c r="M707" s="60">
        <v>500</v>
      </c>
      <c r="N707" s="60">
        <v>0</v>
      </c>
      <c r="O707" s="60">
        <f>SUM('Report Summary'!$P707:$S707)</f>
        <v>0</v>
      </c>
      <c r="P707" s="60">
        <v>0</v>
      </c>
      <c r="Q707" s="60">
        <v>0</v>
      </c>
      <c r="R707" s="60">
        <v>0</v>
      </c>
      <c r="S707" s="60">
        <v>0</v>
      </c>
    </row>
    <row r="708" spans="1:19" x14ac:dyDescent="0.25">
      <c r="A708" s="55">
        <v>704</v>
      </c>
      <c r="B708" s="69" t="s">
        <v>11227</v>
      </c>
      <c r="C708" s="66">
        <v>5143926</v>
      </c>
      <c r="D708" s="62">
        <f>'Report Summary'!$E708+'Report Summary'!$I708+'Report Summary'!$O708</f>
        <v>58125.100000000006</v>
      </c>
      <c r="E708" s="62">
        <f>SUM('Report Summary'!$F708:$H708)</f>
        <v>56826.600000000006</v>
      </c>
      <c r="F708" s="62">
        <v>38052.1</v>
      </c>
      <c r="G708" s="62">
        <v>188.3</v>
      </c>
      <c r="H708" s="62">
        <v>18586.2</v>
      </c>
      <c r="I708" s="62">
        <f>SUM('Report Summary'!$J708:$N708)</f>
        <v>798.5</v>
      </c>
      <c r="J708" s="62">
        <v>148.5</v>
      </c>
      <c r="K708" s="62"/>
      <c r="L708" s="62"/>
      <c r="M708" s="62">
        <v>650</v>
      </c>
      <c r="N708" s="62">
        <v>0</v>
      </c>
      <c r="O708" s="62">
        <f>SUM('Report Summary'!$P708:$S708)</f>
        <v>500</v>
      </c>
      <c r="P708" s="62">
        <v>0</v>
      </c>
      <c r="Q708" s="62">
        <v>0</v>
      </c>
      <c r="R708" s="62">
        <v>500</v>
      </c>
      <c r="S708" s="62">
        <v>0</v>
      </c>
    </row>
    <row r="709" spans="1:19" x14ac:dyDescent="0.25">
      <c r="A709" s="58">
        <v>705</v>
      </c>
      <c r="B709" s="65" t="s">
        <v>2445</v>
      </c>
      <c r="C709" s="65">
        <v>2645556</v>
      </c>
      <c r="D709" s="60">
        <f>'Report Summary'!$E709+'Report Summary'!$I709+'Report Summary'!$O709</f>
        <v>11221.300000000001</v>
      </c>
      <c r="E709" s="60">
        <f>SUM('Report Summary'!$F709:$H709)</f>
        <v>10871.300000000001</v>
      </c>
      <c r="F709" s="60">
        <v>2580.1</v>
      </c>
      <c r="G709" s="60">
        <v>8291.2000000000007</v>
      </c>
      <c r="H709" s="60">
        <v>0</v>
      </c>
      <c r="I709" s="60">
        <f>SUM('Report Summary'!$J709:$N709)</f>
        <v>350</v>
      </c>
      <c r="J709" s="60">
        <v>0</v>
      </c>
      <c r="K709" s="60"/>
      <c r="L709" s="60"/>
      <c r="M709" s="60">
        <v>350</v>
      </c>
      <c r="N709" s="60">
        <v>0</v>
      </c>
      <c r="O709" s="60">
        <f>SUM('Report Summary'!$P709:$S709)</f>
        <v>0</v>
      </c>
      <c r="P709" s="60">
        <v>0</v>
      </c>
      <c r="Q709" s="60">
        <v>0</v>
      </c>
      <c r="R709" s="60">
        <v>0</v>
      </c>
      <c r="S709" s="60">
        <v>0</v>
      </c>
    </row>
    <row r="710" spans="1:19" x14ac:dyDescent="0.25">
      <c r="A710" s="55">
        <v>706</v>
      </c>
      <c r="B710" s="66" t="s">
        <v>11228</v>
      </c>
      <c r="C710" s="66">
        <v>5332591</v>
      </c>
      <c r="D710" s="62">
        <f>'Report Summary'!$E710+'Report Summary'!$I710+'Report Summary'!$O710</f>
        <v>13075.7</v>
      </c>
      <c r="E710" s="62">
        <f>SUM('Report Summary'!$F710:$H710)</f>
        <v>13010.900000000001</v>
      </c>
      <c r="F710" s="62">
        <v>0</v>
      </c>
      <c r="G710" s="62">
        <v>9258.7000000000007</v>
      </c>
      <c r="H710" s="62">
        <v>3752.2</v>
      </c>
      <c r="I710" s="62">
        <f>SUM('Report Summary'!$J710:$N710)</f>
        <v>64.8</v>
      </c>
      <c r="J710" s="62">
        <v>64.8</v>
      </c>
      <c r="K710" s="62"/>
      <c r="L710" s="62"/>
      <c r="M710" s="62"/>
      <c r="N710" s="62">
        <v>0</v>
      </c>
      <c r="O710" s="62">
        <f>SUM('Report Summary'!$P710:$S710)</f>
        <v>0</v>
      </c>
      <c r="P710" s="62">
        <v>0</v>
      </c>
      <c r="Q710" s="62">
        <v>0</v>
      </c>
      <c r="R710" s="62">
        <v>0</v>
      </c>
      <c r="S710" s="62">
        <v>0</v>
      </c>
    </row>
    <row r="711" spans="1:19" x14ac:dyDescent="0.25">
      <c r="A711" s="58">
        <v>707</v>
      </c>
      <c r="B711" s="65" t="s">
        <v>11229</v>
      </c>
      <c r="C711" s="65">
        <v>5401577</v>
      </c>
      <c r="D711" s="60">
        <f>'Report Summary'!$E711+'Report Summary'!$I711+'Report Summary'!$O711</f>
        <v>9645.1</v>
      </c>
      <c r="E711" s="60">
        <f>SUM('Report Summary'!$F711:$H711)</f>
        <v>9590.1</v>
      </c>
      <c r="F711" s="60">
        <v>0</v>
      </c>
      <c r="G711" s="60">
        <v>7667.5</v>
      </c>
      <c r="H711" s="60">
        <v>1922.6</v>
      </c>
      <c r="I711" s="60">
        <f>SUM('Report Summary'!$J711:$N711)</f>
        <v>55</v>
      </c>
      <c r="J711" s="60">
        <v>55</v>
      </c>
      <c r="K711" s="60"/>
      <c r="L711" s="60"/>
      <c r="M711" s="60"/>
      <c r="N711" s="60">
        <v>0</v>
      </c>
      <c r="O711" s="60">
        <f>SUM('Report Summary'!$P711:$S711)</f>
        <v>0</v>
      </c>
      <c r="P711" s="60">
        <v>0</v>
      </c>
      <c r="Q711" s="60">
        <v>0</v>
      </c>
      <c r="R711" s="60">
        <v>0</v>
      </c>
      <c r="S711" s="60">
        <v>0</v>
      </c>
    </row>
    <row r="712" spans="1:19" x14ac:dyDescent="0.25">
      <c r="A712" s="55">
        <v>708</v>
      </c>
      <c r="B712" s="66" t="s">
        <v>10502</v>
      </c>
      <c r="C712" s="66">
        <v>5103576</v>
      </c>
      <c r="D712" s="62">
        <f>'Report Summary'!$E712+'Report Summary'!$I712+'Report Summary'!$O712</f>
        <v>6580</v>
      </c>
      <c r="E712" s="62">
        <f>SUM('Report Summary'!$F712:$H712)</f>
        <v>6580</v>
      </c>
      <c r="F712" s="62">
        <v>0</v>
      </c>
      <c r="G712" s="62">
        <v>6500</v>
      </c>
      <c r="H712" s="62">
        <v>80</v>
      </c>
      <c r="I712" s="62">
        <f>SUM('Report Summary'!$J712:$N712)</f>
        <v>0</v>
      </c>
      <c r="J712" s="62">
        <v>0</v>
      </c>
      <c r="K712" s="62"/>
      <c r="L712" s="62"/>
      <c r="M712" s="62"/>
      <c r="N712" s="62">
        <v>0</v>
      </c>
      <c r="O712" s="62">
        <f>SUM('Report Summary'!$P712:$S712)</f>
        <v>0</v>
      </c>
      <c r="P712" s="62">
        <v>0</v>
      </c>
      <c r="Q712" s="62">
        <v>0</v>
      </c>
      <c r="R712" s="62">
        <v>0</v>
      </c>
      <c r="S712" s="62">
        <v>0</v>
      </c>
    </row>
    <row r="713" spans="1:19" x14ac:dyDescent="0.25">
      <c r="A713" s="58">
        <v>709</v>
      </c>
      <c r="B713" s="69" t="s">
        <v>11230</v>
      </c>
      <c r="C713" s="65">
        <v>5402204</v>
      </c>
      <c r="D713" s="60">
        <f>'Report Summary'!$E713+'Report Summary'!$I713+'Report Summary'!$O713</f>
        <v>20161.3</v>
      </c>
      <c r="E713" s="60">
        <f>SUM('Report Summary'!$F713:$H713)</f>
        <v>20161.3</v>
      </c>
      <c r="F713" s="60">
        <v>0</v>
      </c>
      <c r="G713" s="60">
        <v>20161.3</v>
      </c>
      <c r="H713" s="60">
        <v>0</v>
      </c>
      <c r="I713" s="60">
        <f>SUM('Report Summary'!$J713:$N713)</f>
        <v>0</v>
      </c>
      <c r="J713" s="60">
        <v>0</v>
      </c>
      <c r="K713" s="60"/>
      <c r="L713" s="60"/>
      <c r="M713" s="60"/>
      <c r="N713" s="60">
        <v>0</v>
      </c>
      <c r="O713" s="60">
        <f>SUM('Report Summary'!$P713:$S713)</f>
        <v>0</v>
      </c>
      <c r="P713" s="60">
        <v>0</v>
      </c>
      <c r="Q713" s="60">
        <v>0</v>
      </c>
      <c r="R713" s="60">
        <v>0</v>
      </c>
      <c r="S713" s="60">
        <v>0</v>
      </c>
    </row>
    <row r="714" spans="1:19" x14ac:dyDescent="0.25">
      <c r="A714" s="55">
        <v>710</v>
      </c>
      <c r="B714" s="56" t="s">
        <v>10313</v>
      </c>
      <c r="C714" s="56">
        <v>5084555</v>
      </c>
      <c r="D714" s="57">
        <f>'Report Summary'!$E714+'Report Summary'!$I714+'Report Summary'!$O714</f>
        <v>25815237</v>
      </c>
      <c r="E714" s="57">
        <f>SUM('Report Summary'!$F714:$H714)</f>
        <v>22899878</v>
      </c>
      <c r="F714" s="57">
        <v>4376821.3000000007</v>
      </c>
      <c r="G714" s="57">
        <v>9582626.0999999996</v>
      </c>
      <c r="H714" s="57">
        <v>8940430.5999999996</v>
      </c>
      <c r="I714" s="57">
        <f>SUM('Report Summary'!$J714:$N714)</f>
        <v>2902231.8000000003</v>
      </c>
      <c r="J714" s="57">
        <v>1208525.7000000002</v>
      </c>
      <c r="K714" s="57">
        <v>123929.1</v>
      </c>
      <c r="L714" s="57">
        <v>163033.60000000001</v>
      </c>
      <c r="M714" s="57"/>
      <c r="N714" s="57">
        <v>1406743.4</v>
      </c>
      <c r="O714" s="57">
        <f>SUM('Report Summary'!$P714:$S714)</f>
        <v>13127.2</v>
      </c>
      <c r="P714" s="57">
        <v>733.7</v>
      </c>
      <c r="Q714" s="57">
        <v>0</v>
      </c>
      <c r="R714" s="57">
        <v>5187.5</v>
      </c>
      <c r="S714" s="57">
        <v>7206</v>
      </c>
    </row>
    <row r="715" spans="1:19" x14ac:dyDescent="0.25">
      <c r="A715" s="58">
        <v>711</v>
      </c>
      <c r="B715" s="65" t="s">
        <v>7251</v>
      </c>
      <c r="C715" s="65">
        <v>2888696</v>
      </c>
      <c r="D715" s="60">
        <f>'Report Summary'!$E715+'Report Summary'!$I715+'Report Summary'!$O715</f>
        <v>7045</v>
      </c>
      <c r="E715" s="60">
        <f>SUM('Report Summary'!$F715:$H715)</f>
        <v>7045</v>
      </c>
      <c r="F715" s="60">
        <v>0</v>
      </c>
      <c r="G715" s="60">
        <v>7045</v>
      </c>
      <c r="H715" s="60">
        <v>0</v>
      </c>
      <c r="I715" s="60">
        <f>SUM('Report Summary'!$J715:$N715)</f>
        <v>0</v>
      </c>
      <c r="J715" s="60">
        <v>0</v>
      </c>
      <c r="K715" s="60"/>
      <c r="L715" s="60"/>
      <c r="M715" s="60"/>
      <c r="N715" s="60">
        <v>0</v>
      </c>
      <c r="O715" s="60">
        <f>SUM('Report Summary'!$P715:$S715)</f>
        <v>0</v>
      </c>
      <c r="P715" s="60">
        <v>0</v>
      </c>
      <c r="Q715" s="60">
        <v>0</v>
      </c>
      <c r="R715" s="60">
        <v>0</v>
      </c>
      <c r="S715" s="60">
        <v>0</v>
      </c>
    </row>
    <row r="716" spans="1:19" x14ac:dyDescent="0.25">
      <c r="A716" s="55">
        <v>712</v>
      </c>
      <c r="B716" s="66" t="s">
        <v>11231</v>
      </c>
      <c r="C716" s="66">
        <v>2108291</v>
      </c>
      <c r="D716" s="62">
        <f>'Report Summary'!$E716+'Report Summary'!$I716+'Report Summary'!$O716</f>
        <v>1065319</v>
      </c>
      <c r="E716" s="62">
        <f>SUM('Report Summary'!$F716:$H716)</f>
        <v>929912.59999999986</v>
      </c>
      <c r="F716" s="62">
        <v>118266.6</v>
      </c>
      <c r="G716" s="62">
        <v>511594.69999999995</v>
      </c>
      <c r="H716" s="62">
        <v>300051.3</v>
      </c>
      <c r="I716" s="62">
        <f>SUM('Report Summary'!$J716:$N716)</f>
        <v>34453.9</v>
      </c>
      <c r="J716" s="62">
        <v>5620.2</v>
      </c>
      <c r="K716" s="62">
        <v>23504.2</v>
      </c>
      <c r="L716" s="62">
        <v>4379.5</v>
      </c>
      <c r="M716" s="62">
        <v>950</v>
      </c>
      <c r="N716" s="62">
        <v>0</v>
      </c>
      <c r="O716" s="62">
        <f>SUM('Report Summary'!$P716:$S716)</f>
        <v>100952.5</v>
      </c>
      <c r="P716" s="62">
        <v>0</v>
      </c>
      <c r="Q716" s="62">
        <v>0</v>
      </c>
      <c r="R716" s="62">
        <v>100952.5</v>
      </c>
      <c r="S716" s="62">
        <v>0</v>
      </c>
    </row>
    <row r="717" spans="1:19" x14ac:dyDescent="0.25">
      <c r="A717" s="58">
        <v>713</v>
      </c>
      <c r="B717" s="65" t="s">
        <v>11232</v>
      </c>
      <c r="C717" s="65">
        <v>5214068</v>
      </c>
      <c r="D717" s="60">
        <f>'Report Summary'!$E717+'Report Summary'!$I717+'Report Summary'!$O717</f>
        <v>36471.199999999997</v>
      </c>
      <c r="E717" s="60">
        <f>SUM('Report Summary'!$F717:$H717)</f>
        <v>28588.7</v>
      </c>
      <c r="F717" s="60">
        <v>50</v>
      </c>
      <c r="G717" s="60">
        <v>20144</v>
      </c>
      <c r="H717" s="60">
        <v>8394.7000000000007</v>
      </c>
      <c r="I717" s="60">
        <f>SUM('Report Summary'!$J717:$N717)</f>
        <v>7882.5</v>
      </c>
      <c r="J717" s="60">
        <v>428</v>
      </c>
      <c r="K717" s="60">
        <v>1774.8</v>
      </c>
      <c r="L717" s="60">
        <v>79.7</v>
      </c>
      <c r="M717" s="60">
        <v>5600</v>
      </c>
      <c r="N717" s="60">
        <v>0</v>
      </c>
      <c r="O717" s="60">
        <f>SUM('Report Summary'!$P717:$S717)</f>
        <v>0</v>
      </c>
      <c r="P717" s="60">
        <v>0</v>
      </c>
      <c r="Q717" s="60">
        <v>0</v>
      </c>
      <c r="R717" s="60">
        <v>0</v>
      </c>
      <c r="S717" s="60">
        <v>0</v>
      </c>
    </row>
    <row r="718" spans="1:19" x14ac:dyDescent="0.25">
      <c r="A718" s="55">
        <v>714</v>
      </c>
      <c r="B718" s="66" t="s">
        <v>9093</v>
      </c>
      <c r="C718" s="66">
        <v>5158524</v>
      </c>
      <c r="D718" s="62">
        <f>'Report Summary'!$E718+'Report Summary'!$I718+'Report Summary'!$O718</f>
        <v>28764.3</v>
      </c>
      <c r="E718" s="62">
        <f>SUM('Report Summary'!$F718:$H718)</f>
        <v>28764.3</v>
      </c>
      <c r="F718" s="62">
        <v>0</v>
      </c>
      <c r="G718" s="62">
        <v>4064.3</v>
      </c>
      <c r="H718" s="62">
        <v>24700</v>
      </c>
      <c r="I718" s="62">
        <f>SUM('Report Summary'!$J718:$N718)</f>
        <v>0</v>
      </c>
      <c r="J718" s="62">
        <v>0</v>
      </c>
      <c r="K718" s="62"/>
      <c r="L718" s="62"/>
      <c r="M718" s="62"/>
      <c r="N718" s="62">
        <v>0</v>
      </c>
      <c r="O718" s="62">
        <f>SUM('Report Summary'!$P718:$S718)</f>
        <v>0</v>
      </c>
      <c r="P718" s="62">
        <v>0</v>
      </c>
      <c r="Q718" s="62">
        <v>0</v>
      </c>
      <c r="R718" s="62">
        <v>0</v>
      </c>
      <c r="S718" s="62">
        <v>0</v>
      </c>
    </row>
    <row r="719" spans="1:19" x14ac:dyDescent="0.25">
      <c r="A719" s="58">
        <v>715</v>
      </c>
      <c r="B719" s="65" t="s">
        <v>601</v>
      </c>
      <c r="C719" s="65">
        <v>5384982</v>
      </c>
      <c r="D719" s="60">
        <f>'Report Summary'!$E719+'Report Summary'!$I719+'Report Summary'!$O719</f>
        <v>232358.32</v>
      </c>
      <c r="E719" s="60">
        <f>SUM('Report Summary'!$F719:$H719)</f>
        <v>228308.32</v>
      </c>
      <c r="F719" s="60">
        <v>0</v>
      </c>
      <c r="G719" s="60">
        <v>9828.01</v>
      </c>
      <c r="H719" s="60">
        <v>218480.31</v>
      </c>
      <c r="I719" s="60">
        <f>SUM('Report Summary'!$J719:$N719)</f>
        <v>1050</v>
      </c>
      <c r="J719" s="60">
        <v>0</v>
      </c>
      <c r="K719" s="60"/>
      <c r="L719" s="60"/>
      <c r="M719" s="60">
        <v>1050</v>
      </c>
      <c r="N719" s="60">
        <v>0</v>
      </c>
      <c r="O719" s="60">
        <f>SUM('Report Summary'!$P719:$S719)</f>
        <v>3000</v>
      </c>
      <c r="P719" s="60">
        <v>0</v>
      </c>
      <c r="Q719" s="60">
        <v>0</v>
      </c>
      <c r="R719" s="60">
        <v>3000</v>
      </c>
      <c r="S719" s="60">
        <v>0</v>
      </c>
    </row>
    <row r="720" spans="1:19" x14ac:dyDescent="0.25">
      <c r="A720" s="55">
        <v>716</v>
      </c>
      <c r="B720" s="66" t="s">
        <v>6973</v>
      </c>
      <c r="C720" s="66">
        <v>5581729</v>
      </c>
      <c r="D720" s="62">
        <f>'Report Summary'!$E720+'Report Summary'!$I720+'Report Summary'!$O720</f>
        <v>0</v>
      </c>
      <c r="E720" s="62">
        <f>SUM('Report Summary'!$F720:$H720)</f>
        <v>0</v>
      </c>
      <c r="F720" s="62">
        <v>0</v>
      </c>
      <c r="G720" s="62">
        <v>0</v>
      </c>
      <c r="H720" s="62">
        <v>0</v>
      </c>
      <c r="I720" s="62">
        <f>SUM('Report Summary'!$J720:$N720)</f>
        <v>0</v>
      </c>
      <c r="J720" s="62">
        <v>0</v>
      </c>
      <c r="K720" s="62"/>
      <c r="L720" s="62"/>
      <c r="M720" s="62"/>
      <c r="N720" s="62">
        <v>0</v>
      </c>
      <c r="O720" s="62">
        <f>SUM('Report Summary'!$P720:$S720)</f>
        <v>0</v>
      </c>
      <c r="P720" s="62">
        <v>0</v>
      </c>
      <c r="Q720" s="62">
        <v>0</v>
      </c>
      <c r="R720" s="62">
        <v>0</v>
      </c>
      <c r="S720" s="62">
        <v>0</v>
      </c>
    </row>
    <row r="721" spans="1:19" x14ac:dyDescent="0.25">
      <c r="A721" s="58">
        <v>717</v>
      </c>
      <c r="B721" s="63" t="s">
        <v>6435</v>
      </c>
      <c r="C721" s="63">
        <v>5586682</v>
      </c>
      <c r="D721" s="64">
        <f>'Report Summary'!$E721+'Report Summary'!$I721+'Report Summary'!$O721</f>
        <v>27782.799999999999</v>
      </c>
      <c r="E721" s="64">
        <f>SUM('Report Summary'!$F721:$H721)</f>
        <v>27782.799999999999</v>
      </c>
      <c r="F721" s="64">
        <v>0</v>
      </c>
      <c r="G721" s="64">
        <v>27632.799999999999</v>
      </c>
      <c r="H721" s="64">
        <v>150</v>
      </c>
      <c r="I721" s="64">
        <f>SUM('Report Summary'!$J721:$N721)</f>
        <v>0</v>
      </c>
      <c r="J721" s="64">
        <v>0</v>
      </c>
      <c r="K721" s="64"/>
      <c r="L721" s="64"/>
      <c r="M721" s="64"/>
      <c r="N721" s="64">
        <v>0</v>
      </c>
      <c r="O721" s="64">
        <f>SUM('Report Summary'!$P721:$S721)</f>
        <v>0</v>
      </c>
      <c r="P721" s="64">
        <v>0</v>
      </c>
      <c r="Q721" s="64">
        <v>0</v>
      </c>
      <c r="R721" s="64">
        <v>0</v>
      </c>
      <c r="S721" s="64">
        <v>0</v>
      </c>
    </row>
    <row r="722" spans="1:19" x14ac:dyDescent="0.25">
      <c r="A722" s="55">
        <v>718</v>
      </c>
      <c r="B722" s="56" t="s">
        <v>4363</v>
      </c>
      <c r="C722" s="56">
        <v>5261198</v>
      </c>
      <c r="D722" s="57">
        <f>'Report Summary'!$E722+'Report Summary'!$I722+'Report Summary'!$O722</f>
        <v>5331749.6000000006</v>
      </c>
      <c r="E722" s="57">
        <f>SUM('Report Summary'!$F722:$H722)</f>
        <v>5271340.9000000004</v>
      </c>
      <c r="F722" s="57">
        <v>3063336.9</v>
      </c>
      <c r="G722" s="57">
        <v>1950206.1</v>
      </c>
      <c r="H722" s="57">
        <v>257797.9</v>
      </c>
      <c r="I722" s="57">
        <f>SUM('Report Summary'!$J722:$N722)</f>
        <v>45408.7</v>
      </c>
      <c r="J722" s="57">
        <v>0</v>
      </c>
      <c r="K722" s="57">
        <v>4743.6000000000004</v>
      </c>
      <c r="L722" s="57">
        <v>3165.1</v>
      </c>
      <c r="M722" s="57">
        <v>37500</v>
      </c>
      <c r="N722" s="57">
        <v>0</v>
      </c>
      <c r="O722" s="57">
        <f>SUM('Report Summary'!$P722:$S722)</f>
        <v>15000</v>
      </c>
      <c r="P722" s="57">
        <v>0</v>
      </c>
      <c r="Q722" s="57">
        <v>0</v>
      </c>
      <c r="R722" s="57">
        <v>0</v>
      </c>
      <c r="S722" s="57">
        <v>15000</v>
      </c>
    </row>
    <row r="723" spans="1:19" x14ac:dyDescent="0.25">
      <c r="A723" s="58">
        <v>719</v>
      </c>
      <c r="B723" s="65" t="s">
        <v>4931</v>
      </c>
      <c r="C723" s="65">
        <v>5460093</v>
      </c>
      <c r="D723" s="60">
        <f>'Report Summary'!$E723+'Report Summary'!$I723+'Report Summary'!$O723</f>
        <v>253998.6</v>
      </c>
      <c r="E723" s="60">
        <f>SUM('Report Summary'!$F723:$H723)</f>
        <v>253498.6</v>
      </c>
      <c r="F723" s="60">
        <v>0</v>
      </c>
      <c r="G723" s="60">
        <v>253498.6</v>
      </c>
      <c r="H723" s="60">
        <v>0</v>
      </c>
      <c r="I723" s="60">
        <f>SUM('Report Summary'!$J723:$N723)</f>
        <v>500</v>
      </c>
      <c r="J723" s="60">
        <v>0</v>
      </c>
      <c r="K723" s="60"/>
      <c r="L723" s="60"/>
      <c r="M723" s="60">
        <v>500</v>
      </c>
      <c r="N723" s="60">
        <v>0</v>
      </c>
      <c r="O723" s="60">
        <f>SUM('Report Summary'!$P723:$S723)</f>
        <v>0</v>
      </c>
      <c r="P723" s="60">
        <v>0</v>
      </c>
      <c r="Q723" s="60">
        <v>0</v>
      </c>
      <c r="R723" s="60">
        <v>0</v>
      </c>
      <c r="S723" s="60">
        <v>0</v>
      </c>
    </row>
    <row r="724" spans="1:19" x14ac:dyDescent="0.25">
      <c r="A724" s="55">
        <v>720</v>
      </c>
      <c r="B724" s="66" t="s">
        <v>7275</v>
      </c>
      <c r="C724" s="66">
        <v>5044804</v>
      </c>
      <c r="D724" s="62">
        <f>'Report Summary'!$E724+'Report Summary'!$I724+'Report Summary'!$O724</f>
        <v>391363.6</v>
      </c>
      <c r="E724" s="62">
        <f>SUM('Report Summary'!$F724:$H724)</f>
        <v>391363.6</v>
      </c>
      <c r="F724" s="62">
        <v>0</v>
      </c>
      <c r="G724" s="62">
        <v>390566.6</v>
      </c>
      <c r="H724" s="62">
        <v>797</v>
      </c>
      <c r="I724" s="62">
        <f>SUM('Report Summary'!$J724:$N724)</f>
        <v>0</v>
      </c>
      <c r="J724" s="62">
        <v>0</v>
      </c>
      <c r="K724" s="62"/>
      <c r="L724" s="62"/>
      <c r="M724" s="62"/>
      <c r="N724" s="62">
        <v>0</v>
      </c>
      <c r="O724" s="62">
        <f>SUM('Report Summary'!$P724:$S724)</f>
        <v>0</v>
      </c>
      <c r="P724" s="62">
        <v>0</v>
      </c>
      <c r="Q724" s="62">
        <v>0</v>
      </c>
      <c r="R724" s="62">
        <v>0</v>
      </c>
      <c r="S724" s="62">
        <v>0</v>
      </c>
    </row>
    <row r="725" spans="1:19" x14ac:dyDescent="0.25">
      <c r="A725" s="58">
        <v>721</v>
      </c>
      <c r="B725" s="63" t="s">
        <v>5060</v>
      </c>
      <c r="C725" s="63">
        <v>5289424</v>
      </c>
      <c r="D725" s="64">
        <f>'Report Summary'!$E725+'Report Summary'!$I725+'Report Summary'!$O725</f>
        <v>0</v>
      </c>
      <c r="E725" s="64">
        <f>SUM('Report Summary'!$F725:$H725)</f>
        <v>0</v>
      </c>
      <c r="F725" s="64">
        <v>0</v>
      </c>
      <c r="G725" s="64">
        <v>0</v>
      </c>
      <c r="H725" s="64">
        <v>0</v>
      </c>
      <c r="I725" s="64">
        <f>SUM('Report Summary'!$J725:$N725)</f>
        <v>0</v>
      </c>
      <c r="J725" s="64">
        <v>0</v>
      </c>
      <c r="K725" s="64"/>
      <c r="L725" s="64"/>
      <c r="M725" s="64"/>
      <c r="N725" s="64">
        <v>0</v>
      </c>
      <c r="O725" s="64">
        <f>SUM('Report Summary'!$P725:$S725)</f>
        <v>0</v>
      </c>
      <c r="P725" s="64">
        <v>0</v>
      </c>
      <c r="Q725" s="64">
        <v>0</v>
      </c>
      <c r="R725" s="64">
        <v>0</v>
      </c>
      <c r="S725" s="64">
        <v>0</v>
      </c>
    </row>
    <row r="726" spans="1:19" x14ac:dyDescent="0.25">
      <c r="A726" s="55">
        <v>722</v>
      </c>
      <c r="B726" s="56" t="s">
        <v>576</v>
      </c>
      <c r="C726" s="56">
        <v>5288703</v>
      </c>
      <c r="D726" s="57">
        <f>'Report Summary'!$E726+'Report Summary'!$I726+'Report Summary'!$O726</f>
        <v>300519.5</v>
      </c>
      <c r="E726" s="57">
        <f>SUM('Report Summary'!$F726:$H726)</f>
        <v>287332.5</v>
      </c>
      <c r="F726" s="57">
        <v>22274</v>
      </c>
      <c r="G726" s="57">
        <v>178497.8</v>
      </c>
      <c r="H726" s="57">
        <v>86560.7</v>
      </c>
      <c r="I726" s="57">
        <f>SUM('Report Summary'!$J726:$N726)</f>
        <v>12596</v>
      </c>
      <c r="J726" s="57">
        <v>1637</v>
      </c>
      <c r="K726" s="57">
        <v>1416</v>
      </c>
      <c r="L726" s="57">
        <v>6543</v>
      </c>
      <c r="M726" s="57">
        <v>3000</v>
      </c>
      <c r="N726" s="57">
        <v>0</v>
      </c>
      <c r="O726" s="57">
        <f>SUM('Report Summary'!$P726:$S726)</f>
        <v>591</v>
      </c>
      <c r="P726" s="57">
        <v>0</v>
      </c>
      <c r="Q726" s="57">
        <v>0</v>
      </c>
      <c r="R726" s="57">
        <v>591</v>
      </c>
      <c r="S726" s="57">
        <v>0</v>
      </c>
    </row>
    <row r="727" spans="1:19" x14ac:dyDescent="0.25">
      <c r="A727" s="58">
        <v>723</v>
      </c>
      <c r="B727" s="65" t="s">
        <v>7904</v>
      </c>
      <c r="C727" s="65">
        <v>5370108</v>
      </c>
      <c r="D727" s="60">
        <f>'Report Summary'!$E727+'Report Summary'!$I727+'Report Summary'!$O727</f>
        <v>2745</v>
      </c>
      <c r="E727" s="60">
        <f>SUM('Report Summary'!$F727:$H727)</f>
        <v>2745</v>
      </c>
      <c r="F727" s="60">
        <v>0</v>
      </c>
      <c r="G727" s="60">
        <v>2745</v>
      </c>
      <c r="H727" s="60">
        <v>0</v>
      </c>
      <c r="I727" s="60">
        <f>SUM('Report Summary'!$J727:$N727)</f>
        <v>0</v>
      </c>
      <c r="J727" s="60">
        <v>0</v>
      </c>
      <c r="K727" s="60"/>
      <c r="L727" s="60"/>
      <c r="M727" s="60"/>
      <c r="N727" s="60">
        <v>0</v>
      </c>
      <c r="O727" s="60">
        <f>SUM('Report Summary'!$P727:$S727)</f>
        <v>0</v>
      </c>
      <c r="P727" s="60">
        <v>0</v>
      </c>
      <c r="Q727" s="60">
        <v>0</v>
      </c>
      <c r="R727" s="60">
        <v>0</v>
      </c>
      <c r="S727" s="60">
        <v>0</v>
      </c>
    </row>
    <row r="728" spans="1:19" x14ac:dyDescent="0.25">
      <c r="A728" s="55">
        <v>724</v>
      </c>
      <c r="B728" s="66" t="s">
        <v>11233</v>
      </c>
      <c r="C728" s="66">
        <v>5407575</v>
      </c>
      <c r="D728" s="62">
        <f>'Report Summary'!$E728+'Report Summary'!$I728+'Report Summary'!$O728</f>
        <v>112859.92</v>
      </c>
      <c r="E728" s="62">
        <f>SUM('Report Summary'!$F728:$H728)</f>
        <v>112609.92</v>
      </c>
      <c r="F728" s="62">
        <v>932.67</v>
      </c>
      <c r="G728" s="62">
        <v>111677.25</v>
      </c>
      <c r="H728" s="62">
        <v>0</v>
      </c>
      <c r="I728" s="62">
        <f>SUM('Report Summary'!$J728:$N728)</f>
        <v>250</v>
      </c>
      <c r="J728" s="62">
        <v>0</v>
      </c>
      <c r="K728" s="62"/>
      <c r="L728" s="62"/>
      <c r="M728" s="62">
        <v>250</v>
      </c>
      <c r="N728" s="62">
        <v>0</v>
      </c>
      <c r="O728" s="62">
        <f>SUM('Report Summary'!$P728:$S728)</f>
        <v>0</v>
      </c>
      <c r="P728" s="62">
        <v>0</v>
      </c>
      <c r="Q728" s="62">
        <v>0</v>
      </c>
      <c r="R728" s="62">
        <v>0</v>
      </c>
      <c r="S728" s="62">
        <v>0</v>
      </c>
    </row>
    <row r="729" spans="1:19" x14ac:dyDescent="0.25">
      <c r="A729" s="58">
        <v>725</v>
      </c>
      <c r="B729" s="65" t="s">
        <v>7263</v>
      </c>
      <c r="C729" s="65">
        <v>5026911</v>
      </c>
      <c r="D729" s="60">
        <f>'Report Summary'!$E729+'Report Summary'!$I729+'Report Summary'!$O729</f>
        <v>1208.3</v>
      </c>
      <c r="E729" s="60">
        <f>SUM('Report Summary'!$F729:$H729)</f>
        <v>208.3</v>
      </c>
      <c r="F729" s="60">
        <v>0</v>
      </c>
      <c r="G729" s="60">
        <v>208.3</v>
      </c>
      <c r="H729" s="60">
        <v>0</v>
      </c>
      <c r="I729" s="60">
        <f>SUM('Report Summary'!$J729:$N729)</f>
        <v>0</v>
      </c>
      <c r="J729" s="60">
        <v>0</v>
      </c>
      <c r="K729" s="60"/>
      <c r="L729" s="60"/>
      <c r="M729" s="60"/>
      <c r="N729" s="60">
        <v>0</v>
      </c>
      <c r="O729" s="60">
        <f>SUM('Report Summary'!$P729:$S729)</f>
        <v>1000</v>
      </c>
      <c r="P729" s="60">
        <v>0</v>
      </c>
      <c r="Q729" s="60">
        <v>1000</v>
      </c>
      <c r="R729" s="60">
        <v>0</v>
      </c>
      <c r="S729" s="60">
        <v>0</v>
      </c>
    </row>
    <row r="730" spans="1:19" x14ac:dyDescent="0.25">
      <c r="A730" s="55">
        <v>726</v>
      </c>
      <c r="B730" s="56" t="s">
        <v>11234</v>
      </c>
      <c r="C730" s="56">
        <v>2076624</v>
      </c>
      <c r="D730" s="57">
        <f>'Report Summary'!$E730+'Report Summary'!$I730+'Report Summary'!$O730</f>
        <v>21148</v>
      </c>
      <c r="E730" s="57">
        <f>SUM('Report Summary'!$F730:$H730)</f>
        <v>18298.3</v>
      </c>
      <c r="F730" s="57">
        <v>13273.1</v>
      </c>
      <c r="G730" s="57">
        <v>3303.2</v>
      </c>
      <c r="H730" s="57">
        <v>1722</v>
      </c>
      <c r="I730" s="57">
        <f>SUM('Report Summary'!$J730:$N730)</f>
        <v>2849.7</v>
      </c>
      <c r="J730" s="57">
        <v>625.70000000000005</v>
      </c>
      <c r="K730" s="57"/>
      <c r="L730" s="57">
        <v>2224</v>
      </c>
      <c r="M730" s="57"/>
      <c r="N730" s="57">
        <v>0</v>
      </c>
      <c r="O730" s="57">
        <f>SUM('Report Summary'!$P730:$S730)</f>
        <v>0</v>
      </c>
      <c r="P730" s="57">
        <v>0</v>
      </c>
      <c r="Q730" s="57">
        <v>0</v>
      </c>
      <c r="R730" s="57">
        <v>0</v>
      </c>
      <c r="S730" s="57">
        <v>0</v>
      </c>
    </row>
    <row r="731" spans="1:19" x14ac:dyDescent="0.25">
      <c r="A731" s="58">
        <v>727</v>
      </c>
      <c r="B731" s="63" t="s">
        <v>11235</v>
      </c>
      <c r="C731" s="63">
        <v>5123275</v>
      </c>
      <c r="D731" s="64">
        <f>'Report Summary'!$E731+'Report Summary'!$I731+'Report Summary'!$O731</f>
        <v>816</v>
      </c>
      <c r="E731" s="64">
        <f>SUM('Report Summary'!$F731:$H731)</f>
        <v>816</v>
      </c>
      <c r="F731" s="64">
        <v>0</v>
      </c>
      <c r="G731" s="64">
        <v>816</v>
      </c>
      <c r="H731" s="64">
        <v>0</v>
      </c>
      <c r="I731" s="64">
        <f>SUM('Report Summary'!$J731:$N731)</f>
        <v>0</v>
      </c>
      <c r="J731" s="64">
        <v>0</v>
      </c>
      <c r="K731" s="64"/>
      <c r="L731" s="64"/>
      <c r="M731" s="64"/>
      <c r="N731" s="64">
        <v>0</v>
      </c>
      <c r="O731" s="64">
        <f>SUM('Report Summary'!$P731:$S731)</f>
        <v>0</v>
      </c>
      <c r="P731" s="64">
        <v>0</v>
      </c>
      <c r="Q731" s="64">
        <v>0</v>
      </c>
      <c r="R731" s="64">
        <v>0</v>
      </c>
      <c r="S731" s="64">
        <v>0</v>
      </c>
    </row>
    <row r="732" spans="1:19" x14ac:dyDescent="0.25">
      <c r="A732" s="55">
        <v>728</v>
      </c>
      <c r="B732" s="56" t="s">
        <v>11236</v>
      </c>
      <c r="C732" s="56">
        <v>2614294</v>
      </c>
      <c r="D732" s="57">
        <f>'Report Summary'!$E732+'Report Summary'!$I732+'Report Summary'!$O732</f>
        <v>34309</v>
      </c>
      <c r="E732" s="57">
        <f>SUM('Report Summary'!$F732:$H732)</f>
        <v>25303</v>
      </c>
      <c r="F732" s="57">
        <v>16128</v>
      </c>
      <c r="G732" s="57">
        <v>6425</v>
      </c>
      <c r="H732" s="57">
        <v>2750</v>
      </c>
      <c r="I732" s="57">
        <f>SUM('Report Summary'!$J732:$N732)</f>
        <v>9006</v>
      </c>
      <c r="J732" s="57">
        <v>792</v>
      </c>
      <c r="K732" s="57">
        <v>8214</v>
      </c>
      <c r="L732" s="57"/>
      <c r="M732" s="57"/>
      <c r="N732" s="57">
        <v>0</v>
      </c>
      <c r="O732" s="57">
        <f>SUM('Report Summary'!$P732:$S732)</f>
        <v>0</v>
      </c>
      <c r="P732" s="57">
        <v>0</v>
      </c>
      <c r="Q732" s="57">
        <v>0</v>
      </c>
      <c r="R732" s="57">
        <v>0</v>
      </c>
      <c r="S732" s="57">
        <v>0</v>
      </c>
    </row>
    <row r="733" spans="1:19" x14ac:dyDescent="0.25">
      <c r="A733" s="58">
        <v>729</v>
      </c>
      <c r="B733" s="65" t="s">
        <v>714</v>
      </c>
      <c r="C733" s="65">
        <v>5180945</v>
      </c>
      <c r="D733" s="60">
        <f>'Report Summary'!$E733+'Report Summary'!$I733+'Report Summary'!$O733</f>
        <v>46504.800000000003</v>
      </c>
      <c r="E733" s="60">
        <f>SUM('Report Summary'!$F733:$H733)</f>
        <v>44866.400000000001</v>
      </c>
      <c r="F733" s="60">
        <v>0</v>
      </c>
      <c r="G733" s="60">
        <v>40279.800000000003</v>
      </c>
      <c r="H733" s="60">
        <v>4586.6000000000004</v>
      </c>
      <c r="I733" s="60">
        <f>SUM('Report Summary'!$J733:$N733)</f>
        <v>1338.1</v>
      </c>
      <c r="J733" s="60">
        <v>338.1</v>
      </c>
      <c r="K733" s="60"/>
      <c r="L733" s="60"/>
      <c r="M733" s="60">
        <v>1000</v>
      </c>
      <c r="N733" s="60">
        <v>0</v>
      </c>
      <c r="O733" s="60">
        <f>SUM('Report Summary'!$P733:$S733)</f>
        <v>300.3</v>
      </c>
      <c r="P733" s="60">
        <v>0</v>
      </c>
      <c r="Q733" s="60">
        <v>0</v>
      </c>
      <c r="R733" s="60">
        <v>300.3</v>
      </c>
      <c r="S733" s="60">
        <v>0</v>
      </c>
    </row>
    <row r="734" spans="1:19" x14ac:dyDescent="0.25">
      <c r="A734" s="55">
        <v>730</v>
      </c>
      <c r="B734" s="56" t="s">
        <v>8279</v>
      </c>
      <c r="C734" s="56">
        <v>2050463</v>
      </c>
      <c r="D734" s="57">
        <f>'Report Summary'!$E734+'Report Summary'!$I734+'Report Summary'!$O734</f>
        <v>10200</v>
      </c>
      <c r="E734" s="57">
        <f>SUM('Report Summary'!$F734:$H734)</f>
        <v>200</v>
      </c>
      <c r="F734" s="57">
        <v>0</v>
      </c>
      <c r="G734" s="57">
        <v>200</v>
      </c>
      <c r="H734" s="57">
        <v>0</v>
      </c>
      <c r="I734" s="57">
        <f>SUM('Report Summary'!$J734:$N734)</f>
        <v>0</v>
      </c>
      <c r="J734" s="57">
        <v>0</v>
      </c>
      <c r="K734" s="57"/>
      <c r="L734" s="57"/>
      <c r="M734" s="57"/>
      <c r="N734" s="57">
        <v>0</v>
      </c>
      <c r="O734" s="57">
        <f>SUM('Report Summary'!$P734:$S734)</f>
        <v>10000</v>
      </c>
      <c r="P734" s="57">
        <v>10000</v>
      </c>
      <c r="Q734" s="57">
        <v>0</v>
      </c>
      <c r="R734" s="57">
        <v>0</v>
      </c>
      <c r="S734" s="57">
        <v>0</v>
      </c>
    </row>
    <row r="735" spans="1:19" x14ac:dyDescent="0.25">
      <c r="A735" s="58">
        <v>731</v>
      </c>
      <c r="B735" s="63" t="s">
        <v>11237</v>
      </c>
      <c r="C735" s="63">
        <v>5103797</v>
      </c>
      <c r="D735" s="64">
        <f>'Report Summary'!$E735+'Report Summary'!$I735+'Report Summary'!$O735</f>
        <v>52073.599999999999</v>
      </c>
      <c r="E735" s="64">
        <f>SUM('Report Summary'!$F735:$H735)</f>
        <v>41159.1</v>
      </c>
      <c r="F735" s="64">
        <v>0</v>
      </c>
      <c r="G735" s="64">
        <v>40743</v>
      </c>
      <c r="H735" s="64">
        <v>416.1</v>
      </c>
      <c r="I735" s="64">
        <f>SUM('Report Summary'!$J735:$N735)</f>
        <v>10914.5</v>
      </c>
      <c r="J735" s="64">
        <v>179.5</v>
      </c>
      <c r="K735" s="64">
        <v>5735</v>
      </c>
      <c r="L735" s="64"/>
      <c r="M735" s="64">
        <v>5000</v>
      </c>
      <c r="N735" s="64">
        <v>0</v>
      </c>
      <c r="O735" s="64">
        <f>SUM('Report Summary'!$P735:$S735)</f>
        <v>0</v>
      </c>
      <c r="P735" s="64">
        <v>0</v>
      </c>
      <c r="Q735" s="64">
        <v>0</v>
      </c>
      <c r="R735" s="64">
        <v>0</v>
      </c>
      <c r="S735" s="64">
        <v>0</v>
      </c>
    </row>
    <row r="736" spans="1:19" x14ac:dyDescent="0.25">
      <c r="A736" s="55">
        <v>732</v>
      </c>
      <c r="B736" s="69" t="s">
        <v>11238</v>
      </c>
      <c r="C736" s="66">
        <v>5180236</v>
      </c>
      <c r="D736" s="62">
        <f>'Report Summary'!$E736+'Report Summary'!$I736+'Report Summary'!$O736</f>
        <v>1450</v>
      </c>
      <c r="E736" s="62">
        <f>SUM('Report Summary'!$F736:$H736)</f>
        <v>1050</v>
      </c>
      <c r="F736" s="62">
        <v>0</v>
      </c>
      <c r="G736" s="62">
        <v>473</v>
      </c>
      <c r="H736" s="62">
        <v>577</v>
      </c>
      <c r="I736" s="62">
        <f>SUM('Report Summary'!$J736:$N736)</f>
        <v>400</v>
      </c>
      <c r="J736" s="62">
        <v>0</v>
      </c>
      <c r="K736" s="62"/>
      <c r="L736" s="62"/>
      <c r="M736" s="62">
        <v>400</v>
      </c>
      <c r="N736" s="62">
        <v>0</v>
      </c>
      <c r="O736" s="62">
        <f>SUM('Report Summary'!$P736:$S736)</f>
        <v>0</v>
      </c>
      <c r="P736" s="62">
        <v>0</v>
      </c>
      <c r="Q736" s="62">
        <v>0</v>
      </c>
      <c r="R736" s="62">
        <v>0</v>
      </c>
      <c r="S736" s="62">
        <v>0</v>
      </c>
    </row>
    <row r="737" spans="1:19" x14ac:dyDescent="0.25">
      <c r="A737" s="58">
        <v>733</v>
      </c>
      <c r="B737" s="65" t="s">
        <v>11239</v>
      </c>
      <c r="C737" s="65">
        <v>2588862</v>
      </c>
      <c r="D737" s="60">
        <f>'Report Summary'!$E737+'Report Summary'!$I737+'Report Summary'!$O737</f>
        <v>30877.8</v>
      </c>
      <c r="E737" s="60">
        <f>SUM('Report Summary'!$F737:$H737)</f>
        <v>30877.8</v>
      </c>
      <c r="F737" s="60">
        <v>0</v>
      </c>
      <c r="G737" s="60">
        <v>30831.200000000001</v>
      </c>
      <c r="H737" s="60">
        <v>46.6</v>
      </c>
      <c r="I737" s="60">
        <f>SUM('Report Summary'!$J737:$N737)</f>
        <v>0</v>
      </c>
      <c r="J737" s="60">
        <v>0</v>
      </c>
      <c r="K737" s="60"/>
      <c r="L737" s="60"/>
      <c r="M737" s="60"/>
      <c r="N737" s="60">
        <v>0</v>
      </c>
      <c r="O737" s="60">
        <f>SUM('Report Summary'!$P737:$S737)</f>
        <v>0</v>
      </c>
      <c r="P737" s="60">
        <v>0</v>
      </c>
      <c r="Q737" s="60">
        <v>0</v>
      </c>
      <c r="R737" s="60">
        <v>0</v>
      </c>
      <c r="S737" s="60">
        <v>0</v>
      </c>
    </row>
    <row r="738" spans="1:19" x14ac:dyDescent="0.25">
      <c r="A738" s="55">
        <v>734</v>
      </c>
      <c r="B738" s="66" t="s">
        <v>11240</v>
      </c>
      <c r="C738" s="66">
        <v>2630028</v>
      </c>
      <c r="D738" s="62">
        <f>'Report Summary'!$E738+'Report Summary'!$I738+'Report Summary'!$O738</f>
        <v>46796</v>
      </c>
      <c r="E738" s="62">
        <f>SUM('Report Summary'!$F738:$H738)</f>
        <v>41450</v>
      </c>
      <c r="F738" s="62">
        <v>32985</v>
      </c>
      <c r="G738" s="62">
        <v>2934</v>
      </c>
      <c r="H738" s="62">
        <v>5531</v>
      </c>
      <c r="I738" s="62">
        <f>SUM('Report Summary'!$J738:$N738)</f>
        <v>5346</v>
      </c>
      <c r="J738" s="62">
        <v>0</v>
      </c>
      <c r="K738" s="62">
        <v>5346</v>
      </c>
      <c r="L738" s="62"/>
      <c r="M738" s="62"/>
      <c r="N738" s="62">
        <v>0</v>
      </c>
      <c r="O738" s="62">
        <f>SUM('Report Summary'!$P738:$S738)</f>
        <v>0</v>
      </c>
      <c r="P738" s="62">
        <v>0</v>
      </c>
      <c r="Q738" s="62">
        <v>0</v>
      </c>
      <c r="R738" s="62">
        <v>0</v>
      </c>
      <c r="S738" s="62">
        <v>0</v>
      </c>
    </row>
    <row r="739" spans="1:19" x14ac:dyDescent="0.25">
      <c r="A739" s="58">
        <v>735</v>
      </c>
      <c r="B739" s="65" t="s">
        <v>11241</v>
      </c>
      <c r="C739" s="65">
        <v>5327628</v>
      </c>
      <c r="D739" s="60">
        <f>'Report Summary'!$E739+'Report Summary'!$I739+'Report Summary'!$O739</f>
        <v>13221.6</v>
      </c>
      <c r="E739" s="60">
        <f>SUM('Report Summary'!$F739:$H739)</f>
        <v>11921.6</v>
      </c>
      <c r="F739" s="60">
        <v>36.200000000000003</v>
      </c>
      <c r="G739" s="60">
        <v>11309.4</v>
      </c>
      <c r="H739" s="60">
        <v>576</v>
      </c>
      <c r="I739" s="60">
        <f>SUM('Report Summary'!$J739:$N739)</f>
        <v>1300</v>
      </c>
      <c r="J739" s="60">
        <v>0</v>
      </c>
      <c r="K739" s="60"/>
      <c r="L739" s="60"/>
      <c r="M739" s="60">
        <v>1300</v>
      </c>
      <c r="N739" s="60">
        <v>0</v>
      </c>
      <c r="O739" s="60">
        <f>SUM('Report Summary'!$P739:$S739)</f>
        <v>0</v>
      </c>
      <c r="P739" s="60">
        <v>0</v>
      </c>
      <c r="Q739" s="60">
        <v>0</v>
      </c>
      <c r="R739" s="60">
        <v>0</v>
      </c>
      <c r="S739" s="60">
        <v>0</v>
      </c>
    </row>
    <row r="740" spans="1:19" x14ac:dyDescent="0.25">
      <c r="A740" s="55">
        <v>736</v>
      </c>
      <c r="B740" s="56" t="s">
        <v>11242</v>
      </c>
      <c r="C740" s="56">
        <v>2650444</v>
      </c>
      <c r="D740" s="57">
        <f>'Report Summary'!$E740+'Report Summary'!$I740+'Report Summary'!$O740</f>
        <v>20245.599999999999</v>
      </c>
      <c r="E740" s="57">
        <f>SUM('Report Summary'!$F740:$H740)</f>
        <v>19995.599999999999</v>
      </c>
      <c r="F740" s="57">
        <v>0</v>
      </c>
      <c r="G740" s="57">
        <v>19995.599999999999</v>
      </c>
      <c r="H740" s="57">
        <v>0</v>
      </c>
      <c r="I740" s="57">
        <f>SUM('Report Summary'!$J740:$N740)</f>
        <v>250</v>
      </c>
      <c r="J740" s="57">
        <v>0</v>
      </c>
      <c r="K740" s="57"/>
      <c r="L740" s="57"/>
      <c r="M740" s="57">
        <v>250</v>
      </c>
      <c r="N740" s="57">
        <v>0</v>
      </c>
      <c r="O740" s="57">
        <f>SUM('Report Summary'!$P740:$S740)</f>
        <v>0</v>
      </c>
      <c r="P740" s="57">
        <v>0</v>
      </c>
      <c r="Q740" s="57">
        <v>0</v>
      </c>
      <c r="R740" s="57">
        <v>0</v>
      </c>
      <c r="S740" s="57">
        <v>0</v>
      </c>
    </row>
    <row r="741" spans="1:19" x14ac:dyDescent="0.25">
      <c r="A741" s="58">
        <v>737</v>
      </c>
      <c r="B741" s="63" t="s">
        <v>11243</v>
      </c>
      <c r="C741" s="63">
        <v>5031974</v>
      </c>
      <c r="D741" s="64">
        <f>'Report Summary'!$E741+'Report Summary'!$I741+'Report Summary'!$O741</f>
        <v>69200.5</v>
      </c>
      <c r="E741" s="64">
        <f>SUM('Report Summary'!$F741:$H741)</f>
        <v>66015.199999999997</v>
      </c>
      <c r="F741" s="64">
        <v>1818.8</v>
      </c>
      <c r="G741" s="64">
        <v>52511</v>
      </c>
      <c r="H741" s="64">
        <v>11685.4</v>
      </c>
      <c r="I741" s="64">
        <f>SUM('Report Summary'!$J741:$N741)</f>
        <v>2985.3</v>
      </c>
      <c r="J741" s="64">
        <v>1259</v>
      </c>
      <c r="K741" s="64">
        <v>860</v>
      </c>
      <c r="L741" s="64">
        <v>606.29999999999995</v>
      </c>
      <c r="M741" s="64">
        <v>250</v>
      </c>
      <c r="N741" s="64">
        <v>10</v>
      </c>
      <c r="O741" s="64">
        <f>SUM('Report Summary'!$P741:$S741)</f>
        <v>200</v>
      </c>
      <c r="P741" s="64">
        <v>0</v>
      </c>
      <c r="Q741" s="64">
        <v>0</v>
      </c>
      <c r="R741" s="64">
        <v>200</v>
      </c>
      <c r="S741" s="64">
        <v>0</v>
      </c>
    </row>
    <row r="742" spans="1:19" x14ac:dyDescent="0.25">
      <c r="A742" s="55">
        <v>738</v>
      </c>
      <c r="B742" s="66" t="s">
        <v>11244</v>
      </c>
      <c r="C742" s="66">
        <v>5032938</v>
      </c>
      <c r="D742" s="62">
        <f>'Report Summary'!$E742+'Report Summary'!$I742+'Report Summary'!$O742</f>
        <v>58894.399999999994</v>
      </c>
      <c r="E742" s="62">
        <f>SUM('Report Summary'!$F742:$H742)</f>
        <v>58619.199999999997</v>
      </c>
      <c r="F742" s="62">
        <v>0</v>
      </c>
      <c r="G742" s="62">
        <v>50142.7</v>
      </c>
      <c r="H742" s="62">
        <v>8476.5</v>
      </c>
      <c r="I742" s="62">
        <f>SUM('Report Summary'!$J742:$N742)</f>
        <v>275.2</v>
      </c>
      <c r="J742" s="62">
        <v>275.2</v>
      </c>
      <c r="K742" s="62"/>
      <c r="L742" s="62"/>
      <c r="M742" s="62"/>
      <c r="N742" s="62">
        <v>0</v>
      </c>
      <c r="O742" s="62">
        <f>SUM('Report Summary'!$P742:$S742)</f>
        <v>0</v>
      </c>
      <c r="P742" s="62">
        <v>0</v>
      </c>
      <c r="Q742" s="62">
        <v>0</v>
      </c>
      <c r="R742" s="62">
        <v>0</v>
      </c>
      <c r="S742" s="62">
        <v>0</v>
      </c>
    </row>
    <row r="743" spans="1:19" x14ac:dyDescent="0.25">
      <c r="A743" s="58">
        <v>739</v>
      </c>
      <c r="B743" s="69" t="s">
        <v>11245</v>
      </c>
      <c r="C743" s="65">
        <v>2831945</v>
      </c>
      <c r="D743" s="60">
        <f>'Report Summary'!$E743+'Report Summary'!$I743+'Report Summary'!$O743</f>
        <v>34015</v>
      </c>
      <c r="E743" s="60">
        <f>SUM('Report Summary'!$F743:$H743)</f>
        <v>33515</v>
      </c>
      <c r="F743" s="60">
        <v>0</v>
      </c>
      <c r="G743" s="60">
        <v>29061</v>
      </c>
      <c r="H743" s="60">
        <v>4454</v>
      </c>
      <c r="I743" s="60">
        <f>SUM('Report Summary'!$J743:$N743)</f>
        <v>500</v>
      </c>
      <c r="J743" s="60">
        <v>0</v>
      </c>
      <c r="K743" s="60"/>
      <c r="L743" s="60"/>
      <c r="M743" s="60">
        <v>500</v>
      </c>
      <c r="N743" s="60">
        <v>0</v>
      </c>
      <c r="O743" s="60">
        <f>SUM('Report Summary'!$P743:$S743)</f>
        <v>0</v>
      </c>
      <c r="P743" s="60">
        <v>0</v>
      </c>
      <c r="Q743" s="60">
        <v>0</v>
      </c>
      <c r="R743" s="60">
        <v>0</v>
      </c>
      <c r="S743" s="60">
        <v>0</v>
      </c>
    </row>
    <row r="744" spans="1:19" x14ac:dyDescent="0.25">
      <c r="A744" s="55">
        <v>740</v>
      </c>
      <c r="B744" s="56" t="s">
        <v>11246</v>
      </c>
      <c r="C744" s="56">
        <v>2027283</v>
      </c>
      <c r="D744" s="57">
        <f>'Report Summary'!$E744+'Report Summary'!$I744+'Report Summary'!$O744</f>
        <v>164691</v>
      </c>
      <c r="E744" s="57">
        <f>SUM('Report Summary'!$F744:$H744)</f>
        <v>150095</v>
      </c>
      <c r="F744" s="57">
        <v>32637</v>
      </c>
      <c r="G744" s="57">
        <v>6888</v>
      </c>
      <c r="H744" s="57">
        <v>110570</v>
      </c>
      <c r="I744" s="57">
        <f>SUM('Report Summary'!$J744:$N744)</f>
        <v>13596</v>
      </c>
      <c r="J744" s="57">
        <v>0</v>
      </c>
      <c r="K744" s="57">
        <v>13596</v>
      </c>
      <c r="L744" s="57"/>
      <c r="M744" s="57"/>
      <c r="N744" s="57">
        <v>0</v>
      </c>
      <c r="O744" s="57">
        <f>SUM('Report Summary'!$P744:$S744)</f>
        <v>1000</v>
      </c>
      <c r="P744" s="57">
        <v>0</v>
      </c>
      <c r="Q744" s="57">
        <v>0</v>
      </c>
      <c r="R744" s="57">
        <v>1000</v>
      </c>
      <c r="S744" s="57">
        <v>0</v>
      </c>
    </row>
    <row r="745" spans="1:19" x14ac:dyDescent="0.25">
      <c r="A745" s="58">
        <v>741</v>
      </c>
      <c r="B745" s="65" t="s">
        <v>11247</v>
      </c>
      <c r="C745" s="65">
        <v>5276764</v>
      </c>
      <c r="D745" s="60">
        <f>'Report Summary'!$E745+'Report Summary'!$I745+'Report Summary'!$O745</f>
        <v>1438.71</v>
      </c>
      <c r="E745" s="60">
        <f>SUM('Report Summary'!$F745:$H745)</f>
        <v>1438.71</v>
      </c>
      <c r="F745" s="60">
        <v>0</v>
      </c>
      <c r="G745" s="60">
        <v>1438.71</v>
      </c>
      <c r="H745" s="60">
        <v>0</v>
      </c>
      <c r="I745" s="60">
        <f>SUM('Report Summary'!$J745:$N745)</f>
        <v>0</v>
      </c>
      <c r="J745" s="60">
        <v>0</v>
      </c>
      <c r="K745" s="60"/>
      <c r="L745" s="60"/>
      <c r="M745" s="60"/>
      <c r="N745" s="60">
        <v>0</v>
      </c>
      <c r="O745" s="60">
        <f>SUM('Report Summary'!$P745:$S745)</f>
        <v>0</v>
      </c>
      <c r="P745" s="60">
        <v>0</v>
      </c>
      <c r="Q745" s="60">
        <v>0</v>
      </c>
      <c r="R745" s="60">
        <v>0</v>
      </c>
      <c r="S745" s="60">
        <v>0</v>
      </c>
    </row>
    <row r="746" spans="1:19" x14ac:dyDescent="0.25">
      <c r="A746" s="55">
        <v>742</v>
      </c>
      <c r="B746" s="56" t="s">
        <v>4241</v>
      </c>
      <c r="C746" s="56">
        <v>2295954</v>
      </c>
      <c r="D746" s="57">
        <f>'Report Summary'!$E746+'Report Summary'!$I746+'Report Summary'!$O746</f>
        <v>3408.4</v>
      </c>
      <c r="E746" s="57">
        <f>SUM('Report Summary'!$F746:$H746)</f>
        <v>3408.4</v>
      </c>
      <c r="F746" s="57">
        <v>2278.3000000000002</v>
      </c>
      <c r="G746" s="57">
        <v>1130.0999999999999</v>
      </c>
      <c r="H746" s="57">
        <v>0</v>
      </c>
      <c r="I746" s="57">
        <f>SUM('Report Summary'!$J746:$N746)</f>
        <v>0</v>
      </c>
      <c r="J746" s="57">
        <v>0</v>
      </c>
      <c r="K746" s="57"/>
      <c r="L746" s="57"/>
      <c r="M746" s="57"/>
      <c r="N746" s="57">
        <v>0</v>
      </c>
      <c r="O746" s="57">
        <f>SUM('Report Summary'!$P746:$S746)</f>
        <v>0</v>
      </c>
      <c r="P746" s="57">
        <v>0</v>
      </c>
      <c r="Q746" s="57">
        <v>0</v>
      </c>
      <c r="R746" s="57">
        <v>0</v>
      </c>
      <c r="S746" s="57">
        <v>0</v>
      </c>
    </row>
    <row r="747" spans="1:19" x14ac:dyDescent="0.25">
      <c r="A747" s="58">
        <v>743</v>
      </c>
      <c r="B747" s="65" t="s">
        <v>8994</v>
      </c>
      <c r="C747" s="65">
        <v>5112885</v>
      </c>
      <c r="D747" s="60">
        <f>'Report Summary'!$E747+'Report Summary'!$I747+'Report Summary'!$O747</f>
        <v>0</v>
      </c>
      <c r="E747" s="60">
        <f>SUM('Report Summary'!$F747:$H747)</f>
        <v>0</v>
      </c>
      <c r="F747" s="60">
        <v>0</v>
      </c>
      <c r="G747" s="60">
        <v>0</v>
      </c>
      <c r="H747" s="60">
        <v>0</v>
      </c>
      <c r="I747" s="60">
        <f>SUM('Report Summary'!$J747:$N747)</f>
        <v>0</v>
      </c>
      <c r="J747" s="60">
        <v>0</v>
      </c>
      <c r="K747" s="60"/>
      <c r="L747" s="60"/>
      <c r="M747" s="60"/>
      <c r="N747" s="60">
        <v>0</v>
      </c>
      <c r="O747" s="60">
        <f>SUM('Report Summary'!$P747:$S747)</f>
        <v>0</v>
      </c>
      <c r="P747" s="60">
        <v>0</v>
      </c>
      <c r="Q747" s="60">
        <v>0</v>
      </c>
      <c r="R747" s="60">
        <v>0</v>
      </c>
      <c r="S747" s="60">
        <v>0</v>
      </c>
    </row>
    <row r="748" spans="1:19" x14ac:dyDescent="0.25">
      <c r="A748" s="55">
        <v>744</v>
      </c>
      <c r="B748" s="56" t="s">
        <v>11248</v>
      </c>
      <c r="C748" s="56">
        <v>2590565</v>
      </c>
      <c r="D748" s="57">
        <f>'Report Summary'!$E748+'Report Summary'!$I748+'Report Summary'!$O748</f>
        <v>154716.9</v>
      </c>
      <c r="E748" s="57">
        <f>SUM('Report Summary'!$F748:$H748)</f>
        <v>112929.7</v>
      </c>
      <c r="F748" s="57">
        <v>62341.4</v>
      </c>
      <c r="G748" s="57">
        <v>35520.100000000006</v>
      </c>
      <c r="H748" s="57">
        <v>15068.2</v>
      </c>
      <c r="I748" s="57">
        <f>SUM('Report Summary'!$J748:$N748)</f>
        <v>41787.199999999997</v>
      </c>
      <c r="J748" s="57">
        <v>19093.2</v>
      </c>
      <c r="K748" s="57">
        <v>9772</v>
      </c>
      <c r="L748" s="57">
        <v>9922</v>
      </c>
      <c r="M748" s="57">
        <v>3000</v>
      </c>
      <c r="N748" s="57">
        <v>0</v>
      </c>
      <c r="O748" s="57">
        <f>SUM('Report Summary'!$P748:$S748)</f>
        <v>0</v>
      </c>
      <c r="P748" s="57">
        <v>0</v>
      </c>
      <c r="Q748" s="57">
        <v>0</v>
      </c>
      <c r="R748" s="57">
        <v>0</v>
      </c>
      <c r="S748" s="57">
        <v>0</v>
      </c>
    </row>
    <row r="749" spans="1:19" x14ac:dyDescent="0.25">
      <c r="A749" s="58">
        <v>745</v>
      </c>
      <c r="B749" s="63" t="s">
        <v>1466</v>
      </c>
      <c r="C749" s="63">
        <v>2068478</v>
      </c>
      <c r="D749" s="64">
        <f>'Report Summary'!$E749+'Report Summary'!$I749+'Report Summary'!$O749</f>
        <v>77370</v>
      </c>
      <c r="E749" s="64">
        <f>SUM('Report Summary'!$F749:$H749)</f>
        <v>31867</v>
      </c>
      <c r="F749" s="64">
        <v>12916</v>
      </c>
      <c r="G749" s="64">
        <v>218</v>
      </c>
      <c r="H749" s="64">
        <v>18733</v>
      </c>
      <c r="I749" s="64">
        <f>SUM('Report Summary'!$J749:$N749)</f>
        <v>45503</v>
      </c>
      <c r="J749" s="64">
        <v>2861</v>
      </c>
      <c r="K749" s="64">
        <v>26342</v>
      </c>
      <c r="L749" s="64">
        <v>1300</v>
      </c>
      <c r="M749" s="64">
        <v>10000</v>
      </c>
      <c r="N749" s="64">
        <v>5000</v>
      </c>
      <c r="O749" s="64">
        <f>SUM('Report Summary'!$P749:$S749)</f>
        <v>0</v>
      </c>
      <c r="P749" s="64">
        <v>0</v>
      </c>
      <c r="Q749" s="64">
        <v>0</v>
      </c>
      <c r="R749" s="64">
        <v>0</v>
      </c>
      <c r="S749" s="64">
        <v>0</v>
      </c>
    </row>
    <row r="750" spans="1:19" x14ac:dyDescent="0.25">
      <c r="A750" s="55">
        <v>746</v>
      </c>
      <c r="B750" s="69" t="s">
        <v>5847</v>
      </c>
      <c r="C750" s="66">
        <v>5084903</v>
      </c>
      <c r="D750" s="62">
        <f>'Report Summary'!$E750+'Report Summary'!$I750+'Report Summary'!$O750</f>
        <v>42565</v>
      </c>
      <c r="E750" s="62">
        <f>SUM('Report Summary'!$F750:$H750)</f>
        <v>42565</v>
      </c>
      <c r="F750" s="62">
        <v>0</v>
      </c>
      <c r="G750" s="62">
        <v>12949.3</v>
      </c>
      <c r="H750" s="62">
        <v>29615.7</v>
      </c>
      <c r="I750" s="62">
        <f>SUM('Report Summary'!$J750:$N750)</f>
        <v>0</v>
      </c>
      <c r="J750" s="62">
        <v>0</v>
      </c>
      <c r="K750" s="62"/>
      <c r="L750" s="62"/>
      <c r="M750" s="62"/>
      <c r="N750" s="62">
        <v>0</v>
      </c>
      <c r="O750" s="62">
        <f>SUM('Report Summary'!$P750:$S750)</f>
        <v>0</v>
      </c>
      <c r="P750" s="62">
        <v>0</v>
      </c>
      <c r="Q750" s="62">
        <v>0</v>
      </c>
      <c r="R750" s="62">
        <v>0</v>
      </c>
      <c r="S750" s="62">
        <v>0</v>
      </c>
    </row>
    <row r="751" spans="1:19" x14ac:dyDescent="0.25">
      <c r="A751" s="58">
        <v>747</v>
      </c>
      <c r="B751" s="63" t="s">
        <v>7540</v>
      </c>
      <c r="C751" s="63">
        <v>5295858</v>
      </c>
      <c r="D751" s="64">
        <f>'Report Summary'!$E751+'Report Summary'!$I751+'Report Summary'!$O751</f>
        <v>28272.2</v>
      </c>
      <c r="E751" s="64">
        <f>SUM('Report Summary'!$F751:$H751)</f>
        <v>24272.2</v>
      </c>
      <c r="F751" s="64">
        <v>0</v>
      </c>
      <c r="G751" s="64">
        <v>24272.2</v>
      </c>
      <c r="H751" s="64">
        <v>0</v>
      </c>
      <c r="I751" s="64">
        <f>SUM('Report Summary'!$J751:$N751)</f>
        <v>4000</v>
      </c>
      <c r="J751" s="64">
        <v>0</v>
      </c>
      <c r="K751" s="64">
        <v>4000</v>
      </c>
      <c r="L751" s="64"/>
      <c r="M751" s="64"/>
      <c r="N751" s="64">
        <v>0</v>
      </c>
      <c r="O751" s="64">
        <f>SUM('Report Summary'!$P751:$S751)</f>
        <v>0</v>
      </c>
      <c r="P751" s="64">
        <v>0</v>
      </c>
      <c r="Q751" s="64">
        <v>0</v>
      </c>
      <c r="R751" s="64">
        <v>0</v>
      </c>
      <c r="S751" s="64">
        <v>0</v>
      </c>
    </row>
    <row r="752" spans="1:19" x14ac:dyDescent="0.25">
      <c r="A752" s="55">
        <v>748</v>
      </c>
      <c r="B752" s="69" t="s">
        <v>11249</v>
      </c>
      <c r="C752" s="66">
        <v>2098482</v>
      </c>
      <c r="D752" s="62">
        <f>'Report Summary'!$E752+'Report Summary'!$I752+'Report Summary'!$O752</f>
        <v>739.5</v>
      </c>
      <c r="E752" s="62">
        <f>SUM('Report Summary'!$F752:$H752)</f>
        <v>739.5</v>
      </c>
      <c r="F752" s="62">
        <v>0</v>
      </c>
      <c r="G752" s="62">
        <v>739.5</v>
      </c>
      <c r="H752" s="62">
        <v>0</v>
      </c>
      <c r="I752" s="62">
        <f>SUM('Report Summary'!$J752:$N752)</f>
        <v>0</v>
      </c>
      <c r="J752" s="62">
        <v>0</v>
      </c>
      <c r="K752" s="62"/>
      <c r="L752" s="62"/>
      <c r="M752" s="62"/>
      <c r="N752" s="62">
        <v>0</v>
      </c>
      <c r="O752" s="62">
        <f>SUM('Report Summary'!$P752:$S752)</f>
        <v>0</v>
      </c>
      <c r="P752" s="62">
        <v>0</v>
      </c>
      <c r="Q752" s="62">
        <v>0</v>
      </c>
      <c r="R752" s="62">
        <v>0</v>
      </c>
      <c r="S752" s="62">
        <v>0</v>
      </c>
    </row>
    <row r="753" spans="1:19" x14ac:dyDescent="0.25">
      <c r="A753" s="58">
        <v>749</v>
      </c>
      <c r="B753" s="63" t="s">
        <v>11250</v>
      </c>
      <c r="C753" s="63">
        <v>5331064</v>
      </c>
      <c r="D753" s="64">
        <f>'Report Summary'!$E753+'Report Summary'!$I753+'Report Summary'!$O753</f>
        <v>283.7</v>
      </c>
      <c r="E753" s="64">
        <f>SUM('Report Summary'!$F753:$H753)</f>
        <v>133.69999999999999</v>
      </c>
      <c r="F753" s="64">
        <v>0</v>
      </c>
      <c r="G753" s="64">
        <v>133.69999999999999</v>
      </c>
      <c r="H753" s="64">
        <v>0</v>
      </c>
      <c r="I753" s="64">
        <f>SUM('Report Summary'!$J753:$N753)</f>
        <v>150</v>
      </c>
      <c r="J753" s="64">
        <v>0</v>
      </c>
      <c r="K753" s="64"/>
      <c r="L753" s="64"/>
      <c r="M753" s="64">
        <v>150</v>
      </c>
      <c r="N753" s="64">
        <v>0</v>
      </c>
      <c r="O753" s="64">
        <f>SUM('Report Summary'!$P753:$S753)</f>
        <v>0</v>
      </c>
      <c r="P753" s="64">
        <v>0</v>
      </c>
      <c r="Q753" s="64">
        <v>0</v>
      </c>
      <c r="R753" s="64">
        <v>0</v>
      </c>
      <c r="S753" s="64">
        <v>0</v>
      </c>
    </row>
    <row r="754" spans="1:19" x14ac:dyDescent="0.25">
      <c r="A754" s="55">
        <v>750</v>
      </c>
      <c r="B754" s="56" t="s">
        <v>10725</v>
      </c>
      <c r="C754" s="56">
        <v>2587645</v>
      </c>
      <c r="D754" s="57">
        <f>'Report Summary'!$E754+'Report Summary'!$I754+'Report Summary'!$O754</f>
        <v>45130.6</v>
      </c>
      <c r="E754" s="57">
        <f>SUM('Report Summary'!$F754:$H754)</f>
        <v>39307</v>
      </c>
      <c r="F754" s="57">
        <v>0</v>
      </c>
      <c r="G754" s="57">
        <v>1033</v>
      </c>
      <c r="H754" s="57">
        <v>38274</v>
      </c>
      <c r="I754" s="57">
        <f>SUM('Report Summary'!$J754:$N754)</f>
        <v>5823.6</v>
      </c>
      <c r="J754" s="57">
        <v>642.70000000000005</v>
      </c>
      <c r="K754" s="57">
        <v>619.29999999999995</v>
      </c>
      <c r="L754" s="57">
        <v>561.6</v>
      </c>
      <c r="M754" s="57">
        <v>4000</v>
      </c>
      <c r="N754" s="57">
        <v>0</v>
      </c>
      <c r="O754" s="57">
        <f>SUM('Report Summary'!$P754:$S754)</f>
        <v>0</v>
      </c>
      <c r="P754" s="57">
        <v>0</v>
      </c>
      <c r="Q754" s="57">
        <v>0</v>
      </c>
      <c r="R754" s="57">
        <v>0</v>
      </c>
      <c r="S754" s="57">
        <v>0</v>
      </c>
    </row>
    <row r="755" spans="1:19" x14ac:dyDescent="0.25">
      <c r="A755" s="58">
        <v>751</v>
      </c>
      <c r="B755" s="65" t="s">
        <v>8696</v>
      </c>
      <c r="C755" s="65">
        <v>5330874</v>
      </c>
      <c r="D755" s="60">
        <f>'Report Summary'!$E755+'Report Summary'!$I755+'Report Summary'!$O755</f>
        <v>0</v>
      </c>
      <c r="E755" s="60">
        <f>SUM('Report Summary'!$F755:$H755)</f>
        <v>0</v>
      </c>
      <c r="F755" s="60">
        <v>0</v>
      </c>
      <c r="G755" s="60">
        <v>0</v>
      </c>
      <c r="H755" s="60">
        <v>0</v>
      </c>
      <c r="I755" s="60">
        <f>SUM('Report Summary'!$J755:$N755)</f>
        <v>0</v>
      </c>
      <c r="J755" s="60">
        <v>0</v>
      </c>
      <c r="K755" s="60"/>
      <c r="L755" s="60"/>
      <c r="M755" s="60"/>
      <c r="N755" s="60">
        <v>0</v>
      </c>
      <c r="O755" s="60">
        <f>SUM('Report Summary'!$P755:$S755)</f>
        <v>0</v>
      </c>
      <c r="P755" s="60">
        <v>0</v>
      </c>
      <c r="Q755" s="60">
        <v>0</v>
      </c>
      <c r="R755" s="60">
        <v>0</v>
      </c>
      <c r="S755" s="60">
        <v>0</v>
      </c>
    </row>
    <row r="756" spans="1:19" x14ac:dyDescent="0.25">
      <c r="A756" s="55">
        <v>752</v>
      </c>
      <c r="B756" s="66" t="s">
        <v>2991</v>
      </c>
      <c r="C756" s="66">
        <v>2762463</v>
      </c>
      <c r="D756" s="62">
        <f>'Report Summary'!$E756+'Report Summary'!$I756+'Report Summary'!$O756</f>
        <v>1370.9</v>
      </c>
      <c r="E756" s="62">
        <f>SUM('Report Summary'!$F756:$H756)</f>
        <v>1070.9000000000001</v>
      </c>
      <c r="F756" s="62">
        <v>0</v>
      </c>
      <c r="G756" s="62">
        <v>1070.9000000000001</v>
      </c>
      <c r="H756" s="62">
        <v>0</v>
      </c>
      <c r="I756" s="62">
        <f>SUM('Report Summary'!$J756:$N756)</f>
        <v>300</v>
      </c>
      <c r="J756" s="62">
        <v>0</v>
      </c>
      <c r="K756" s="62"/>
      <c r="L756" s="62">
        <v>200</v>
      </c>
      <c r="M756" s="62">
        <v>100</v>
      </c>
      <c r="N756" s="62">
        <v>0</v>
      </c>
      <c r="O756" s="62">
        <f>SUM('Report Summary'!$P756:$S756)</f>
        <v>0</v>
      </c>
      <c r="P756" s="62">
        <v>0</v>
      </c>
      <c r="Q756" s="62">
        <v>0</v>
      </c>
      <c r="R756" s="62">
        <v>0</v>
      </c>
      <c r="S756" s="62">
        <v>0</v>
      </c>
    </row>
    <row r="757" spans="1:19" x14ac:dyDescent="0.25">
      <c r="A757" s="58">
        <v>753</v>
      </c>
      <c r="B757" s="63" t="s">
        <v>3546</v>
      </c>
      <c r="C757" s="63">
        <v>5074959</v>
      </c>
      <c r="D757" s="64">
        <f>'Report Summary'!$E757+'Report Summary'!$I757+'Report Summary'!$O757</f>
        <v>6355.9</v>
      </c>
      <c r="E757" s="64">
        <f>SUM('Report Summary'!$F757:$H757)</f>
        <v>6355.9</v>
      </c>
      <c r="F757" s="64">
        <v>0</v>
      </c>
      <c r="G757" s="64">
        <v>4100.8999999999996</v>
      </c>
      <c r="H757" s="64">
        <v>2255</v>
      </c>
      <c r="I757" s="64">
        <f>SUM('Report Summary'!$J757:$N757)</f>
        <v>0</v>
      </c>
      <c r="J757" s="64">
        <v>0</v>
      </c>
      <c r="K757" s="64"/>
      <c r="L757" s="64"/>
      <c r="M757" s="64"/>
      <c r="N757" s="64">
        <v>0</v>
      </c>
      <c r="O757" s="64">
        <f>SUM('Report Summary'!$P757:$S757)</f>
        <v>0</v>
      </c>
      <c r="P757" s="64">
        <v>0</v>
      </c>
      <c r="Q757" s="64">
        <v>0</v>
      </c>
      <c r="R757" s="64">
        <v>0</v>
      </c>
      <c r="S757" s="64">
        <v>0</v>
      </c>
    </row>
    <row r="758" spans="1:19" x14ac:dyDescent="0.25">
      <c r="A758" s="55">
        <v>754</v>
      </c>
      <c r="B758" s="56" t="s">
        <v>5946</v>
      </c>
      <c r="C758" s="56">
        <v>5524997</v>
      </c>
      <c r="D758" s="57">
        <f>'Report Summary'!$E758+'Report Summary'!$I758+'Report Summary'!$O758</f>
        <v>2295.3000000000002</v>
      </c>
      <c r="E758" s="57">
        <f>SUM('Report Summary'!$F758:$H758)</f>
        <v>1795.3</v>
      </c>
      <c r="F758" s="57">
        <v>0</v>
      </c>
      <c r="G758" s="57">
        <v>1035.3</v>
      </c>
      <c r="H758" s="57">
        <v>760</v>
      </c>
      <c r="I758" s="57">
        <f>SUM('Report Summary'!$J758:$N758)</f>
        <v>500</v>
      </c>
      <c r="J758" s="57">
        <v>0</v>
      </c>
      <c r="K758" s="57"/>
      <c r="L758" s="57"/>
      <c r="M758" s="57"/>
      <c r="N758" s="57">
        <v>500</v>
      </c>
      <c r="O758" s="57">
        <f>SUM('Report Summary'!$P758:$S758)</f>
        <v>0</v>
      </c>
      <c r="P758" s="57">
        <v>0</v>
      </c>
      <c r="Q758" s="57">
        <v>0</v>
      </c>
      <c r="R758" s="57">
        <v>0</v>
      </c>
      <c r="S758" s="57">
        <v>0</v>
      </c>
    </row>
    <row r="759" spans="1:19" x14ac:dyDescent="0.25">
      <c r="A759" s="58">
        <v>755</v>
      </c>
      <c r="B759" s="63" t="s">
        <v>11251</v>
      </c>
      <c r="C759" s="63">
        <v>5006147</v>
      </c>
      <c r="D759" s="64">
        <f>'Report Summary'!$E759+'Report Summary'!$I759+'Report Summary'!$O759</f>
        <v>830.9</v>
      </c>
      <c r="E759" s="64">
        <f>SUM('Report Summary'!$F759:$H759)</f>
        <v>830.9</v>
      </c>
      <c r="F759" s="64">
        <v>0</v>
      </c>
      <c r="G759" s="64">
        <v>830.9</v>
      </c>
      <c r="H759" s="64">
        <v>0</v>
      </c>
      <c r="I759" s="64">
        <f>SUM('Report Summary'!$J759:$N759)</f>
        <v>0</v>
      </c>
      <c r="J759" s="64">
        <v>0</v>
      </c>
      <c r="K759" s="64"/>
      <c r="L759" s="64"/>
      <c r="M759" s="64"/>
      <c r="N759" s="64">
        <v>0</v>
      </c>
      <c r="O759" s="64">
        <f>SUM('Report Summary'!$P759:$S759)</f>
        <v>0</v>
      </c>
      <c r="P759" s="64">
        <v>0</v>
      </c>
      <c r="Q759" s="64">
        <v>0</v>
      </c>
      <c r="R759" s="64">
        <v>0</v>
      </c>
      <c r="S759" s="64">
        <v>0</v>
      </c>
    </row>
    <row r="760" spans="1:19" x14ac:dyDescent="0.25">
      <c r="A760" s="55">
        <v>756</v>
      </c>
      <c r="B760" s="56" t="s">
        <v>11252</v>
      </c>
      <c r="C760" s="56">
        <v>2063913</v>
      </c>
      <c r="D760" s="57">
        <f>'Report Summary'!$E760+'Report Summary'!$I760+'Report Summary'!$O760</f>
        <v>406.4</v>
      </c>
      <c r="E760" s="57">
        <f>SUM('Report Summary'!$F760:$H760)</f>
        <v>406.4</v>
      </c>
      <c r="F760" s="57">
        <v>350</v>
      </c>
      <c r="G760" s="57">
        <v>56.4</v>
      </c>
      <c r="H760" s="57">
        <v>0</v>
      </c>
      <c r="I760" s="57">
        <f>SUM('Report Summary'!$J760:$N760)</f>
        <v>0</v>
      </c>
      <c r="J760" s="57">
        <v>0</v>
      </c>
      <c r="K760" s="57"/>
      <c r="L760" s="57"/>
      <c r="M760" s="57"/>
      <c r="N760" s="57">
        <v>0</v>
      </c>
      <c r="O760" s="57">
        <f>SUM('Report Summary'!$P760:$S760)</f>
        <v>0</v>
      </c>
      <c r="P760" s="57">
        <v>0</v>
      </c>
      <c r="Q760" s="57">
        <v>0</v>
      </c>
      <c r="R760" s="57">
        <v>0</v>
      </c>
      <c r="S760" s="57">
        <v>0</v>
      </c>
    </row>
    <row r="761" spans="1:19" x14ac:dyDescent="0.25">
      <c r="A761" s="58">
        <v>757</v>
      </c>
      <c r="B761" s="63" t="s">
        <v>2865</v>
      </c>
      <c r="C761" s="63">
        <v>5047706</v>
      </c>
      <c r="D761" s="64">
        <f>'Report Summary'!$E761+'Report Summary'!$I761+'Report Summary'!$O761</f>
        <v>12474.5</v>
      </c>
      <c r="E761" s="64">
        <f>SUM('Report Summary'!$F761:$H761)</f>
        <v>12474.5</v>
      </c>
      <c r="F761" s="64">
        <v>0</v>
      </c>
      <c r="G761" s="64">
        <v>12474.5</v>
      </c>
      <c r="H761" s="64">
        <v>0</v>
      </c>
      <c r="I761" s="64">
        <f>SUM('Report Summary'!$J761:$N761)</f>
        <v>0</v>
      </c>
      <c r="J761" s="64">
        <v>0</v>
      </c>
      <c r="K761" s="64"/>
      <c r="L761" s="64"/>
      <c r="M761" s="64"/>
      <c r="N761" s="64">
        <v>0</v>
      </c>
      <c r="O761" s="64">
        <f>SUM('Report Summary'!$P761:$S761)</f>
        <v>0</v>
      </c>
      <c r="P761" s="64">
        <v>0</v>
      </c>
      <c r="Q761" s="64">
        <v>0</v>
      </c>
      <c r="R761" s="64">
        <v>0</v>
      </c>
      <c r="S761" s="64">
        <v>0</v>
      </c>
    </row>
    <row r="762" spans="1:19" x14ac:dyDescent="0.25">
      <c r="A762" s="55">
        <v>758</v>
      </c>
      <c r="B762" s="69" t="s">
        <v>11253</v>
      </c>
      <c r="C762" s="66">
        <v>2838672</v>
      </c>
      <c r="D762" s="62">
        <f>'Report Summary'!$E762+'Report Summary'!$I762+'Report Summary'!$O762</f>
        <v>5298</v>
      </c>
      <c r="E762" s="62">
        <f>SUM('Report Summary'!$F762:$H762)</f>
        <v>1148</v>
      </c>
      <c r="F762" s="62">
        <v>0</v>
      </c>
      <c r="G762" s="62">
        <v>150</v>
      </c>
      <c r="H762" s="62">
        <v>998</v>
      </c>
      <c r="I762" s="62">
        <f>SUM('Report Summary'!$J762:$N762)</f>
        <v>2150</v>
      </c>
      <c r="J762" s="62">
        <v>0</v>
      </c>
      <c r="K762" s="62">
        <v>500</v>
      </c>
      <c r="L762" s="62"/>
      <c r="M762" s="62">
        <v>1500</v>
      </c>
      <c r="N762" s="62">
        <v>150</v>
      </c>
      <c r="O762" s="62">
        <f>SUM('Report Summary'!$P762:$S762)</f>
        <v>2000</v>
      </c>
      <c r="P762" s="62">
        <v>0</v>
      </c>
      <c r="Q762" s="62">
        <v>0</v>
      </c>
      <c r="R762" s="62">
        <v>0</v>
      </c>
      <c r="S762" s="62">
        <v>2000</v>
      </c>
    </row>
    <row r="763" spans="1:19" x14ac:dyDescent="0.25">
      <c r="A763" s="58">
        <v>759</v>
      </c>
      <c r="B763" s="63" t="s">
        <v>11254</v>
      </c>
      <c r="C763" s="63">
        <v>5134617</v>
      </c>
      <c r="D763" s="64">
        <f>'Report Summary'!$E763+'Report Summary'!$I763+'Report Summary'!$O763</f>
        <v>569</v>
      </c>
      <c r="E763" s="64">
        <f>SUM('Report Summary'!$F763:$H763)</f>
        <v>419</v>
      </c>
      <c r="F763" s="64">
        <v>0</v>
      </c>
      <c r="G763" s="64">
        <v>419</v>
      </c>
      <c r="H763" s="64">
        <v>0</v>
      </c>
      <c r="I763" s="64">
        <f>SUM('Report Summary'!$J763:$N763)</f>
        <v>150</v>
      </c>
      <c r="J763" s="64">
        <v>0</v>
      </c>
      <c r="K763" s="64"/>
      <c r="L763" s="64"/>
      <c r="M763" s="64">
        <v>150</v>
      </c>
      <c r="N763" s="64">
        <v>0</v>
      </c>
      <c r="O763" s="64">
        <f>SUM('Report Summary'!$P763:$S763)</f>
        <v>0</v>
      </c>
      <c r="P763" s="64">
        <v>0</v>
      </c>
      <c r="Q763" s="64">
        <v>0</v>
      </c>
      <c r="R763" s="64">
        <v>0</v>
      </c>
      <c r="S763" s="64">
        <v>0</v>
      </c>
    </row>
    <row r="764" spans="1:19" x14ac:dyDescent="0.25">
      <c r="A764" s="55">
        <v>760</v>
      </c>
      <c r="B764" s="56" t="s">
        <v>11255</v>
      </c>
      <c r="C764" s="56">
        <v>5108543</v>
      </c>
      <c r="D764" s="57">
        <f>'Report Summary'!$E764+'Report Summary'!$I764+'Report Summary'!$O764</f>
        <v>18770.5</v>
      </c>
      <c r="E764" s="57">
        <f>SUM('Report Summary'!$F764:$H764)</f>
        <v>1650.5</v>
      </c>
      <c r="F764" s="57">
        <v>0</v>
      </c>
      <c r="G764" s="57">
        <v>1650.5</v>
      </c>
      <c r="H764" s="57">
        <v>0</v>
      </c>
      <c r="I764" s="57">
        <f>SUM('Report Summary'!$J764:$N764)</f>
        <v>17120</v>
      </c>
      <c r="J764" s="57">
        <v>0</v>
      </c>
      <c r="K764" s="57">
        <v>17120</v>
      </c>
      <c r="L764" s="57"/>
      <c r="M764" s="57"/>
      <c r="N764" s="57">
        <v>0</v>
      </c>
      <c r="O764" s="57">
        <f>SUM('Report Summary'!$P764:$S764)</f>
        <v>0</v>
      </c>
      <c r="P764" s="57">
        <v>0</v>
      </c>
      <c r="Q764" s="57">
        <v>0</v>
      </c>
      <c r="R764" s="57">
        <v>0</v>
      </c>
      <c r="S764" s="57">
        <v>0</v>
      </c>
    </row>
    <row r="765" spans="1:19" x14ac:dyDescent="0.25">
      <c r="A765" s="58">
        <v>761</v>
      </c>
      <c r="B765" s="63" t="s">
        <v>3289</v>
      </c>
      <c r="C765" s="63">
        <v>2831155</v>
      </c>
      <c r="D765" s="64">
        <f>'Report Summary'!$E765+'Report Summary'!$I765+'Report Summary'!$O765</f>
        <v>10535</v>
      </c>
      <c r="E765" s="64">
        <f>SUM('Report Summary'!$F765:$H765)</f>
        <v>535</v>
      </c>
      <c r="F765" s="64">
        <v>0</v>
      </c>
      <c r="G765" s="64">
        <v>535</v>
      </c>
      <c r="H765" s="64">
        <v>0</v>
      </c>
      <c r="I765" s="64">
        <f>SUM('Report Summary'!$J765:$N765)</f>
        <v>0</v>
      </c>
      <c r="J765" s="64">
        <v>0</v>
      </c>
      <c r="K765" s="64"/>
      <c r="L765" s="64"/>
      <c r="M765" s="64"/>
      <c r="N765" s="64">
        <v>0</v>
      </c>
      <c r="O765" s="64">
        <f>SUM('Report Summary'!$P765:$S765)</f>
        <v>10000</v>
      </c>
      <c r="P765" s="64">
        <v>0</v>
      </c>
      <c r="Q765" s="64">
        <v>0</v>
      </c>
      <c r="R765" s="64">
        <v>0</v>
      </c>
      <c r="S765" s="64">
        <v>10000</v>
      </c>
    </row>
    <row r="766" spans="1:19" x14ac:dyDescent="0.25">
      <c r="A766" s="55">
        <v>762</v>
      </c>
      <c r="B766" s="56" t="s">
        <v>11256</v>
      </c>
      <c r="C766" s="56">
        <v>2652811</v>
      </c>
      <c r="D766" s="57">
        <f>'Report Summary'!$E766+'Report Summary'!$I766+'Report Summary'!$O766</f>
        <v>983.5</v>
      </c>
      <c r="E766" s="57">
        <f>SUM('Report Summary'!$F766:$H766)</f>
        <v>983.5</v>
      </c>
      <c r="F766" s="57">
        <v>0</v>
      </c>
      <c r="G766" s="57">
        <v>983.5</v>
      </c>
      <c r="H766" s="57">
        <v>0</v>
      </c>
      <c r="I766" s="57">
        <f>SUM('Report Summary'!$J766:$N766)</f>
        <v>0</v>
      </c>
      <c r="J766" s="57">
        <v>0</v>
      </c>
      <c r="K766" s="57"/>
      <c r="L766" s="57"/>
      <c r="M766" s="57"/>
      <c r="N766" s="57">
        <v>0</v>
      </c>
      <c r="O766" s="57">
        <f>SUM('Report Summary'!$P766:$S766)</f>
        <v>0</v>
      </c>
      <c r="P766" s="57">
        <v>0</v>
      </c>
      <c r="Q766" s="57">
        <v>0</v>
      </c>
      <c r="R766" s="57">
        <v>0</v>
      </c>
      <c r="S766" s="57">
        <v>0</v>
      </c>
    </row>
    <row r="767" spans="1:19" x14ac:dyDescent="0.25">
      <c r="A767" s="58">
        <v>763</v>
      </c>
      <c r="B767" s="69" t="s">
        <v>11257</v>
      </c>
      <c r="C767" s="65">
        <v>2890682</v>
      </c>
      <c r="D767" s="60">
        <f>'Report Summary'!$E767+'Report Summary'!$I767+'Report Summary'!$O767</f>
        <v>12089.87</v>
      </c>
      <c r="E767" s="60">
        <f>SUM('Report Summary'!$F767:$H767)</f>
        <v>12089.87</v>
      </c>
      <c r="F767" s="60">
        <v>0</v>
      </c>
      <c r="G767" s="60">
        <v>0</v>
      </c>
      <c r="H767" s="60">
        <v>12089.87</v>
      </c>
      <c r="I767" s="60">
        <f>SUM('Report Summary'!$J767:$N767)</f>
        <v>0</v>
      </c>
      <c r="J767" s="60">
        <v>0</v>
      </c>
      <c r="K767" s="60"/>
      <c r="L767" s="60"/>
      <c r="M767" s="60"/>
      <c r="N767" s="60">
        <v>0</v>
      </c>
      <c r="O767" s="60">
        <f>SUM('Report Summary'!$P767:$S767)</f>
        <v>0</v>
      </c>
      <c r="P767" s="60">
        <v>0</v>
      </c>
      <c r="Q767" s="60">
        <v>0</v>
      </c>
      <c r="R767" s="60">
        <v>0</v>
      </c>
      <c r="S767" s="60">
        <v>0</v>
      </c>
    </row>
    <row r="768" spans="1:19" x14ac:dyDescent="0.25">
      <c r="A768" s="55">
        <v>764</v>
      </c>
      <c r="B768" s="56" t="s">
        <v>11258</v>
      </c>
      <c r="C768" s="56">
        <v>2851768</v>
      </c>
      <c r="D768" s="57">
        <f>'Report Summary'!$E768+'Report Summary'!$I768+'Report Summary'!$O768</f>
        <v>61140</v>
      </c>
      <c r="E768" s="57">
        <f>SUM('Report Summary'!$F768:$H768)</f>
        <v>46995.8</v>
      </c>
      <c r="F768" s="57">
        <v>32130.799999999999</v>
      </c>
      <c r="G768" s="57">
        <v>8836.2000000000007</v>
      </c>
      <c r="H768" s="57">
        <v>6028.8</v>
      </c>
      <c r="I768" s="57">
        <f>SUM('Report Summary'!$J768:$N768)</f>
        <v>11144.2</v>
      </c>
      <c r="J768" s="57">
        <v>484.2</v>
      </c>
      <c r="K768" s="57">
        <v>4960</v>
      </c>
      <c r="L768" s="57"/>
      <c r="M768" s="57">
        <v>5700</v>
      </c>
      <c r="N768" s="57">
        <v>0</v>
      </c>
      <c r="O768" s="57">
        <f>SUM('Report Summary'!$P768:$S768)</f>
        <v>3000</v>
      </c>
      <c r="P768" s="57">
        <v>0</v>
      </c>
      <c r="Q768" s="57">
        <v>0</v>
      </c>
      <c r="R768" s="57">
        <v>3000</v>
      </c>
      <c r="S768" s="57">
        <v>0</v>
      </c>
    </row>
    <row r="769" spans="1:19" x14ac:dyDescent="0.25">
      <c r="A769" s="58">
        <v>765</v>
      </c>
      <c r="B769" s="59" t="s">
        <v>11259</v>
      </c>
      <c r="C769" s="59">
        <v>5113075</v>
      </c>
      <c r="D769" s="60">
        <f>'Report Summary'!$E769+'Report Summary'!$I769+'Report Summary'!$O769</f>
        <v>24456.3</v>
      </c>
      <c r="E769" s="60">
        <f>SUM('Report Summary'!$F769:$H769)</f>
        <v>0</v>
      </c>
      <c r="F769" s="60">
        <v>0</v>
      </c>
      <c r="G769" s="60">
        <v>0</v>
      </c>
      <c r="H769" s="60">
        <v>0</v>
      </c>
      <c r="I769" s="60">
        <f>SUM('Report Summary'!$J769:$N769)</f>
        <v>18086.3</v>
      </c>
      <c r="J769" s="60">
        <v>1086.3</v>
      </c>
      <c r="K769" s="60"/>
      <c r="L769" s="60">
        <v>17000</v>
      </c>
      <c r="M769" s="60"/>
      <c r="N769" s="60">
        <v>0</v>
      </c>
      <c r="O769" s="60">
        <f>SUM('Report Summary'!$P769:$S769)</f>
        <v>6370</v>
      </c>
      <c r="P769" s="60">
        <v>0</v>
      </c>
      <c r="Q769" s="60">
        <v>0</v>
      </c>
      <c r="R769" s="60">
        <v>6370</v>
      </c>
      <c r="S769" s="60">
        <v>0</v>
      </c>
    </row>
    <row r="770" spans="1:19" x14ac:dyDescent="0.25">
      <c r="A770" s="55">
        <v>766</v>
      </c>
      <c r="B770" s="56" t="s">
        <v>11260</v>
      </c>
      <c r="C770" s="56">
        <v>2055317</v>
      </c>
      <c r="D770" s="57">
        <f>'Report Summary'!$E770+'Report Summary'!$I770+'Report Summary'!$O770</f>
        <v>91826.4</v>
      </c>
      <c r="E770" s="57">
        <f>SUM('Report Summary'!$F770:$H770)</f>
        <v>51064.1</v>
      </c>
      <c r="F770" s="57">
        <v>6549.6</v>
      </c>
      <c r="G770" s="57">
        <v>39852.5</v>
      </c>
      <c r="H770" s="57">
        <v>4662</v>
      </c>
      <c r="I770" s="57">
        <f>SUM('Report Summary'!$J770:$N770)</f>
        <v>39762.300000000003</v>
      </c>
      <c r="J770" s="57">
        <v>300</v>
      </c>
      <c r="K770" s="57">
        <v>300</v>
      </c>
      <c r="L770" s="57">
        <v>97</v>
      </c>
      <c r="M770" s="57"/>
      <c r="N770" s="57">
        <v>39065.300000000003</v>
      </c>
      <c r="O770" s="57">
        <f>SUM('Report Summary'!$P770:$S770)</f>
        <v>1000</v>
      </c>
      <c r="P770" s="57">
        <v>0</v>
      </c>
      <c r="Q770" s="57">
        <v>0</v>
      </c>
      <c r="R770" s="57">
        <v>1000</v>
      </c>
      <c r="S770" s="57">
        <v>0</v>
      </c>
    </row>
    <row r="771" spans="1:19" x14ac:dyDescent="0.25">
      <c r="A771" s="58">
        <v>767</v>
      </c>
      <c r="B771" s="63" t="s">
        <v>11261</v>
      </c>
      <c r="C771" s="63">
        <v>5103851</v>
      </c>
      <c r="D771" s="64">
        <f>'Report Summary'!$E771+'Report Summary'!$I771+'Report Summary'!$O771</f>
        <v>2453.6</v>
      </c>
      <c r="E771" s="64">
        <f>SUM('Report Summary'!$F771:$H771)</f>
        <v>2453.6</v>
      </c>
      <c r="F771" s="64">
        <v>400</v>
      </c>
      <c r="G771" s="64">
        <v>2053.6</v>
      </c>
      <c r="H771" s="64">
        <v>0</v>
      </c>
      <c r="I771" s="64">
        <f>SUM('Report Summary'!$J771:$N771)</f>
        <v>0</v>
      </c>
      <c r="J771" s="64">
        <v>0</v>
      </c>
      <c r="K771" s="64"/>
      <c r="L771" s="64"/>
      <c r="M771" s="64"/>
      <c r="N771" s="64">
        <v>0</v>
      </c>
      <c r="O771" s="64">
        <f>SUM('Report Summary'!$P771:$S771)</f>
        <v>0</v>
      </c>
      <c r="P771" s="64">
        <v>0</v>
      </c>
      <c r="Q771" s="64">
        <v>0</v>
      </c>
      <c r="R771" s="64">
        <v>0</v>
      </c>
      <c r="S771" s="64">
        <v>0</v>
      </c>
    </row>
    <row r="772" spans="1:19" x14ac:dyDescent="0.25">
      <c r="A772" s="55">
        <v>768</v>
      </c>
      <c r="B772" s="56" t="s">
        <v>11262</v>
      </c>
      <c r="C772" s="56">
        <v>2777223</v>
      </c>
      <c r="D772" s="57">
        <f>'Report Summary'!$E772+'Report Summary'!$I772+'Report Summary'!$O772</f>
        <v>125714.59999999999</v>
      </c>
      <c r="E772" s="57">
        <f>SUM('Report Summary'!$F772:$H772)</f>
        <v>100391.59999999999</v>
      </c>
      <c r="F772" s="57">
        <v>51013.599999999999</v>
      </c>
      <c r="G772" s="57">
        <v>30060.799999999999</v>
      </c>
      <c r="H772" s="57">
        <v>19317.2</v>
      </c>
      <c r="I772" s="57">
        <f>SUM('Report Summary'!$J772:$N772)</f>
        <v>25323</v>
      </c>
      <c r="J772" s="57">
        <v>1237.8</v>
      </c>
      <c r="K772" s="57">
        <v>15431.3</v>
      </c>
      <c r="L772" s="57">
        <v>500</v>
      </c>
      <c r="M772" s="57">
        <v>8000</v>
      </c>
      <c r="N772" s="57">
        <v>153.89999999999964</v>
      </c>
      <c r="O772" s="57">
        <f>SUM('Report Summary'!$P772:$S772)</f>
        <v>0</v>
      </c>
      <c r="P772" s="57">
        <v>0</v>
      </c>
      <c r="Q772" s="57">
        <v>0</v>
      </c>
      <c r="R772" s="57">
        <v>0</v>
      </c>
      <c r="S772" s="57">
        <v>0</v>
      </c>
    </row>
    <row r="773" spans="1:19" x14ac:dyDescent="0.25">
      <c r="A773" s="58">
        <v>769</v>
      </c>
      <c r="B773" s="67" t="s">
        <v>9193</v>
      </c>
      <c r="C773" s="59">
        <v>5243904</v>
      </c>
      <c r="D773" s="60">
        <f>'Report Summary'!$E773+'Report Summary'!$I773+'Report Summary'!$O773</f>
        <v>41413.599999999999</v>
      </c>
      <c r="E773" s="60">
        <f>SUM('Report Summary'!$F773:$H773)</f>
        <v>41413.599999999999</v>
      </c>
      <c r="F773" s="60">
        <v>0</v>
      </c>
      <c r="G773" s="60">
        <v>41413.599999999999</v>
      </c>
      <c r="H773" s="60">
        <v>0</v>
      </c>
      <c r="I773" s="60">
        <f>SUM('Report Summary'!$J773:$N773)</f>
        <v>0</v>
      </c>
      <c r="J773" s="60">
        <v>0</v>
      </c>
      <c r="K773" s="60"/>
      <c r="L773" s="60"/>
      <c r="M773" s="60"/>
      <c r="N773" s="60">
        <v>0</v>
      </c>
      <c r="O773" s="60">
        <f>SUM('Report Summary'!$P773:$S773)</f>
        <v>0</v>
      </c>
      <c r="P773" s="60">
        <v>0</v>
      </c>
      <c r="Q773" s="60">
        <v>0</v>
      </c>
      <c r="R773" s="60">
        <v>0</v>
      </c>
      <c r="S773" s="60">
        <v>0</v>
      </c>
    </row>
    <row r="774" spans="1:19" x14ac:dyDescent="0.25">
      <c r="A774" s="55">
        <v>770</v>
      </c>
      <c r="B774" s="56" t="s">
        <v>11263</v>
      </c>
      <c r="C774" s="56">
        <v>5215331</v>
      </c>
      <c r="D774" s="57">
        <f>'Report Summary'!$E774+'Report Summary'!$I774+'Report Summary'!$O774</f>
        <v>21129.7</v>
      </c>
      <c r="E774" s="57">
        <f>SUM('Report Summary'!$F774:$H774)</f>
        <v>15357.900000000001</v>
      </c>
      <c r="F774" s="57">
        <v>0</v>
      </c>
      <c r="G774" s="57">
        <v>7639.7</v>
      </c>
      <c r="H774" s="57">
        <v>7718.2000000000007</v>
      </c>
      <c r="I774" s="57">
        <f>SUM('Report Summary'!$J774:$N774)</f>
        <v>5071.7999999999993</v>
      </c>
      <c r="J774" s="57">
        <v>1124.2</v>
      </c>
      <c r="K774" s="57"/>
      <c r="L774" s="57">
        <v>2123.1999999999998</v>
      </c>
      <c r="M774" s="57">
        <v>1800</v>
      </c>
      <c r="N774" s="57">
        <v>24.400000000000091</v>
      </c>
      <c r="O774" s="57">
        <f>SUM('Report Summary'!$P774:$S774)</f>
        <v>700</v>
      </c>
      <c r="P774" s="57">
        <v>0</v>
      </c>
      <c r="Q774" s="57">
        <v>0</v>
      </c>
      <c r="R774" s="57">
        <v>700</v>
      </c>
      <c r="S774" s="57">
        <v>0</v>
      </c>
    </row>
    <row r="775" spans="1:19" s="21" customFormat="1" x14ac:dyDescent="0.25">
      <c r="A775" s="58">
        <v>771</v>
      </c>
      <c r="B775" s="63" t="s">
        <v>11264</v>
      </c>
      <c r="C775" s="63">
        <v>5292026</v>
      </c>
      <c r="D775" s="64">
        <f>'Report Summary'!$E775+'Report Summary'!$I775+'Report Summary'!$O775</f>
        <v>5326</v>
      </c>
      <c r="E775" s="64">
        <f>SUM('Report Summary'!$F775:$H775)</f>
        <v>5326</v>
      </c>
      <c r="F775" s="64">
        <v>0</v>
      </c>
      <c r="G775" s="64">
        <v>5326</v>
      </c>
      <c r="H775" s="64">
        <v>0</v>
      </c>
      <c r="I775" s="64">
        <f>SUM('Report Summary'!$J775:$N775)</f>
        <v>0</v>
      </c>
      <c r="J775" s="64">
        <v>0</v>
      </c>
      <c r="K775" s="64"/>
      <c r="L775" s="64"/>
      <c r="M775" s="64"/>
      <c r="N775" s="64">
        <v>0</v>
      </c>
      <c r="O775" s="64">
        <f>SUM('Report Summary'!$P775:$S775)</f>
        <v>0</v>
      </c>
      <c r="P775" s="64">
        <v>0</v>
      </c>
      <c r="Q775" s="64">
        <v>0</v>
      </c>
      <c r="R775" s="64">
        <v>0</v>
      </c>
      <c r="S775" s="64">
        <v>0</v>
      </c>
    </row>
    <row r="776" spans="1:19" x14ac:dyDescent="0.25">
      <c r="A776" s="55">
        <v>772</v>
      </c>
      <c r="B776" s="56" t="s">
        <v>1551</v>
      </c>
      <c r="C776" s="56">
        <v>2016931</v>
      </c>
      <c r="D776" s="57">
        <f>'Report Summary'!$E776+'Report Summary'!$I776+'Report Summary'!$O776</f>
        <v>51497.799999999996</v>
      </c>
      <c r="E776" s="57">
        <f>SUM('Report Summary'!$F776:$H776)</f>
        <v>49553.1</v>
      </c>
      <c r="F776" s="57">
        <v>28804</v>
      </c>
      <c r="G776" s="57">
        <v>7266.7</v>
      </c>
      <c r="H776" s="57">
        <v>13482.4</v>
      </c>
      <c r="I776" s="57">
        <f>SUM('Report Summary'!$J776:$N776)</f>
        <v>1944.7</v>
      </c>
      <c r="J776" s="57">
        <v>1414.7</v>
      </c>
      <c r="K776" s="57">
        <v>530</v>
      </c>
      <c r="L776" s="57"/>
      <c r="M776" s="57"/>
      <c r="N776" s="57">
        <v>0</v>
      </c>
      <c r="O776" s="57">
        <f>SUM('Report Summary'!$P776:$S776)</f>
        <v>0</v>
      </c>
      <c r="P776" s="57">
        <v>0</v>
      </c>
      <c r="Q776" s="57">
        <v>0</v>
      </c>
      <c r="R776" s="57">
        <v>0</v>
      </c>
      <c r="S776" s="57">
        <v>0</v>
      </c>
    </row>
    <row r="777" spans="1:19" x14ac:dyDescent="0.25">
      <c r="A777" s="58">
        <v>773</v>
      </c>
      <c r="B777" s="59" t="s">
        <v>2610</v>
      </c>
      <c r="C777" s="59">
        <v>2726378</v>
      </c>
      <c r="D777" s="60">
        <f>'Report Summary'!$E777+'Report Summary'!$I777+'Report Summary'!$O777</f>
        <v>79413.8</v>
      </c>
      <c r="E777" s="60">
        <f>SUM('Report Summary'!$F777:$H777)</f>
        <v>79113.8</v>
      </c>
      <c r="F777" s="60">
        <v>0</v>
      </c>
      <c r="G777" s="60">
        <v>79113.8</v>
      </c>
      <c r="H777" s="60">
        <v>0</v>
      </c>
      <c r="I777" s="60">
        <f>SUM('Report Summary'!$J777:$N777)</f>
        <v>300</v>
      </c>
      <c r="J777" s="60">
        <v>0</v>
      </c>
      <c r="K777" s="60"/>
      <c r="L777" s="60"/>
      <c r="M777" s="60">
        <v>300</v>
      </c>
      <c r="N777" s="60">
        <v>0</v>
      </c>
      <c r="O777" s="60">
        <f>SUM('Report Summary'!$P777:$S777)</f>
        <v>0</v>
      </c>
      <c r="P777" s="60">
        <v>0</v>
      </c>
      <c r="Q777" s="60">
        <v>0</v>
      </c>
      <c r="R777" s="60">
        <v>0</v>
      </c>
      <c r="S777" s="60">
        <v>0</v>
      </c>
    </row>
    <row r="778" spans="1:19" x14ac:dyDescent="0.25">
      <c r="A778" s="55">
        <v>774</v>
      </c>
      <c r="B778" s="66" t="s">
        <v>4230</v>
      </c>
      <c r="C778" s="66">
        <v>5268125</v>
      </c>
      <c r="D778" s="62">
        <f>'Report Summary'!$E778+'Report Summary'!$I778+'Report Summary'!$O778</f>
        <v>20463.8</v>
      </c>
      <c r="E778" s="62">
        <f>SUM('Report Summary'!$F778:$H778)</f>
        <v>20463.8</v>
      </c>
      <c r="F778" s="62">
        <v>0</v>
      </c>
      <c r="G778" s="62">
        <v>20463.8</v>
      </c>
      <c r="H778" s="62">
        <v>0</v>
      </c>
      <c r="I778" s="62">
        <f>SUM('Report Summary'!$J778:$N778)</f>
        <v>0</v>
      </c>
      <c r="J778" s="62">
        <v>0</v>
      </c>
      <c r="K778" s="62"/>
      <c r="L778" s="62"/>
      <c r="M778" s="62"/>
      <c r="N778" s="62">
        <v>0</v>
      </c>
      <c r="O778" s="62">
        <f>SUM('Report Summary'!$P778:$S778)</f>
        <v>0</v>
      </c>
      <c r="P778" s="62">
        <v>0</v>
      </c>
      <c r="Q778" s="62">
        <v>0</v>
      </c>
      <c r="R778" s="62">
        <v>0</v>
      </c>
      <c r="S778" s="62">
        <v>0</v>
      </c>
    </row>
    <row r="779" spans="1:19" x14ac:dyDescent="0.25">
      <c r="A779" s="58">
        <v>775</v>
      </c>
      <c r="B779" s="63" t="s">
        <v>8031</v>
      </c>
      <c r="C779" s="63">
        <v>5306361</v>
      </c>
      <c r="D779" s="64">
        <f>'Report Summary'!$E779+'Report Summary'!$I779+'Report Summary'!$O779</f>
        <v>239220.35500000001</v>
      </c>
      <c r="E779" s="64">
        <f>SUM('Report Summary'!$F779:$H779)</f>
        <v>238870.35500000001</v>
      </c>
      <c r="F779" s="64">
        <v>21.905000000000001</v>
      </c>
      <c r="G779" s="64">
        <v>238848.45</v>
      </c>
      <c r="H779" s="64">
        <v>0</v>
      </c>
      <c r="I779" s="64">
        <f>SUM('Report Summary'!$J779:$N779)</f>
        <v>350</v>
      </c>
      <c r="J779" s="64">
        <v>0</v>
      </c>
      <c r="K779" s="64">
        <v>350</v>
      </c>
      <c r="L779" s="64"/>
      <c r="M779" s="64"/>
      <c r="N779" s="64">
        <v>0</v>
      </c>
      <c r="O779" s="64">
        <f>SUM('Report Summary'!$P779:$S779)</f>
        <v>0</v>
      </c>
      <c r="P779" s="64">
        <v>0</v>
      </c>
      <c r="Q779" s="64">
        <v>0</v>
      </c>
      <c r="R779" s="64">
        <v>0</v>
      </c>
      <c r="S779" s="64">
        <v>0</v>
      </c>
    </row>
    <row r="780" spans="1:19" x14ac:dyDescent="0.25">
      <c r="A780" s="55">
        <v>776</v>
      </c>
      <c r="B780" s="56" t="s">
        <v>10686</v>
      </c>
      <c r="C780" s="56">
        <v>5301769</v>
      </c>
      <c r="D780" s="57">
        <f>'Report Summary'!$E780+'Report Summary'!$I780+'Report Summary'!$O780</f>
        <v>23013.9</v>
      </c>
      <c r="E780" s="57">
        <f>SUM('Report Summary'!$F780:$H780)</f>
        <v>23013.9</v>
      </c>
      <c r="F780" s="57">
        <v>0</v>
      </c>
      <c r="G780" s="57">
        <v>23013.9</v>
      </c>
      <c r="H780" s="57">
        <v>0</v>
      </c>
      <c r="I780" s="57">
        <f>SUM('Report Summary'!$J780:$N780)</f>
        <v>0</v>
      </c>
      <c r="J780" s="57">
        <v>0</v>
      </c>
      <c r="K780" s="57"/>
      <c r="L780" s="57"/>
      <c r="M780" s="57"/>
      <c r="N780" s="57">
        <v>0</v>
      </c>
      <c r="O780" s="57">
        <f>SUM('Report Summary'!$P780:$S780)</f>
        <v>0</v>
      </c>
      <c r="P780" s="57">
        <v>0</v>
      </c>
      <c r="Q780" s="57">
        <v>0</v>
      </c>
      <c r="R780" s="57">
        <v>0</v>
      </c>
      <c r="S780" s="57">
        <v>0</v>
      </c>
    </row>
    <row r="781" spans="1:19" x14ac:dyDescent="0.25">
      <c r="A781" s="58">
        <v>777</v>
      </c>
      <c r="B781" s="59" t="s">
        <v>11265</v>
      </c>
      <c r="C781" s="59">
        <v>5247195</v>
      </c>
      <c r="D781" s="60">
        <f>'Report Summary'!$E781+'Report Summary'!$I781+'Report Summary'!$O781</f>
        <v>162.6</v>
      </c>
      <c r="E781" s="60">
        <f>SUM('Report Summary'!$F781:$H781)</f>
        <v>0</v>
      </c>
      <c r="F781" s="60">
        <v>0</v>
      </c>
      <c r="G781" s="60">
        <v>0</v>
      </c>
      <c r="H781" s="60">
        <v>0</v>
      </c>
      <c r="I781" s="60">
        <f>SUM('Report Summary'!$J781:$N781)</f>
        <v>162.6</v>
      </c>
      <c r="J781" s="60">
        <v>162.6</v>
      </c>
      <c r="K781" s="60"/>
      <c r="L781" s="60"/>
      <c r="M781" s="60"/>
      <c r="N781" s="60">
        <v>0</v>
      </c>
      <c r="O781" s="60">
        <f>SUM('Report Summary'!$P781:$S781)</f>
        <v>0</v>
      </c>
      <c r="P781" s="60">
        <v>0</v>
      </c>
      <c r="Q781" s="60">
        <v>0</v>
      </c>
      <c r="R781" s="60">
        <v>0</v>
      </c>
      <c r="S781" s="60">
        <v>0</v>
      </c>
    </row>
    <row r="782" spans="1:19" x14ac:dyDescent="0.25">
      <c r="A782" s="55">
        <v>778</v>
      </c>
      <c r="B782" s="67" t="s">
        <v>8135</v>
      </c>
      <c r="C782" s="61">
        <v>5322693</v>
      </c>
      <c r="D782" s="62">
        <f>'Report Summary'!$E782+'Report Summary'!$I782+'Report Summary'!$O782</f>
        <v>2111.6999999999998</v>
      </c>
      <c r="E782" s="62">
        <f>SUM('Report Summary'!$F782:$H782)</f>
        <v>2111.6999999999998</v>
      </c>
      <c r="F782" s="62">
        <v>0</v>
      </c>
      <c r="G782" s="62">
        <v>2111.6999999999998</v>
      </c>
      <c r="H782" s="62">
        <v>0</v>
      </c>
      <c r="I782" s="62">
        <f>SUM('Report Summary'!$J782:$N782)</f>
        <v>0</v>
      </c>
      <c r="J782" s="62">
        <v>0</v>
      </c>
      <c r="K782" s="62"/>
      <c r="L782" s="62"/>
      <c r="M782" s="62"/>
      <c r="N782" s="62">
        <v>0</v>
      </c>
      <c r="O782" s="62">
        <f>SUM('Report Summary'!$P782:$S782)</f>
        <v>0</v>
      </c>
      <c r="P782" s="62">
        <v>0</v>
      </c>
      <c r="Q782" s="62">
        <v>0</v>
      </c>
      <c r="R782" s="62">
        <v>0</v>
      </c>
      <c r="S782" s="62">
        <v>0</v>
      </c>
    </row>
    <row r="783" spans="1:19" x14ac:dyDescent="0.25">
      <c r="A783" s="58">
        <v>779</v>
      </c>
      <c r="B783" s="59" t="s">
        <v>11266</v>
      </c>
      <c r="C783" s="59">
        <v>5087023</v>
      </c>
      <c r="D783" s="60">
        <f>'Report Summary'!$E783+'Report Summary'!$I783+'Report Summary'!$O783</f>
        <v>9061.0499999999993</v>
      </c>
      <c r="E783" s="60">
        <f>SUM('Report Summary'!$F783:$H783)</f>
        <v>9061.0499999999993</v>
      </c>
      <c r="F783" s="60">
        <v>0</v>
      </c>
      <c r="G783" s="60">
        <v>9061.0499999999993</v>
      </c>
      <c r="H783" s="60">
        <v>0</v>
      </c>
      <c r="I783" s="60">
        <f>SUM('Report Summary'!$J783:$N783)</f>
        <v>0</v>
      </c>
      <c r="J783" s="60">
        <v>0</v>
      </c>
      <c r="K783" s="60"/>
      <c r="L783" s="60"/>
      <c r="M783" s="60"/>
      <c r="N783" s="60">
        <v>0</v>
      </c>
      <c r="O783" s="60">
        <f>SUM('Report Summary'!$P783:$S783)</f>
        <v>0</v>
      </c>
      <c r="P783" s="60">
        <v>0</v>
      </c>
      <c r="Q783" s="60">
        <v>0</v>
      </c>
      <c r="R783" s="60">
        <v>0</v>
      </c>
      <c r="S783" s="60">
        <v>0</v>
      </c>
    </row>
    <row r="784" spans="1:19" x14ac:dyDescent="0.25">
      <c r="A784" s="55">
        <v>780</v>
      </c>
      <c r="B784" s="56" t="s">
        <v>11267</v>
      </c>
      <c r="C784" s="56">
        <v>5430682</v>
      </c>
      <c r="D784" s="57">
        <f>'Report Summary'!$E784+'Report Summary'!$I784+'Report Summary'!$O784</f>
        <v>939029.15999999992</v>
      </c>
      <c r="E784" s="57">
        <f>SUM('Report Summary'!$F784:$H784)</f>
        <v>926889.85999999987</v>
      </c>
      <c r="F784" s="57">
        <v>0</v>
      </c>
      <c r="G784" s="57">
        <v>118834.96</v>
      </c>
      <c r="H784" s="57">
        <v>808054.89999999991</v>
      </c>
      <c r="I784" s="57">
        <f>SUM('Report Summary'!$J784:$N784)</f>
        <v>6139.3</v>
      </c>
      <c r="J784" s="57">
        <v>1889.3</v>
      </c>
      <c r="K784" s="57"/>
      <c r="L784" s="57"/>
      <c r="M784" s="57">
        <v>4250</v>
      </c>
      <c r="N784" s="57">
        <v>0</v>
      </c>
      <c r="O784" s="57">
        <f>SUM('Report Summary'!$P784:$S784)</f>
        <v>6000</v>
      </c>
      <c r="P784" s="57">
        <v>0</v>
      </c>
      <c r="Q784" s="57">
        <v>0</v>
      </c>
      <c r="R784" s="57">
        <v>6000</v>
      </c>
      <c r="S784" s="57">
        <v>0</v>
      </c>
    </row>
    <row r="785" spans="1:19" x14ac:dyDescent="0.25">
      <c r="A785" s="58">
        <v>781</v>
      </c>
      <c r="B785" s="63" t="s">
        <v>8950</v>
      </c>
      <c r="C785" s="63">
        <v>5085276</v>
      </c>
      <c r="D785" s="64">
        <f>'Report Summary'!$E785+'Report Summary'!$I785+'Report Summary'!$O785</f>
        <v>272247</v>
      </c>
      <c r="E785" s="64">
        <f>SUM('Report Summary'!$F785:$H785)</f>
        <v>272247</v>
      </c>
      <c r="F785" s="64">
        <v>271247</v>
      </c>
      <c r="G785" s="64">
        <v>0</v>
      </c>
      <c r="H785" s="64">
        <v>1000</v>
      </c>
      <c r="I785" s="64">
        <f>SUM('Report Summary'!$J785:$N785)</f>
        <v>0</v>
      </c>
      <c r="J785" s="64">
        <v>0</v>
      </c>
      <c r="K785" s="64"/>
      <c r="L785" s="64"/>
      <c r="M785" s="64"/>
      <c r="N785" s="64">
        <v>0</v>
      </c>
      <c r="O785" s="64">
        <f>SUM('Report Summary'!$P785:$S785)</f>
        <v>0</v>
      </c>
      <c r="P785" s="64">
        <v>0</v>
      </c>
      <c r="Q785" s="64">
        <v>0</v>
      </c>
      <c r="R785" s="64">
        <v>0</v>
      </c>
      <c r="S785" s="64">
        <v>0</v>
      </c>
    </row>
    <row r="786" spans="1:19" x14ac:dyDescent="0.25">
      <c r="A786" s="55">
        <v>782</v>
      </c>
      <c r="B786" s="56" t="s">
        <v>11268</v>
      </c>
      <c r="C786" s="56">
        <v>5338085</v>
      </c>
      <c r="D786" s="57">
        <f>'Report Summary'!$E786+'Report Summary'!$I786+'Report Summary'!$O786</f>
        <v>36899.5</v>
      </c>
      <c r="E786" s="57">
        <f>SUM('Report Summary'!$F786:$H786)</f>
        <v>36899.5</v>
      </c>
      <c r="F786" s="57">
        <v>0</v>
      </c>
      <c r="G786" s="57">
        <v>36899.5</v>
      </c>
      <c r="H786" s="57">
        <v>0</v>
      </c>
      <c r="I786" s="57">
        <f>SUM('Report Summary'!$J786:$N786)</f>
        <v>0</v>
      </c>
      <c r="J786" s="57">
        <v>0</v>
      </c>
      <c r="K786" s="57"/>
      <c r="L786" s="57"/>
      <c r="M786" s="57"/>
      <c r="N786" s="57">
        <v>0</v>
      </c>
      <c r="O786" s="57">
        <f>SUM('Report Summary'!$P786:$S786)</f>
        <v>0</v>
      </c>
      <c r="P786" s="57">
        <v>0</v>
      </c>
      <c r="Q786" s="57">
        <v>0</v>
      </c>
      <c r="R786" s="57">
        <v>0</v>
      </c>
      <c r="S786" s="57">
        <v>0</v>
      </c>
    </row>
    <row r="787" spans="1:19" x14ac:dyDescent="0.25">
      <c r="A787" s="58">
        <v>783</v>
      </c>
      <c r="B787" s="59" t="s">
        <v>10033</v>
      </c>
      <c r="C787" s="59">
        <v>2807459</v>
      </c>
      <c r="D787" s="60">
        <f>'Report Summary'!$E787+'Report Summary'!$I787+'Report Summary'!$O787</f>
        <v>349339.1</v>
      </c>
      <c r="E787" s="60">
        <f>SUM('Report Summary'!$F787:$H787)</f>
        <v>346139.1</v>
      </c>
      <c r="F787" s="60">
        <v>180.7</v>
      </c>
      <c r="G787" s="60">
        <v>289972.8</v>
      </c>
      <c r="H787" s="60">
        <v>55985.599999999999</v>
      </c>
      <c r="I787" s="60">
        <f>SUM('Report Summary'!$J787:$N787)</f>
        <v>3200</v>
      </c>
      <c r="J787" s="60">
        <v>0</v>
      </c>
      <c r="K787" s="60"/>
      <c r="L787" s="60">
        <v>1200</v>
      </c>
      <c r="M787" s="60">
        <v>2000</v>
      </c>
      <c r="N787" s="60">
        <v>0</v>
      </c>
      <c r="O787" s="60">
        <f>SUM('Report Summary'!$P787:$S787)</f>
        <v>0</v>
      </c>
      <c r="P787" s="60">
        <v>0</v>
      </c>
      <c r="Q787" s="60">
        <v>0</v>
      </c>
      <c r="R787" s="60">
        <v>0</v>
      </c>
      <c r="S787" s="60">
        <v>0</v>
      </c>
    </row>
    <row r="788" spans="1:19" x14ac:dyDescent="0.25">
      <c r="A788" s="55">
        <v>784</v>
      </c>
      <c r="B788" s="56" t="s">
        <v>11269</v>
      </c>
      <c r="C788" s="56">
        <v>5472989</v>
      </c>
      <c r="D788" s="57">
        <f>'Report Summary'!$E788+'Report Summary'!$I788+'Report Summary'!$O788</f>
        <v>17499.900000000001</v>
      </c>
      <c r="E788" s="57">
        <f>SUM('Report Summary'!$F788:$H788)</f>
        <v>17499.900000000001</v>
      </c>
      <c r="F788" s="57">
        <v>0</v>
      </c>
      <c r="G788" s="57">
        <v>13166.3</v>
      </c>
      <c r="H788" s="57">
        <v>4333.6000000000004</v>
      </c>
      <c r="I788" s="57">
        <f>SUM('Report Summary'!$J788:$N788)</f>
        <v>0</v>
      </c>
      <c r="J788" s="57">
        <v>0</v>
      </c>
      <c r="K788" s="57"/>
      <c r="L788" s="57"/>
      <c r="M788" s="57"/>
      <c r="N788" s="57">
        <v>0</v>
      </c>
      <c r="O788" s="57">
        <f>SUM('Report Summary'!$P788:$S788)</f>
        <v>0</v>
      </c>
      <c r="P788" s="57">
        <v>0</v>
      </c>
      <c r="Q788" s="57">
        <v>0</v>
      </c>
      <c r="R788" s="57">
        <v>0</v>
      </c>
      <c r="S788" s="57">
        <v>0</v>
      </c>
    </row>
    <row r="789" spans="1:19" x14ac:dyDescent="0.25">
      <c r="A789" s="58">
        <v>785</v>
      </c>
      <c r="B789" s="63" t="s">
        <v>7258</v>
      </c>
      <c r="C789" s="63">
        <v>5118662</v>
      </c>
      <c r="D789" s="64">
        <f>'Report Summary'!$E789+'Report Summary'!$I789+'Report Summary'!$O789</f>
        <v>1948.4</v>
      </c>
      <c r="E789" s="64">
        <f>SUM('Report Summary'!$F789:$H789)</f>
        <v>1948.4</v>
      </c>
      <c r="F789" s="64">
        <v>1233</v>
      </c>
      <c r="G789" s="64">
        <v>715.4</v>
      </c>
      <c r="H789" s="64">
        <v>0</v>
      </c>
      <c r="I789" s="64">
        <f>SUM('Report Summary'!$J789:$N789)</f>
        <v>0</v>
      </c>
      <c r="J789" s="64">
        <v>0</v>
      </c>
      <c r="K789" s="64"/>
      <c r="L789" s="64"/>
      <c r="M789" s="64"/>
      <c r="N789" s="64">
        <v>0</v>
      </c>
      <c r="O789" s="64">
        <f>SUM('Report Summary'!$P789:$S789)</f>
        <v>0</v>
      </c>
      <c r="P789" s="64">
        <v>0</v>
      </c>
      <c r="Q789" s="64">
        <v>0</v>
      </c>
      <c r="R789" s="64">
        <v>0</v>
      </c>
      <c r="S789" s="64">
        <v>0</v>
      </c>
    </row>
    <row r="790" spans="1:19" x14ac:dyDescent="0.25">
      <c r="A790" s="55">
        <v>786</v>
      </c>
      <c r="B790" s="61" t="s">
        <v>11270</v>
      </c>
      <c r="C790" s="61">
        <v>5001633</v>
      </c>
      <c r="D790" s="62">
        <f>'Report Summary'!$E790+'Report Summary'!$I790+'Report Summary'!$O790</f>
        <v>22502.2</v>
      </c>
      <c r="E790" s="62">
        <f>SUM('Report Summary'!$F790:$H790)</f>
        <v>22502.2</v>
      </c>
      <c r="F790" s="62">
        <v>0</v>
      </c>
      <c r="G790" s="62">
        <v>20949.400000000001</v>
      </c>
      <c r="H790" s="62">
        <v>1552.8</v>
      </c>
      <c r="I790" s="62">
        <f>SUM('Report Summary'!$J790:$N790)</f>
        <v>0</v>
      </c>
      <c r="J790" s="62">
        <v>0</v>
      </c>
      <c r="K790" s="62"/>
      <c r="L790" s="62"/>
      <c r="M790" s="62"/>
      <c r="N790" s="62">
        <v>0</v>
      </c>
      <c r="O790" s="62">
        <f>SUM('Report Summary'!$P790:$S790)</f>
        <v>0</v>
      </c>
      <c r="P790" s="62">
        <v>0</v>
      </c>
      <c r="Q790" s="62">
        <v>0</v>
      </c>
      <c r="R790" s="62">
        <v>0</v>
      </c>
      <c r="S790" s="62">
        <v>0</v>
      </c>
    </row>
    <row r="791" spans="1:19" x14ac:dyDescent="0.25">
      <c r="A791" s="58">
        <v>787</v>
      </c>
      <c r="B791" s="67" t="s">
        <v>11271</v>
      </c>
      <c r="C791" s="59">
        <v>5112389</v>
      </c>
      <c r="D791" s="60">
        <f>'Report Summary'!$E791+'Report Summary'!$I791+'Report Summary'!$O791</f>
        <v>2533.5</v>
      </c>
      <c r="E791" s="60">
        <f>SUM('Report Summary'!$F791:$H791)</f>
        <v>2033.5</v>
      </c>
      <c r="F791" s="60">
        <v>272</v>
      </c>
      <c r="G791" s="60">
        <v>1145.5</v>
      </c>
      <c r="H791" s="60">
        <v>616</v>
      </c>
      <c r="I791" s="60">
        <f>SUM('Report Summary'!$J791:$N791)</f>
        <v>500</v>
      </c>
      <c r="J791" s="60">
        <v>0</v>
      </c>
      <c r="K791" s="60"/>
      <c r="L791" s="60"/>
      <c r="M791" s="60">
        <v>500</v>
      </c>
      <c r="N791" s="60">
        <v>0</v>
      </c>
      <c r="O791" s="60">
        <f>SUM('Report Summary'!$P791:$S791)</f>
        <v>0</v>
      </c>
      <c r="P791" s="60">
        <v>0</v>
      </c>
      <c r="Q791" s="60">
        <v>0</v>
      </c>
      <c r="R791" s="60">
        <v>0</v>
      </c>
      <c r="S791" s="60">
        <v>0</v>
      </c>
    </row>
    <row r="792" spans="1:19" x14ac:dyDescent="0.25">
      <c r="A792" s="55">
        <v>788</v>
      </c>
      <c r="B792" s="61" t="s">
        <v>2491</v>
      </c>
      <c r="C792" s="61">
        <v>2884879</v>
      </c>
      <c r="D792" s="62">
        <f>'Report Summary'!$E792+'Report Summary'!$I792+'Report Summary'!$O792</f>
        <v>1054.9000000000001</v>
      </c>
      <c r="E792" s="62">
        <f>SUM('Report Summary'!$F792:$H792)</f>
        <v>754.9</v>
      </c>
      <c r="F792" s="62">
        <v>0</v>
      </c>
      <c r="G792" s="62">
        <v>754.9</v>
      </c>
      <c r="H792" s="62">
        <v>0</v>
      </c>
      <c r="I792" s="62">
        <f>SUM('Report Summary'!$J792:$N792)</f>
        <v>300</v>
      </c>
      <c r="J792" s="62">
        <v>0</v>
      </c>
      <c r="K792" s="62"/>
      <c r="L792" s="62"/>
      <c r="M792" s="62">
        <v>300</v>
      </c>
      <c r="N792" s="62">
        <v>0</v>
      </c>
      <c r="O792" s="62">
        <f>SUM('Report Summary'!$P792:$S792)</f>
        <v>0</v>
      </c>
      <c r="P792" s="62">
        <v>0</v>
      </c>
      <c r="Q792" s="62">
        <v>0</v>
      </c>
      <c r="R792" s="62">
        <v>0</v>
      </c>
      <c r="S792" s="62">
        <v>0</v>
      </c>
    </row>
    <row r="793" spans="1:19" x14ac:dyDescent="0.25">
      <c r="A793" s="58">
        <v>789</v>
      </c>
      <c r="B793" s="59" t="s">
        <v>11272</v>
      </c>
      <c r="C793" s="59">
        <v>5230977</v>
      </c>
      <c r="D793" s="60">
        <f>'Report Summary'!$E793+'Report Summary'!$I793+'Report Summary'!$O793</f>
        <v>2836.4</v>
      </c>
      <c r="E793" s="60">
        <f>SUM('Report Summary'!$F793:$H793)</f>
        <v>2436.4</v>
      </c>
      <c r="F793" s="60">
        <v>0</v>
      </c>
      <c r="G793" s="60">
        <v>2436.4</v>
      </c>
      <c r="H793" s="60">
        <v>0</v>
      </c>
      <c r="I793" s="60">
        <f>SUM('Report Summary'!$J793:$N793)</f>
        <v>400</v>
      </c>
      <c r="J793" s="60">
        <v>0</v>
      </c>
      <c r="K793" s="60"/>
      <c r="L793" s="60"/>
      <c r="M793" s="60">
        <v>400</v>
      </c>
      <c r="N793" s="60">
        <v>0</v>
      </c>
      <c r="O793" s="60">
        <f>SUM('Report Summary'!$P793:$S793)</f>
        <v>0</v>
      </c>
      <c r="P793" s="60">
        <v>0</v>
      </c>
      <c r="Q793" s="60">
        <v>0</v>
      </c>
      <c r="R793" s="60">
        <v>0</v>
      </c>
      <c r="S793" s="60">
        <v>0</v>
      </c>
    </row>
    <row r="794" spans="1:19" x14ac:dyDescent="0.25">
      <c r="A794" s="55">
        <v>790</v>
      </c>
      <c r="B794" s="56" t="s">
        <v>7066</v>
      </c>
      <c r="C794" s="56">
        <v>5156629</v>
      </c>
      <c r="D794" s="57">
        <f>'Report Summary'!$E794+'Report Summary'!$I794+'Report Summary'!$O794</f>
        <v>9531.1</v>
      </c>
      <c r="E794" s="57">
        <f>SUM('Report Summary'!$F794:$H794)</f>
        <v>9531.1</v>
      </c>
      <c r="F794" s="57">
        <v>0</v>
      </c>
      <c r="G794" s="57">
        <v>9531.1</v>
      </c>
      <c r="H794" s="57">
        <v>0</v>
      </c>
      <c r="I794" s="57">
        <f>SUM('Report Summary'!$J794:$N794)</f>
        <v>0</v>
      </c>
      <c r="J794" s="57">
        <v>0</v>
      </c>
      <c r="K794" s="57"/>
      <c r="L794" s="57"/>
      <c r="M794" s="57"/>
      <c r="N794" s="57">
        <v>0</v>
      </c>
      <c r="O794" s="57">
        <f>SUM('Report Summary'!$P794:$S794)</f>
        <v>0</v>
      </c>
      <c r="P794" s="57">
        <v>0</v>
      </c>
      <c r="Q794" s="57">
        <v>0</v>
      </c>
      <c r="R794" s="57">
        <v>0</v>
      </c>
      <c r="S794" s="57">
        <v>0</v>
      </c>
    </row>
    <row r="795" spans="1:19" x14ac:dyDescent="0.25">
      <c r="A795" s="58">
        <v>791</v>
      </c>
      <c r="B795" s="63" t="s">
        <v>11273</v>
      </c>
      <c r="C795" s="63">
        <v>2836327</v>
      </c>
      <c r="D795" s="64">
        <f>'Report Summary'!$E795+'Report Summary'!$I795+'Report Summary'!$O795</f>
        <v>1059.4000000000001</v>
      </c>
      <c r="E795" s="64">
        <f>SUM('Report Summary'!$F795:$H795)</f>
        <v>1059.4000000000001</v>
      </c>
      <c r="F795" s="64">
        <v>0</v>
      </c>
      <c r="G795" s="64">
        <v>699.7</v>
      </c>
      <c r="H795" s="64">
        <v>359.7</v>
      </c>
      <c r="I795" s="64">
        <f>SUM('Report Summary'!$J795:$N795)</f>
        <v>0</v>
      </c>
      <c r="J795" s="64">
        <v>0</v>
      </c>
      <c r="K795" s="64"/>
      <c r="L795" s="64"/>
      <c r="M795" s="64"/>
      <c r="N795" s="64">
        <v>0</v>
      </c>
      <c r="O795" s="64">
        <f>SUM('Report Summary'!$P795:$S795)</f>
        <v>0</v>
      </c>
      <c r="P795" s="64">
        <v>0</v>
      </c>
      <c r="Q795" s="64">
        <v>0</v>
      </c>
      <c r="R795" s="64">
        <v>0</v>
      </c>
      <c r="S795" s="64">
        <v>0</v>
      </c>
    </row>
    <row r="796" spans="1:19" x14ac:dyDescent="0.25">
      <c r="A796" s="55">
        <v>792</v>
      </c>
      <c r="B796" s="61" t="s">
        <v>11274</v>
      </c>
      <c r="C796" s="61">
        <v>5164486</v>
      </c>
      <c r="D796" s="62">
        <f>'Report Summary'!$E796+'Report Summary'!$I796+'Report Summary'!$O796</f>
        <v>1589.3</v>
      </c>
      <c r="E796" s="62">
        <f>SUM('Report Summary'!$F796:$H796)</f>
        <v>1589.3</v>
      </c>
      <c r="F796" s="62">
        <v>0</v>
      </c>
      <c r="G796" s="62">
        <v>1589.3</v>
      </c>
      <c r="H796" s="62">
        <v>0</v>
      </c>
      <c r="I796" s="62">
        <f>SUM('Report Summary'!$J796:$N796)</f>
        <v>0</v>
      </c>
      <c r="J796" s="62">
        <v>0</v>
      </c>
      <c r="K796" s="62"/>
      <c r="L796" s="62"/>
      <c r="M796" s="62"/>
      <c r="N796" s="62">
        <v>0</v>
      </c>
      <c r="O796" s="62">
        <f>SUM('Report Summary'!$P796:$S796)</f>
        <v>0</v>
      </c>
      <c r="P796" s="62">
        <v>0</v>
      </c>
      <c r="Q796" s="62">
        <v>0</v>
      </c>
      <c r="R796" s="62">
        <v>0</v>
      </c>
      <c r="S796" s="62">
        <v>0</v>
      </c>
    </row>
    <row r="797" spans="1:19" x14ac:dyDescent="0.25">
      <c r="A797" s="58">
        <v>793</v>
      </c>
      <c r="B797" s="63" t="s">
        <v>9152</v>
      </c>
      <c r="C797" s="63">
        <v>2763389</v>
      </c>
      <c r="D797" s="64">
        <f>'Report Summary'!$E797+'Report Summary'!$I797+'Report Summary'!$O797</f>
        <v>4049.5</v>
      </c>
      <c r="E797" s="64">
        <f>SUM('Report Summary'!$F797:$H797)</f>
        <v>4049.5</v>
      </c>
      <c r="F797" s="64">
        <v>0</v>
      </c>
      <c r="G797" s="64">
        <v>3966.7</v>
      </c>
      <c r="H797" s="64">
        <v>82.8</v>
      </c>
      <c r="I797" s="64">
        <f>SUM('Report Summary'!$J797:$N797)</f>
        <v>0</v>
      </c>
      <c r="J797" s="64">
        <v>0</v>
      </c>
      <c r="K797" s="64"/>
      <c r="L797" s="64"/>
      <c r="M797" s="64"/>
      <c r="N797" s="64">
        <v>0</v>
      </c>
      <c r="O797" s="64">
        <f>SUM('Report Summary'!$P797:$S797)</f>
        <v>0</v>
      </c>
      <c r="P797" s="64">
        <v>0</v>
      </c>
      <c r="Q797" s="64">
        <v>0</v>
      </c>
      <c r="R797" s="64">
        <v>0</v>
      </c>
      <c r="S797" s="64">
        <v>0</v>
      </c>
    </row>
    <row r="798" spans="1:19" x14ac:dyDescent="0.25">
      <c r="A798" s="55">
        <v>794</v>
      </c>
      <c r="B798" s="61" t="s">
        <v>11275</v>
      </c>
      <c r="C798" s="61">
        <v>5255473</v>
      </c>
      <c r="D798" s="62">
        <f>'Report Summary'!$E798+'Report Summary'!$I798+'Report Summary'!$O798</f>
        <v>5985.08</v>
      </c>
      <c r="E798" s="62">
        <f>SUM('Report Summary'!$F798:$H798)</f>
        <v>5985.08</v>
      </c>
      <c r="F798" s="62">
        <v>0</v>
      </c>
      <c r="G798" s="62">
        <v>5985.08</v>
      </c>
      <c r="H798" s="62">
        <v>0</v>
      </c>
      <c r="I798" s="62">
        <f>SUM('Report Summary'!$J798:$N798)</f>
        <v>0</v>
      </c>
      <c r="J798" s="62">
        <v>0</v>
      </c>
      <c r="K798" s="62"/>
      <c r="L798" s="62"/>
      <c r="M798" s="62"/>
      <c r="N798" s="62">
        <v>0</v>
      </c>
      <c r="O798" s="62">
        <f>SUM('Report Summary'!$P798:$S798)</f>
        <v>0</v>
      </c>
      <c r="P798" s="62">
        <v>0</v>
      </c>
      <c r="Q798" s="62">
        <v>0</v>
      </c>
      <c r="R798" s="62">
        <v>0</v>
      </c>
      <c r="S798" s="62">
        <v>0</v>
      </c>
    </row>
    <row r="799" spans="1:19" x14ac:dyDescent="0.25">
      <c r="A799" s="58">
        <v>795</v>
      </c>
      <c r="B799" s="63" t="s">
        <v>9600</v>
      </c>
      <c r="C799" s="63">
        <v>2602504</v>
      </c>
      <c r="D799" s="64">
        <f>'Report Summary'!$E799+'Report Summary'!$I799+'Report Summary'!$O799</f>
        <v>317.3</v>
      </c>
      <c r="E799" s="64">
        <f>SUM('Report Summary'!$F799:$H799)</f>
        <v>0</v>
      </c>
      <c r="F799" s="64">
        <v>0</v>
      </c>
      <c r="G799" s="64">
        <v>0</v>
      </c>
      <c r="H799" s="64">
        <v>0</v>
      </c>
      <c r="I799" s="64">
        <f>SUM('Report Summary'!$J799:$N799)</f>
        <v>317.3</v>
      </c>
      <c r="J799" s="64">
        <v>4.5</v>
      </c>
      <c r="K799" s="64">
        <v>312.8</v>
      </c>
      <c r="L799" s="64"/>
      <c r="M799" s="64"/>
      <c r="N799" s="64">
        <v>0</v>
      </c>
      <c r="O799" s="64">
        <f>SUM('Report Summary'!$P799:$S799)</f>
        <v>0</v>
      </c>
      <c r="P799" s="64">
        <v>0</v>
      </c>
      <c r="Q799" s="64">
        <v>0</v>
      </c>
      <c r="R799" s="64">
        <v>0</v>
      </c>
      <c r="S799" s="64">
        <v>0</v>
      </c>
    </row>
    <row r="800" spans="1:19" x14ac:dyDescent="0.25">
      <c r="A800" s="55">
        <v>796</v>
      </c>
      <c r="B800" s="56" t="s">
        <v>11276</v>
      </c>
      <c r="C800" s="56">
        <v>5363136</v>
      </c>
      <c r="D800" s="57">
        <f>'Report Summary'!$E800+'Report Summary'!$I800+'Report Summary'!$O800</f>
        <v>211956.68099999998</v>
      </c>
      <c r="E800" s="57">
        <f>SUM('Report Summary'!$F800:$H800)</f>
        <v>103084.38099999999</v>
      </c>
      <c r="F800" s="57">
        <v>16595.599999999999</v>
      </c>
      <c r="G800" s="57">
        <v>74823.062999999995</v>
      </c>
      <c r="H800" s="57">
        <v>11665.718000000001</v>
      </c>
      <c r="I800" s="57">
        <f>SUM('Report Summary'!$J800:$N800)</f>
        <v>28072.3</v>
      </c>
      <c r="J800" s="57">
        <v>1815.7</v>
      </c>
      <c r="K800" s="57">
        <v>19351.599999999999</v>
      </c>
      <c r="L800" s="57"/>
      <c r="M800" s="57">
        <v>5905</v>
      </c>
      <c r="N800" s="57">
        <v>1000</v>
      </c>
      <c r="O800" s="57">
        <f>SUM('Report Summary'!$P800:$S800)</f>
        <v>80800</v>
      </c>
      <c r="P800" s="57">
        <v>0</v>
      </c>
      <c r="Q800" s="57">
        <v>50000</v>
      </c>
      <c r="R800" s="57">
        <v>30000</v>
      </c>
      <c r="S800" s="57">
        <v>800</v>
      </c>
    </row>
    <row r="801" spans="1:19" x14ac:dyDescent="0.25">
      <c r="A801" s="58">
        <v>797</v>
      </c>
      <c r="B801" s="63" t="s">
        <v>11277</v>
      </c>
      <c r="C801" s="63">
        <v>5271363</v>
      </c>
      <c r="D801" s="64">
        <f>'Report Summary'!$E801+'Report Summary'!$I801+'Report Summary'!$O801</f>
        <v>28969.4</v>
      </c>
      <c r="E801" s="64">
        <f>SUM('Report Summary'!$F801:$H801)</f>
        <v>25481</v>
      </c>
      <c r="F801" s="64">
        <v>2209.3000000000002</v>
      </c>
      <c r="G801" s="64">
        <v>2462</v>
      </c>
      <c r="H801" s="64">
        <v>20809.7</v>
      </c>
      <c r="I801" s="64">
        <f>SUM('Report Summary'!$J801:$N801)</f>
        <v>3488.3999999999996</v>
      </c>
      <c r="J801" s="64">
        <v>965.8</v>
      </c>
      <c r="K801" s="64">
        <v>190</v>
      </c>
      <c r="L801" s="64">
        <v>2332.6</v>
      </c>
      <c r="M801" s="64"/>
      <c r="N801" s="64">
        <v>0</v>
      </c>
      <c r="O801" s="64">
        <f>SUM('Report Summary'!$P801:$S801)</f>
        <v>0</v>
      </c>
      <c r="P801" s="64">
        <v>0</v>
      </c>
      <c r="Q801" s="64">
        <v>0</v>
      </c>
      <c r="R801" s="64">
        <v>0</v>
      </c>
      <c r="S801" s="64">
        <v>0</v>
      </c>
    </row>
    <row r="802" spans="1:19" x14ac:dyDescent="0.25">
      <c r="A802" s="55">
        <v>798</v>
      </c>
      <c r="B802" s="61" t="s">
        <v>11278</v>
      </c>
      <c r="C802" s="61">
        <v>5185181</v>
      </c>
      <c r="D802" s="62">
        <f>'Report Summary'!$E802+'Report Summary'!$I802+'Report Summary'!$O802</f>
        <v>127.6</v>
      </c>
      <c r="E802" s="62">
        <f>SUM('Report Summary'!$F802:$H802)</f>
        <v>127.6</v>
      </c>
      <c r="F802" s="62">
        <v>0</v>
      </c>
      <c r="G802" s="62">
        <v>127.6</v>
      </c>
      <c r="H802" s="62">
        <v>0</v>
      </c>
      <c r="I802" s="62">
        <f>SUM('Report Summary'!$J802:$N802)</f>
        <v>0</v>
      </c>
      <c r="J802" s="62">
        <v>0</v>
      </c>
      <c r="K802" s="62"/>
      <c r="L802" s="62"/>
      <c r="M802" s="62"/>
      <c r="N802" s="62">
        <v>0</v>
      </c>
      <c r="O802" s="62">
        <f>SUM('Report Summary'!$P802:$S802)</f>
        <v>0</v>
      </c>
      <c r="P802" s="62">
        <v>0</v>
      </c>
      <c r="Q802" s="62">
        <v>0</v>
      </c>
      <c r="R802" s="62">
        <v>0</v>
      </c>
      <c r="S802" s="62">
        <v>0</v>
      </c>
    </row>
    <row r="803" spans="1:19" x14ac:dyDescent="0.25">
      <c r="A803" s="58">
        <v>799</v>
      </c>
      <c r="B803" s="59" t="s">
        <v>6935</v>
      </c>
      <c r="C803" s="59">
        <v>5182093</v>
      </c>
      <c r="D803" s="60">
        <f>'Report Summary'!$E803+'Report Summary'!$I803+'Report Summary'!$O803</f>
        <v>9946.9</v>
      </c>
      <c r="E803" s="60">
        <f>SUM('Report Summary'!$F803:$H803)</f>
        <v>9446.9</v>
      </c>
      <c r="F803" s="60">
        <v>0</v>
      </c>
      <c r="G803" s="60">
        <v>4961.5</v>
      </c>
      <c r="H803" s="60">
        <v>4485.3999999999996</v>
      </c>
      <c r="I803" s="60">
        <f>SUM('Report Summary'!$J803:$N803)</f>
        <v>500</v>
      </c>
      <c r="J803" s="60">
        <v>0</v>
      </c>
      <c r="K803" s="60"/>
      <c r="L803" s="60"/>
      <c r="M803" s="60">
        <v>500</v>
      </c>
      <c r="N803" s="60">
        <v>0</v>
      </c>
      <c r="O803" s="60">
        <f>SUM('Report Summary'!$P803:$S803)</f>
        <v>0</v>
      </c>
      <c r="P803" s="60">
        <v>0</v>
      </c>
      <c r="Q803" s="60">
        <v>0</v>
      </c>
      <c r="R803" s="60">
        <v>0</v>
      </c>
      <c r="S803" s="60">
        <v>0</v>
      </c>
    </row>
    <row r="804" spans="1:19" x14ac:dyDescent="0.25">
      <c r="A804" s="55">
        <v>800</v>
      </c>
      <c r="B804" s="56" t="s">
        <v>11279</v>
      </c>
      <c r="C804" s="56">
        <v>5310407</v>
      </c>
      <c r="D804" s="57">
        <f>'Report Summary'!$E804+'Report Summary'!$I804+'Report Summary'!$O804</f>
        <v>171.1</v>
      </c>
      <c r="E804" s="57">
        <f>SUM('Report Summary'!$F804:$H804)</f>
        <v>71.099999999999994</v>
      </c>
      <c r="F804" s="57">
        <v>0</v>
      </c>
      <c r="G804" s="57">
        <v>71.099999999999994</v>
      </c>
      <c r="H804" s="57">
        <v>0</v>
      </c>
      <c r="I804" s="57">
        <f>SUM('Report Summary'!$J804:$N804)</f>
        <v>100</v>
      </c>
      <c r="J804" s="57">
        <v>0</v>
      </c>
      <c r="K804" s="57"/>
      <c r="L804" s="57"/>
      <c r="M804" s="57">
        <v>100</v>
      </c>
      <c r="N804" s="57">
        <v>0</v>
      </c>
      <c r="O804" s="57">
        <f>SUM('Report Summary'!$P804:$S804)</f>
        <v>0</v>
      </c>
      <c r="P804" s="57">
        <v>0</v>
      </c>
      <c r="Q804" s="57">
        <v>0</v>
      </c>
      <c r="R804" s="57">
        <v>0</v>
      </c>
      <c r="S804" s="57">
        <v>0</v>
      </c>
    </row>
    <row r="805" spans="1:19" x14ac:dyDescent="0.25">
      <c r="A805" s="58">
        <v>801</v>
      </c>
      <c r="B805" s="59" t="s">
        <v>11280</v>
      </c>
      <c r="C805" s="59">
        <v>5055075</v>
      </c>
      <c r="D805" s="60">
        <f>'Report Summary'!$E805+'Report Summary'!$I805+'Report Summary'!$O805</f>
        <v>1877.8999999999999</v>
      </c>
      <c r="E805" s="60">
        <f>SUM('Report Summary'!$F805:$H805)</f>
        <v>1877.8999999999999</v>
      </c>
      <c r="F805" s="60">
        <v>0</v>
      </c>
      <c r="G805" s="60">
        <v>1877.8999999999999</v>
      </c>
      <c r="H805" s="60">
        <v>0</v>
      </c>
      <c r="I805" s="60">
        <f>SUM('Report Summary'!$J805:$N805)</f>
        <v>0</v>
      </c>
      <c r="J805" s="60">
        <v>0</v>
      </c>
      <c r="K805" s="60"/>
      <c r="L805" s="60"/>
      <c r="M805" s="60"/>
      <c r="N805" s="60">
        <v>0</v>
      </c>
      <c r="O805" s="60">
        <f>SUM('Report Summary'!$P805:$S805)</f>
        <v>0</v>
      </c>
      <c r="P805" s="60">
        <v>0</v>
      </c>
      <c r="Q805" s="60">
        <v>0</v>
      </c>
      <c r="R805" s="60">
        <v>0</v>
      </c>
      <c r="S805" s="60">
        <v>0</v>
      </c>
    </row>
    <row r="806" spans="1:19" x14ac:dyDescent="0.25">
      <c r="A806" s="55">
        <v>802</v>
      </c>
      <c r="B806" s="56" t="s">
        <v>11281</v>
      </c>
      <c r="C806" s="56">
        <v>2872943</v>
      </c>
      <c r="D806" s="57">
        <f>'Report Summary'!$E806+'Report Summary'!$I806+'Report Summary'!$O806</f>
        <v>201051.74</v>
      </c>
      <c r="E806" s="57">
        <f>SUM('Report Summary'!$F806:$H806)</f>
        <v>153472.9</v>
      </c>
      <c r="F806" s="57">
        <v>19031.099999999999</v>
      </c>
      <c r="G806" s="57">
        <v>105315</v>
      </c>
      <c r="H806" s="57">
        <v>29126.799999999999</v>
      </c>
      <c r="I806" s="57">
        <f>SUM('Report Summary'!$J806:$N806)</f>
        <v>27578.84</v>
      </c>
      <c r="J806" s="57">
        <v>5809.4</v>
      </c>
      <c r="K806" s="57">
        <v>6031.02</v>
      </c>
      <c r="L806" s="57">
        <v>12458.42</v>
      </c>
      <c r="M806" s="57"/>
      <c r="N806" s="57">
        <v>3280</v>
      </c>
      <c r="O806" s="57">
        <f>SUM('Report Summary'!$P806:$S806)</f>
        <v>20000</v>
      </c>
      <c r="P806" s="57">
        <v>0</v>
      </c>
      <c r="Q806" s="57">
        <v>0</v>
      </c>
      <c r="R806" s="57">
        <v>20000</v>
      </c>
      <c r="S806" s="57">
        <v>0</v>
      </c>
    </row>
    <row r="807" spans="1:19" x14ac:dyDescent="0.25">
      <c r="A807" s="58">
        <v>803</v>
      </c>
      <c r="B807" s="63" t="s">
        <v>4360</v>
      </c>
      <c r="C807" s="63">
        <v>3369978</v>
      </c>
      <c r="D807" s="64">
        <f>'Report Summary'!$E807+'Report Summary'!$I807+'Report Summary'!$O807</f>
        <v>6140</v>
      </c>
      <c r="E807" s="64">
        <f>SUM('Report Summary'!$F807:$H807)</f>
        <v>4500</v>
      </c>
      <c r="F807" s="64">
        <v>500</v>
      </c>
      <c r="G807" s="64">
        <v>4000</v>
      </c>
      <c r="H807" s="64">
        <v>0</v>
      </c>
      <c r="I807" s="64">
        <f>SUM('Report Summary'!$J807:$N807)</f>
        <v>1640</v>
      </c>
      <c r="J807" s="64">
        <v>140</v>
      </c>
      <c r="K807" s="64"/>
      <c r="L807" s="64"/>
      <c r="M807" s="64"/>
      <c r="N807" s="64">
        <v>1500</v>
      </c>
      <c r="O807" s="64">
        <f>SUM('Report Summary'!$P807:$S807)</f>
        <v>0</v>
      </c>
      <c r="P807" s="64">
        <v>0</v>
      </c>
      <c r="Q807" s="64">
        <v>0</v>
      </c>
      <c r="R807" s="64">
        <v>0</v>
      </c>
      <c r="S807" s="64">
        <v>0</v>
      </c>
    </row>
    <row r="808" spans="1:19" x14ac:dyDescent="0.25">
      <c r="A808" s="55">
        <v>804</v>
      </c>
      <c r="B808" s="61" t="s">
        <v>11282</v>
      </c>
      <c r="C808" s="61">
        <v>5263069</v>
      </c>
      <c r="D808" s="62">
        <f>'Report Summary'!$E808+'Report Summary'!$I808+'Report Summary'!$O808</f>
        <v>3659.39</v>
      </c>
      <c r="E808" s="62">
        <f>SUM('Report Summary'!$F808:$H808)</f>
        <v>3454.2</v>
      </c>
      <c r="F808" s="62">
        <v>0</v>
      </c>
      <c r="G808" s="62">
        <v>623.6</v>
      </c>
      <c r="H808" s="62">
        <v>2830.6</v>
      </c>
      <c r="I808" s="62">
        <f>SUM('Report Summary'!$J808:$N808)</f>
        <v>205.19</v>
      </c>
      <c r="J808" s="62">
        <v>80.19</v>
      </c>
      <c r="K808" s="62"/>
      <c r="L808" s="62"/>
      <c r="M808" s="62">
        <v>125</v>
      </c>
      <c r="N808" s="62">
        <v>0</v>
      </c>
      <c r="O808" s="62">
        <f>SUM('Report Summary'!$P808:$S808)</f>
        <v>0</v>
      </c>
      <c r="P808" s="62">
        <v>0</v>
      </c>
      <c r="Q808" s="62">
        <v>0</v>
      </c>
      <c r="R808" s="62">
        <v>0</v>
      </c>
      <c r="S808" s="62">
        <v>0</v>
      </c>
    </row>
    <row r="809" spans="1:19" x14ac:dyDescent="0.25">
      <c r="A809" s="58">
        <v>805</v>
      </c>
      <c r="B809" s="63" t="s">
        <v>11283</v>
      </c>
      <c r="C809" s="63">
        <v>2873575</v>
      </c>
      <c r="D809" s="64">
        <f>'Report Summary'!$E809+'Report Summary'!$I809+'Report Summary'!$O809</f>
        <v>42386.200000000004</v>
      </c>
      <c r="E809" s="64">
        <f>SUM('Report Summary'!$F809:$H809)</f>
        <v>19769.800000000003</v>
      </c>
      <c r="F809" s="64">
        <v>10</v>
      </c>
      <c r="G809" s="64">
        <v>8297.7000000000007</v>
      </c>
      <c r="H809" s="64">
        <v>11462.1</v>
      </c>
      <c r="I809" s="64">
        <f>SUM('Report Summary'!$J809:$N809)</f>
        <v>18616.400000000001</v>
      </c>
      <c r="J809" s="64">
        <v>716.5</v>
      </c>
      <c r="K809" s="64">
        <v>17899.900000000001</v>
      </c>
      <c r="L809" s="64"/>
      <c r="M809" s="64"/>
      <c r="N809" s="64">
        <v>0</v>
      </c>
      <c r="O809" s="64">
        <f>SUM('Report Summary'!$P809:$S809)</f>
        <v>4000</v>
      </c>
      <c r="P809" s="64">
        <v>0</v>
      </c>
      <c r="Q809" s="64">
        <v>0</v>
      </c>
      <c r="R809" s="64">
        <v>4000</v>
      </c>
      <c r="S809" s="64">
        <v>0</v>
      </c>
    </row>
    <row r="810" spans="1:19" s="21" customFormat="1" x14ac:dyDescent="0.25">
      <c r="A810" s="55">
        <v>806</v>
      </c>
      <c r="B810" s="56" t="s">
        <v>11284</v>
      </c>
      <c r="C810" s="56">
        <v>5101158</v>
      </c>
      <c r="D810" s="57">
        <f>'Report Summary'!$E810+'Report Summary'!$I810+'Report Summary'!$O810</f>
        <v>70579.199999999997</v>
      </c>
      <c r="E810" s="57">
        <f>SUM('Report Summary'!$F810:$H810)</f>
        <v>62038.5</v>
      </c>
      <c r="F810" s="57">
        <v>36329.9</v>
      </c>
      <c r="G810" s="57">
        <v>23843</v>
      </c>
      <c r="H810" s="57">
        <v>1865.6</v>
      </c>
      <c r="I810" s="57">
        <f>SUM('Report Summary'!$J810:$N810)</f>
        <v>5040.7</v>
      </c>
      <c r="J810" s="57">
        <v>1750</v>
      </c>
      <c r="K810" s="57">
        <v>3290.7</v>
      </c>
      <c r="L810" s="57"/>
      <c r="M810" s="57"/>
      <c r="N810" s="57">
        <v>0</v>
      </c>
      <c r="O810" s="57">
        <f>SUM('Report Summary'!$P810:$S810)</f>
        <v>3500</v>
      </c>
      <c r="P810" s="57">
        <v>0</v>
      </c>
      <c r="Q810" s="57">
        <v>0</v>
      </c>
      <c r="R810" s="57">
        <v>3500</v>
      </c>
      <c r="S810" s="57">
        <v>0</v>
      </c>
    </row>
    <row r="811" spans="1:19" x14ac:dyDescent="0.25">
      <c r="A811" s="58">
        <v>807</v>
      </c>
      <c r="B811" s="63" t="s">
        <v>11285</v>
      </c>
      <c r="C811" s="63">
        <v>5200288</v>
      </c>
      <c r="D811" s="64">
        <f>'Report Summary'!$E811+'Report Summary'!$I811+'Report Summary'!$O811</f>
        <v>16761.7</v>
      </c>
      <c r="E811" s="64">
        <f>SUM('Report Summary'!$F811:$H811)</f>
        <v>9719.7000000000007</v>
      </c>
      <c r="F811" s="64">
        <v>1175.3</v>
      </c>
      <c r="G811" s="64">
        <v>92.2</v>
      </c>
      <c r="H811" s="64">
        <v>8452.2000000000007</v>
      </c>
      <c r="I811" s="64">
        <f>SUM('Report Summary'!$J811:$N811)</f>
        <v>7042</v>
      </c>
      <c r="J811" s="64">
        <v>120</v>
      </c>
      <c r="K811" s="64">
        <v>2160</v>
      </c>
      <c r="L811" s="64"/>
      <c r="M811" s="64"/>
      <c r="N811" s="64">
        <v>4762</v>
      </c>
      <c r="O811" s="64">
        <f>SUM('Report Summary'!$P811:$S811)</f>
        <v>0</v>
      </c>
      <c r="P811" s="64">
        <v>0</v>
      </c>
      <c r="Q811" s="64">
        <v>0</v>
      </c>
      <c r="R811" s="64">
        <v>0</v>
      </c>
      <c r="S811" s="64">
        <v>0</v>
      </c>
    </row>
    <row r="812" spans="1:19" x14ac:dyDescent="0.25">
      <c r="A812" s="55">
        <v>808</v>
      </c>
      <c r="B812" s="61" t="s">
        <v>6274</v>
      </c>
      <c r="C812" s="61">
        <v>5513243</v>
      </c>
      <c r="D812" s="62">
        <f>'Report Summary'!$E812+'Report Summary'!$I812+'Report Summary'!$O812</f>
        <v>612.06999999999994</v>
      </c>
      <c r="E812" s="62">
        <f>SUM('Report Summary'!$F812:$H812)</f>
        <v>112.07</v>
      </c>
      <c r="F812" s="62">
        <v>112.07</v>
      </c>
      <c r="G812" s="62">
        <v>0</v>
      </c>
      <c r="H812" s="62">
        <v>0</v>
      </c>
      <c r="I812" s="62">
        <f>SUM('Report Summary'!$J812:$N812)</f>
        <v>500</v>
      </c>
      <c r="J812" s="62">
        <v>0</v>
      </c>
      <c r="K812" s="62"/>
      <c r="L812" s="62"/>
      <c r="M812" s="62">
        <v>500</v>
      </c>
      <c r="N812" s="62">
        <v>0</v>
      </c>
      <c r="O812" s="62">
        <f>SUM('Report Summary'!$P812:$S812)</f>
        <v>0</v>
      </c>
      <c r="P812" s="62">
        <v>0</v>
      </c>
      <c r="Q812" s="62">
        <v>0</v>
      </c>
      <c r="R812" s="62">
        <v>0</v>
      </c>
      <c r="S812" s="62">
        <v>0</v>
      </c>
    </row>
    <row r="813" spans="1:19" x14ac:dyDescent="0.25">
      <c r="A813" s="58">
        <v>809</v>
      </c>
      <c r="B813" s="63" t="s">
        <v>1691</v>
      </c>
      <c r="C813" s="63">
        <v>2107961</v>
      </c>
      <c r="D813" s="64">
        <f>'Report Summary'!$E813+'Report Summary'!$I813+'Report Summary'!$O813</f>
        <v>4277.8900000000003</v>
      </c>
      <c r="E813" s="64">
        <f>SUM('Report Summary'!$F813:$H813)</f>
        <v>3597.8900000000003</v>
      </c>
      <c r="F813" s="64">
        <v>4.99</v>
      </c>
      <c r="G813" s="64">
        <v>1408.9</v>
      </c>
      <c r="H813" s="64">
        <v>2184</v>
      </c>
      <c r="I813" s="64">
        <f>SUM('Report Summary'!$J813:$N813)</f>
        <v>680</v>
      </c>
      <c r="J813" s="64">
        <v>0</v>
      </c>
      <c r="K813" s="64">
        <v>680</v>
      </c>
      <c r="L813" s="64"/>
      <c r="M813" s="64"/>
      <c r="N813" s="64">
        <v>0</v>
      </c>
      <c r="O813" s="64">
        <f>SUM('Report Summary'!$P813:$S813)</f>
        <v>0</v>
      </c>
      <c r="P813" s="64">
        <v>0</v>
      </c>
      <c r="Q813" s="64">
        <v>0</v>
      </c>
      <c r="R813" s="64">
        <v>0</v>
      </c>
      <c r="S813" s="64">
        <v>0</v>
      </c>
    </row>
    <row r="814" spans="1:19" x14ac:dyDescent="0.25">
      <c r="A814" s="55">
        <v>810</v>
      </c>
      <c r="B814" s="56" t="s">
        <v>11286</v>
      </c>
      <c r="C814" s="56">
        <v>5087414</v>
      </c>
      <c r="D814" s="57">
        <f>'Report Summary'!$E814+'Report Summary'!$I814+'Report Summary'!$O814</f>
        <v>5485.4</v>
      </c>
      <c r="E814" s="57">
        <f>SUM('Report Summary'!$F814:$H814)</f>
        <v>5485.4</v>
      </c>
      <c r="F814" s="57">
        <v>0</v>
      </c>
      <c r="G814" s="57">
        <v>5485.4</v>
      </c>
      <c r="H814" s="57">
        <v>0</v>
      </c>
      <c r="I814" s="57">
        <f>SUM('Report Summary'!$J814:$N814)</f>
        <v>0</v>
      </c>
      <c r="J814" s="57">
        <v>0</v>
      </c>
      <c r="K814" s="57"/>
      <c r="L814" s="57"/>
      <c r="M814" s="57"/>
      <c r="N814" s="57">
        <v>0</v>
      </c>
      <c r="O814" s="57">
        <f>SUM('Report Summary'!$P814:$S814)</f>
        <v>0</v>
      </c>
      <c r="P814" s="57">
        <v>0</v>
      </c>
      <c r="Q814" s="57">
        <v>0</v>
      </c>
      <c r="R814" s="57">
        <v>0</v>
      </c>
      <c r="S814" s="57">
        <v>0</v>
      </c>
    </row>
    <row r="815" spans="1:19" x14ac:dyDescent="0.25">
      <c r="A815" s="58">
        <v>811</v>
      </c>
      <c r="B815" s="59" t="s">
        <v>11287</v>
      </c>
      <c r="C815" s="59">
        <v>5515017</v>
      </c>
      <c r="D815" s="60">
        <f>'Report Summary'!$E815+'Report Summary'!$I815+'Report Summary'!$O815</f>
        <v>58297.3</v>
      </c>
      <c r="E815" s="60">
        <f>SUM('Report Summary'!$F815:$H815)</f>
        <v>57897.3</v>
      </c>
      <c r="F815" s="60">
        <v>0</v>
      </c>
      <c r="G815" s="60">
        <v>57897.3</v>
      </c>
      <c r="H815" s="60">
        <v>0</v>
      </c>
      <c r="I815" s="60">
        <f>SUM('Report Summary'!$J815:$N815)</f>
        <v>400</v>
      </c>
      <c r="J815" s="60">
        <v>0</v>
      </c>
      <c r="K815" s="60"/>
      <c r="L815" s="60"/>
      <c r="M815" s="60">
        <v>400</v>
      </c>
      <c r="N815" s="60">
        <v>0</v>
      </c>
      <c r="O815" s="60">
        <f>SUM('Report Summary'!$P815:$S815)</f>
        <v>0</v>
      </c>
      <c r="P815" s="60">
        <v>0</v>
      </c>
      <c r="Q815" s="60">
        <v>0</v>
      </c>
      <c r="R815" s="60">
        <v>0</v>
      </c>
      <c r="S815" s="60">
        <v>0</v>
      </c>
    </row>
    <row r="816" spans="1:19" x14ac:dyDescent="0.25">
      <c r="A816" s="55">
        <v>812</v>
      </c>
      <c r="B816" s="61" t="s">
        <v>7239</v>
      </c>
      <c r="C816" s="61">
        <v>5269318</v>
      </c>
      <c r="D816" s="62">
        <f>'Report Summary'!$E816+'Report Summary'!$I816+'Report Summary'!$O816</f>
        <v>86761.45</v>
      </c>
      <c r="E816" s="62">
        <f>SUM('Report Summary'!$F816:$H816)</f>
        <v>85761.45</v>
      </c>
      <c r="F816" s="62">
        <v>0</v>
      </c>
      <c r="G816" s="62">
        <v>85761.45</v>
      </c>
      <c r="H816" s="62">
        <v>0</v>
      </c>
      <c r="I816" s="62">
        <f>SUM('Report Summary'!$J816:$N816)</f>
        <v>1000</v>
      </c>
      <c r="J816" s="62">
        <v>0</v>
      </c>
      <c r="K816" s="62"/>
      <c r="L816" s="62"/>
      <c r="M816" s="62">
        <v>1000</v>
      </c>
      <c r="N816" s="62">
        <v>0</v>
      </c>
      <c r="O816" s="62">
        <f>SUM('Report Summary'!$P816:$S816)</f>
        <v>0</v>
      </c>
      <c r="P816" s="62">
        <v>0</v>
      </c>
      <c r="Q816" s="62">
        <v>0</v>
      </c>
      <c r="R816" s="62">
        <v>0</v>
      </c>
      <c r="S816" s="62">
        <v>0</v>
      </c>
    </row>
    <row r="817" spans="1:19" x14ac:dyDescent="0.25">
      <c r="A817" s="58">
        <v>813</v>
      </c>
      <c r="B817" s="63" t="s">
        <v>6224</v>
      </c>
      <c r="C817" s="63">
        <v>2573253</v>
      </c>
      <c r="D817" s="64">
        <f>'Report Summary'!$E817+'Report Summary'!$I817+'Report Summary'!$O817</f>
        <v>31250.9</v>
      </c>
      <c r="E817" s="64">
        <f>SUM('Report Summary'!$F817:$H817)</f>
        <v>19170.400000000001</v>
      </c>
      <c r="F817" s="64">
        <v>200</v>
      </c>
      <c r="G817" s="64">
        <v>14335.3</v>
      </c>
      <c r="H817" s="64">
        <v>4635.1000000000004</v>
      </c>
      <c r="I817" s="64">
        <f>SUM('Report Summary'!$J817:$N817)</f>
        <v>5080.5</v>
      </c>
      <c r="J817" s="64">
        <v>0</v>
      </c>
      <c r="K817" s="64">
        <v>1945.2</v>
      </c>
      <c r="L817" s="64">
        <v>3135.3</v>
      </c>
      <c r="M817" s="64"/>
      <c r="N817" s="64">
        <v>0</v>
      </c>
      <c r="O817" s="64">
        <f>SUM('Report Summary'!$P817:$S817)</f>
        <v>7000</v>
      </c>
      <c r="P817" s="64">
        <v>0</v>
      </c>
      <c r="Q817" s="64">
        <v>0</v>
      </c>
      <c r="R817" s="64">
        <v>7000</v>
      </c>
      <c r="S817" s="64">
        <v>0</v>
      </c>
    </row>
    <row r="818" spans="1:19" x14ac:dyDescent="0.25">
      <c r="A818" s="55">
        <v>814</v>
      </c>
      <c r="B818" s="67" t="s">
        <v>5265</v>
      </c>
      <c r="C818" s="61">
        <v>5070805</v>
      </c>
      <c r="D818" s="62">
        <f>'Report Summary'!$E818+'Report Summary'!$I818+'Report Summary'!$O818</f>
        <v>23620</v>
      </c>
      <c r="E818" s="62">
        <f>SUM('Report Summary'!$F818:$H818)</f>
        <v>23620</v>
      </c>
      <c r="F818" s="62">
        <v>189.1</v>
      </c>
      <c r="G818" s="62">
        <v>23430.9</v>
      </c>
      <c r="H818" s="62">
        <v>0</v>
      </c>
      <c r="I818" s="62">
        <f>SUM('Report Summary'!$J818:$N818)</f>
        <v>0</v>
      </c>
      <c r="J818" s="62">
        <v>0</v>
      </c>
      <c r="K818" s="62"/>
      <c r="L818" s="62"/>
      <c r="M818" s="62"/>
      <c r="N818" s="62">
        <v>0</v>
      </c>
      <c r="O818" s="62">
        <f>SUM('Report Summary'!$P818:$S818)</f>
        <v>0</v>
      </c>
      <c r="P818" s="62">
        <v>0</v>
      </c>
      <c r="Q818" s="62">
        <v>0</v>
      </c>
      <c r="R818" s="62">
        <v>0</v>
      </c>
      <c r="S818" s="62">
        <v>0</v>
      </c>
    </row>
    <row r="819" spans="1:19" x14ac:dyDescent="0.25">
      <c r="A819" s="58">
        <v>815</v>
      </c>
      <c r="B819" s="59" t="s">
        <v>8784</v>
      </c>
      <c r="C819" s="59">
        <v>5161975</v>
      </c>
      <c r="D819" s="60">
        <f>'Report Summary'!$E819+'Report Summary'!$I819+'Report Summary'!$O819</f>
        <v>3771</v>
      </c>
      <c r="E819" s="60">
        <f>SUM('Report Summary'!$F819:$H819)</f>
        <v>1771</v>
      </c>
      <c r="F819" s="60">
        <v>0</v>
      </c>
      <c r="G819" s="60">
        <v>1571</v>
      </c>
      <c r="H819" s="60">
        <v>200</v>
      </c>
      <c r="I819" s="60">
        <f>SUM('Report Summary'!$J819:$N819)</f>
        <v>0</v>
      </c>
      <c r="J819" s="60">
        <v>0</v>
      </c>
      <c r="K819" s="60"/>
      <c r="L819" s="60"/>
      <c r="M819" s="60"/>
      <c r="N819" s="60">
        <v>0</v>
      </c>
      <c r="O819" s="60">
        <f>SUM('Report Summary'!$P819:$S819)</f>
        <v>2000</v>
      </c>
      <c r="P819" s="60">
        <v>0</v>
      </c>
      <c r="Q819" s="60">
        <v>2000</v>
      </c>
      <c r="R819" s="60">
        <v>0</v>
      </c>
      <c r="S819" s="60">
        <v>0</v>
      </c>
    </row>
    <row r="820" spans="1:19" x14ac:dyDescent="0.25">
      <c r="A820" s="55">
        <v>816</v>
      </c>
      <c r="B820" s="61" t="s">
        <v>11288</v>
      </c>
      <c r="C820" s="61">
        <v>2762684</v>
      </c>
      <c r="D820" s="62">
        <f>'Report Summary'!$E820+'Report Summary'!$I820+'Report Summary'!$O820</f>
        <v>3093</v>
      </c>
      <c r="E820" s="62">
        <f>SUM('Report Summary'!$F820:$H820)</f>
        <v>3093</v>
      </c>
      <c r="F820" s="62">
        <v>0</v>
      </c>
      <c r="G820" s="62">
        <v>2993</v>
      </c>
      <c r="H820" s="62">
        <v>100</v>
      </c>
      <c r="I820" s="62">
        <f>SUM('Report Summary'!$J820:$N820)</f>
        <v>0</v>
      </c>
      <c r="J820" s="62">
        <v>0</v>
      </c>
      <c r="K820" s="62"/>
      <c r="L820" s="62"/>
      <c r="M820" s="62"/>
      <c r="N820" s="62">
        <v>0</v>
      </c>
      <c r="O820" s="62">
        <f>SUM('Report Summary'!$P820:$S820)</f>
        <v>0</v>
      </c>
      <c r="P820" s="62">
        <v>0</v>
      </c>
      <c r="Q820" s="62">
        <v>0</v>
      </c>
      <c r="R820" s="62">
        <v>0</v>
      </c>
      <c r="S820" s="62">
        <v>0</v>
      </c>
    </row>
    <row r="821" spans="1:19" x14ac:dyDescent="0.25">
      <c r="A821" s="58">
        <v>817</v>
      </c>
      <c r="B821" s="63" t="s">
        <v>8614</v>
      </c>
      <c r="C821" s="63">
        <v>5116635</v>
      </c>
      <c r="D821" s="64">
        <f>'Report Summary'!$E821+'Report Summary'!$I821+'Report Summary'!$O821</f>
        <v>12845.6</v>
      </c>
      <c r="E821" s="64">
        <f>SUM('Report Summary'!$F821:$H821)</f>
        <v>12845.6</v>
      </c>
      <c r="F821" s="64">
        <v>0</v>
      </c>
      <c r="G821" s="64">
        <v>12845.6</v>
      </c>
      <c r="H821" s="64">
        <v>0</v>
      </c>
      <c r="I821" s="64">
        <f>SUM('Report Summary'!$J821:$N821)</f>
        <v>0</v>
      </c>
      <c r="J821" s="64">
        <v>0</v>
      </c>
      <c r="K821" s="64"/>
      <c r="L821" s="64"/>
      <c r="M821" s="64"/>
      <c r="N821" s="64">
        <v>0</v>
      </c>
      <c r="O821" s="64">
        <f>SUM('Report Summary'!$P821:$S821)</f>
        <v>0</v>
      </c>
      <c r="P821" s="64">
        <v>0</v>
      </c>
      <c r="Q821" s="64">
        <v>0</v>
      </c>
      <c r="R821" s="64">
        <v>0</v>
      </c>
      <c r="S821" s="64">
        <v>0</v>
      </c>
    </row>
    <row r="822" spans="1:19" x14ac:dyDescent="0.25">
      <c r="A822" s="55">
        <v>818</v>
      </c>
      <c r="B822" s="61" t="s">
        <v>11289</v>
      </c>
      <c r="C822" s="61">
        <v>5171873</v>
      </c>
      <c r="D822" s="62">
        <f>'Report Summary'!$E822+'Report Summary'!$I822+'Report Summary'!$O822</f>
        <v>22361.899999999998</v>
      </c>
      <c r="E822" s="62">
        <f>SUM('Report Summary'!$F822:$H822)</f>
        <v>18449.3</v>
      </c>
      <c r="F822" s="62">
        <v>0</v>
      </c>
      <c r="G822" s="62">
        <v>18449.3</v>
      </c>
      <c r="H822" s="62">
        <v>0</v>
      </c>
      <c r="I822" s="62">
        <f>SUM('Report Summary'!$J822:$N822)</f>
        <v>3912.6</v>
      </c>
      <c r="J822" s="62">
        <v>0</v>
      </c>
      <c r="K822" s="62">
        <v>3912.6</v>
      </c>
      <c r="L822" s="62"/>
      <c r="M822" s="62"/>
      <c r="N822" s="62">
        <v>0</v>
      </c>
      <c r="O822" s="62">
        <f>SUM('Report Summary'!$P822:$S822)</f>
        <v>0</v>
      </c>
      <c r="P822" s="62">
        <v>0</v>
      </c>
      <c r="Q822" s="62">
        <v>0</v>
      </c>
      <c r="R822" s="62">
        <v>0</v>
      </c>
      <c r="S822" s="62">
        <v>0</v>
      </c>
    </row>
    <row r="823" spans="1:19" x14ac:dyDescent="0.25">
      <c r="A823" s="58">
        <v>819</v>
      </c>
      <c r="B823" s="63" t="s">
        <v>5879</v>
      </c>
      <c r="C823" s="63">
        <v>2656523</v>
      </c>
      <c r="D823" s="64">
        <f>'Report Summary'!$E823+'Report Summary'!$I823+'Report Summary'!$O823</f>
        <v>4626.2</v>
      </c>
      <c r="E823" s="64">
        <f>SUM('Report Summary'!$F823:$H823)</f>
        <v>2453.9</v>
      </c>
      <c r="F823" s="64">
        <v>0</v>
      </c>
      <c r="G823" s="64">
        <v>495.9</v>
      </c>
      <c r="H823" s="64">
        <v>1958</v>
      </c>
      <c r="I823" s="64">
        <f>SUM('Report Summary'!$J823:$N823)</f>
        <v>1672.3</v>
      </c>
      <c r="J823" s="64">
        <v>400</v>
      </c>
      <c r="K823" s="64">
        <v>772.3</v>
      </c>
      <c r="L823" s="64"/>
      <c r="M823" s="64">
        <v>500</v>
      </c>
      <c r="N823" s="64">
        <v>0</v>
      </c>
      <c r="O823" s="64">
        <f>SUM('Report Summary'!$P823:$S823)</f>
        <v>500</v>
      </c>
      <c r="P823" s="64">
        <v>0</v>
      </c>
      <c r="Q823" s="64">
        <v>0</v>
      </c>
      <c r="R823" s="64">
        <v>500</v>
      </c>
      <c r="S823" s="64">
        <v>0</v>
      </c>
    </row>
    <row r="824" spans="1:19" x14ac:dyDescent="0.25">
      <c r="A824" s="55">
        <v>820</v>
      </c>
      <c r="B824" s="67" t="s">
        <v>9084</v>
      </c>
      <c r="C824" s="61">
        <v>5197848</v>
      </c>
      <c r="D824" s="62">
        <f>'Report Summary'!$E824+'Report Summary'!$I824+'Report Summary'!$O824</f>
        <v>7207.3</v>
      </c>
      <c r="E824" s="62">
        <f>SUM('Report Summary'!$F824:$H824)</f>
        <v>6157.3</v>
      </c>
      <c r="F824" s="62">
        <v>0</v>
      </c>
      <c r="G824" s="62">
        <v>6157.3</v>
      </c>
      <c r="H824" s="62">
        <v>0</v>
      </c>
      <c r="I824" s="62">
        <f>SUM('Report Summary'!$J824:$N824)</f>
        <v>50</v>
      </c>
      <c r="J824" s="62">
        <v>0</v>
      </c>
      <c r="K824" s="62"/>
      <c r="L824" s="62"/>
      <c r="M824" s="62">
        <v>50</v>
      </c>
      <c r="N824" s="62">
        <v>0</v>
      </c>
      <c r="O824" s="62">
        <f>SUM('Report Summary'!$P824:$S824)</f>
        <v>1000</v>
      </c>
      <c r="P824" s="62">
        <v>0</v>
      </c>
      <c r="Q824" s="62">
        <v>0</v>
      </c>
      <c r="R824" s="62">
        <v>1000</v>
      </c>
      <c r="S824" s="62">
        <v>0</v>
      </c>
    </row>
    <row r="825" spans="1:19" x14ac:dyDescent="0.25">
      <c r="A825" s="58">
        <v>821</v>
      </c>
      <c r="B825" s="63" t="s">
        <v>5465</v>
      </c>
      <c r="C825" s="63">
        <v>5547938</v>
      </c>
      <c r="D825" s="64">
        <f>'Report Summary'!$E825+'Report Summary'!$I825+'Report Summary'!$O825</f>
        <v>8350.2000000000007</v>
      </c>
      <c r="E825" s="64">
        <f>SUM('Report Summary'!$F825:$H825)</f>
        <v>3730.3</v>
      </c>
      <c r="F825" s="64">
        <v>0</v>
      </c>
      <c r="G825" s="64">
        <v>3730.3</v>
      </c>
      <c r="H825" s="64">
        <v>0</v>
      </c>
      <c r="I825" s="64">
        <f>SUM('Report Summary'!$J825:$N825)</f>
        <v>4319.8999999999996</v>
      </c>
      <c r="J825" s="64">
        <v>0</v>
      </c>
      <c r="K825" s="64">
        <v>319.89999999999998</v>
      </c>
      <c r="L825" s="64"/>
      <c r="M825" s="64"/>
      <c r="N825" s="64">
        <v>4000</v>
      </c>
      <c r="O825" s="64">
        <f>SUM('Report Summary'!$P825:$S825)</f>
        <v>300</v>
      </c>
      <c r="P825" s="64">
        <v>0</v>
      </c>
      <c r="Q825" s="64">
        <v>0</v>
      </c>
      <c r="R825" s="64">
        <v>300</v>
      </c>
      <c r="S825" s="64">
        <v>0</v>
      </c>
    </row>
    <row r="826" spans="1:19" x14ac:dyDescent="0.25">
      <c r="A826" s="55">
        <v>822</v>
      </c>
      <c r="B826" s="56" t="s">
        <v>11290</v>
      </c>
      <c r="C826" s="56">
        <v>5108713</v>
      </c>
      <c r="D826" s="57">
        <f>'Report Summary'!$E826+'Report Summary'!$I826+'Report Summary'!$O826</f>
        <v>5166.2</v>
      </c>
      <c r="E826" s="57">
        <f>SUM('Report Summary'!$F826:$H826)</f>
        <v>466.2</v>
      </c>
      <c r="F826" s="57">
        <v>0</v>
      </c>
      <c r="G826" s="57">
        <v>267</v>
      </c>
      <c r="H826" s="57">
        <v>199.2</v>
      </c>
      <c r="I826" s="57">
        <f>SUM('Report Summary'!$J826:$N826)</f>
        <v>4700</v>
      </c>
      <c r="J826" s="57">
        <v>0</v>
      </c>
      <c r="K826" s="57">
        <v>400</v>
      </c>
      <c r="L826" s="57"/>
      <c r="M826" s="57">
        <v>4300</v>
      </c>
      <c r="N826" s="57">
        <v>0</v>
      </c>
      <c r="O826" s="57">
        <f>SUM('Report Summary'!$P826:$S826)</f>
        <v>0</v>
      </c>
      <c r="P826" s="57">
        <v>0</v>
      </c>
      <c r="Q826" s="57">
        <v>0</v>
      </c>
      <c r="R826" s="57">
        <v>0</v>
      </c>
      <c r="S826" s="57">
        <v>0</v>
      </c>
    </row>
    <row r="827" spans="1:19" x14ac:dyDescent="0.25">
      <c r="A827" s="58">
        <v>823</v>
      </c>
      <c r="B827" s="63" t="s">
        <v>11291</v>
      </c>
      <c r="C827" s="63">
        <v>2546574</v>
      </c>
      <c r="D827" s="64">
        <f>'Report Summary'!$E827+'Report Summary'!$I827+'Report Summary'!$O827</f>
        <v>39246</v>
      </c>
      <c r="E827" s="64">
        <f>SUM('Report Summary'!$F827:$H827)</f>
        <v>39246</v>
      </c>
      <c r="F827" s="64">
        <v>25583.899999999998</v>
      </c>
      <c r="G827" s="64">
        <v>13662.1</v>
      </c>
      <c r="H827" s="64">
        <v>0</v>
      </c>
      <c r="I827" s="64">
        <f>SUM('Report Summary'!$J827:$N827)</f>
        <v>0</v>
      </c>
      <c r="J827" s="64">
        <v>0</v>
      </c>
      <c r="K827" s="64"/>
      <c r="L827" s="64"/>
      <c r="M827" s="64"/>
      <c r="N827" s="64">
        <v>0</v>
      </c>
      <c r="O827" s="64">
        <f>SUM('Report Summary'!$P827:$S827)</f>
        <v>0</v>
      </c>
      <c r="P827" s="64">
        <v>0</v>
      </c>
      <c r="Q827" s="64">
        <v>0</v>
      </c>
      <c r="R827" s="64">
        <v>0</v>
      </c>
      <c r="S827" s="64">
        <v>0</v>
      </c>
    </row>
    <row r="828" spans="1:19" x14ac:dyDescent="0.25">
      <c r="A828" s="55">
        <v>824</v>
      </c>
      <c r="B828" s="56" t="s">
        <v>2428</v>
      </c>
      <c r="C828" s="56">
        <v>2639815</v>
      </c>
      <c r="D828" s="57">
        <f>'Report Summary'!$E828+'Report Summary'!$I828+'Report Summary'!$O828</f>
        <v>98200</v>
      </c>
      <c r="E828" s="57">
        <f>SUM('Report Summary'!$F828:$H828)</f>
        <v>72800</v>
      </c>
      <c r="F828" s="57">
        <v>41700</v>
      </c>
      <c r="G828" s="57">
        <v>5900</v>
      </c>
      <c r="H828" s="57">
        <v>25200</v>
      </c>
      <c r="I828" s="57">
        <f>SUM('Report Summary'!$J828:$N828)</f>
        <v>25400</v>
      </c>
      <c r="J828" s="57">
        <v>1200</v>
      </c>
      <c r="K828" s="57">
        <v>20700</v>
      </c>
      <c r="L828" s="57">
        <v>2000</v>
      </c>
      <c r="M828" s="57">
        <v>1500</v>
      </c>
      <c r="N828" s="57">
        <v>0</v>
      </c>
      <c r="O828" s="57">
        <f>SUM('Report Summary'!$P828:$S828)</f>
        <v>0</v>
      </c>
      <c r="P828" s="57">
        <v>0</v>
      </c>
      <c r="Q828" s="57">
        <v>0</v>
      </c>
      <c r="R828" s="57">
        <v>0</v>
      </c>
      <c r="S828" s="57">
        <v>0</v>
      </c>
    </row>
    <row r="829" spans="1:19" x14ac:dyDescent="0.25">
      <c r="A829" s="58">
        <v>825</v>
      </c>
      <c r="B829" s="59" t="s">
        <v>11292</v>
      </c>
      <c r="C829" s="59">
        <v>5320259</v>
      </c>
      <c r="D829" s="60">
        <f>'Report Summary'!$E829+'Report Summary'!$I829+'Report Summary'!$O829</f>
        <v>664837.38</v>
      </c>
      <c r="E829" s="60">
        <f>SUM('Report Summary'!$F829:$H829)</f>
        <v>562386</v>
      </c>
      <c r="F829" s="60">
        <v>374762.2</v>
      </c>
      <c r="G829" s="60">
        <v>590.70000000000005</v>
      </c>
      <c r="H829" s="60">
        <v>187033.1</v>
      </c>
      <c r="I829" s="60">
        <f>SUM('Report Summary'!$J829:$N829)</f>
        <v>98811.38</v>
      </c>
      <c r="J829" s="60">
        <v>0</v>
      </c>
      <c r="K829" s="60">
        <v>842.88</v>
      </c>
      <c r="L829" s="60">
        <v>1741.5</v>
      </c>
      <c r="M829" s="60">
        <v>2700</v>
      </c>
      <c r="N829" s="60">
        <v>93527</v>
      </c>
      <c r="O829" s="60">
        <f>SUM('Report Summary'!$P829:$S829)</f>
        <v>3640</v>
      </c>
      <c r="P829" s="60">
        <v>0</v>
      </c>
      <c r="Q829" s="60">
        <v>0</v>
      </c>
      <c r="R829" s="60">
        <v>3640</v>
      </c>
      <c r="S829" s="60">
        <v>0</v>
      </c>
    </row>
    <row r="830" spans="1:19" x14ac:dyDescent="0.25">
      <c r="A830" s="55">
        <v>826</v>
      </c>
      <c r="B830" s="56" t="s">
        <v>9010</v>
      </c>
      <c r="C830" s="56">
        <v>2051273</v>
      </c>
      <c r="D830" s="57">
        <f>'Report Summary'!$E830+'Report Summary'!$I830+'Report Summary'!$O830</f>
        <v>6256.2</v>
      </c>
      <c r="E830" s="57">
        <f>SUM('Report Summary'!$F830:$H830)</f>
        <v>260.7</v>
      </c>
      <c r="F830" s="57">
        <v>260.7</v>
      </c>
      <c r="G830" s="57">
        <v>0</v>
      </c>
      <c r="H830" s="57">
        <v>0</v>
      </c>
      <c r="I830" s="57">
        <f>SUM('Report Summary'!$J830:$N830)</f>
        <v>5995.5</v>
      </c>
      <c r="J830" s="57">
        <v>157.5</v>
      </c>
      <c r="K830" s="57">
        <v>1092.5</v>
      </c>
      <c r="L830" s="57">
        <v>15</v>
      </c>
      <c r="M830" s="57"/>
      <c r="N830" s="57">
        <v>4730.5</v>
      </c>
      <c r="O830" s="57">
        <f>SUM('Report Summary'!$P830:$S830)</f>
        <v>0</v>
      </c>
      <c r="P830" s="57">
        <v>0</v>
      </c>
      <c r="Q830" s="57">
        <v>0</v>
      </c>
      <c r="R830" s="57">
        <v>0</v>
      </c>
      <c r="S830" s="57">
        <v>0</v>
      </c>
    </row>
    <row r="831" spans="1:19" x14ac:dyDescent="0.25">
      <c r="A831" s="58">
        <v>827</v>
      </c>
      <c r="B831" s="63" t="s">
        <v>11293</v>
      </c>
      <c r="C831" s="63">
        <v>5095034</v>
      </c>
      <c r="D831" s="64">
        <f>'Report Summary'!$E831+'Report Summary'!$I831+'Report Summary'!$O831</f>
        <v>1128.7</v>
      </c>
      <c r="E831" s="64">
        <f>SUM('Report Summary'!$F831:$H831)</f>
        <v>648.70000000000005</v>
      </c>
      <c r="F831" s="64">
        <v>0</v>
      </c>
      <c r="G831" s="64">
        <v>203</v>
      </c>
      <c r="H831" s="64">
        <v>445.7</v>
      </c>
      <c r="I831" s="64">
        <f>SUM('Report Summary'!$J831:$N831)</f>
        <v>480</v>
      </c>
      <c r="J831" s="64">
        <v>0</v>
      </c>
      <c r="K831" s="64">
        <v>480</v>
      </c>
      <c r="L831" s="64"/>
      <c r="M831" s="64"/>
      <c r="N831" s="64">
        <v>0</v>
      </c>
      <c r="O831" s="64">
        <f>SUM('Report Summary'!$P831:$S831)</f>
        <v>0</v>
      </c>
      <c r="P831" s="64">
        <v>0</v>
      </c>
      <c r="Q831" s="64">
        <v>0</v>
      </c>
      <c r="R831" s="64">
        <v>0</v>
      </c>
      <c r="S831" s="64">
        <v>0</v>
      </c>
    </row>
    <row r="832" spans="1:19" x14ac:dyDescent="0.25">
      <c r="A832" s="55">
        <v>828</v>
      </c>
      <c r="B832" s="56" t="s">
        <v>890</v>
      </c>
      <c r="C832" s="56">
        <v>5098033</v>
      </c>
      <c r="D832" s="57">
        <f>'Report Summary'!$E832+'Report Summary'!$I832+'Report Summary'!$O832</f>
        <v>43502.6</v>
      </c>
      <c r="E832" s="57">
        <f>SUM('Report Summary'!$F832:$H832)</f>
        <v>36877.599999999999</v>
      </c>
      <c r="F832" s="57">
        <v>16846.099999999999</v>
      </c>
      <c r="G832" s="57">
        <v>9997.7999999999993</v>
      </c>
      <c r="H832" s="57">
        <v>10033.700000000001</v>
      </c>
      <c r="I832" s="57">
        <f>SUM('Report Summary'!$J832:$N832)</f>
        <v>2625</v>
      </c>
      <c r="J832" s="57">
        <v>0</v>
      </c>
      <c r="K832" s="57"/>
      <c r="L832" s="57"/>
      <c r="M832" s="57"/>
      <c r="N832" s="57">
        <v>2625</v>
      </c>
      <c r="O832" s="57">
        <f>SUM('Report Summary'!$P832:$S832)</f>
        <v>4000</v>
      </c>
      <c r="P832" s="57">
        <v>0</v>
      </c>
      <c r="Q832" s="57">
        <v>0</v>
      </c>
      <c r="R832" s="57">
        <v>4000</v>
      </c>
      <c r="S832" s="57">
        <v>0</v>
      </c>
    </row>
    <row r="833" spans="1:19" x14ac:dyDescent="0.25">
      <c r="A833" s="58">
        <v>829</v>
      </c>
      <c r="B833" s="63" t="s">
        <v>11294</v>
      </c>
      <c r="C833" s="63">
        <v>2839717</v>
      </c>
      <c r="D833" s="64">
        <f>'Report Summary'!$E833+'Report Summary'!$I833+'Report Summary'!$O833</f>
        <v>2960785.2800000003</v>
      </c>
      <c r="E833" s="64">
        <f>SUM('Report Summary'!$F833:$H833)</f>
        <v>2137643.1800000002</v>
      </c>
      <c r="F833" s="64">
        <v>22374.699999999997</v>
      </c>
      <c r="G833" s="64">
        <v>1680778.8</v>
      </c>
      <c r="H833" s="64">
        <v>434489.68000000005</v>
      </c>
      <c r="I833" s="64">
        <f>SUM('Report Summary'!$J833:$N833)</f>
        <v>685477.1</v>
      </c>
      <c r="J833" s="64">
        <v>19106.900000000001</v>
      </c>
      <c r="K833" s="64">
        <v>6122.7</v>
      </c>
      <c r="L833" s="64">
        <v>80953.5</v>
      </c>
      <c r="M833" s="64">
        <v>16900</v>
      </c>
      <c r="N833" s="64">
        <v>562394</v>
      </c>
      <c r="O833" s="64">
        <f>SUM('Report Summary'!$P833:$S833)</f>
        <v>137665</v>
      </c>
      <c r="P833" s="64">
        <v>0</v>
      </c>
      <c r="Q833" s="64">
        <v>60000</v>
      </c>
      <c r="R833" s="64">
        <v>65505</v>
      </c>
      <c r="S833" s="64">
        <v>12160</v>
      </c>
    </row>
    <row r="834" spans="1:19" x14ac:dyDescent="0.25">
      <c r="A834" s="55">
        <v>830</v>
      </c>
      <c r="B834" s="61" t="s">
        <v>11295</v>
      </c>
      <c r="C834" s="61">
        <v>5321611</v>
      </c>
      <c r="D834" s="62">
        <f>'Report Summary'!$E834+'Report Summary'!$I834+'Report Summary'!$O834</f>
        <v>399776.8</v>
      </c>
      <c r="E834" s="62">
        <f>SUM('Report Summary'!$F834:$H834)</f>
        <v>397776.8</v>
      </c>
      <c r="F834" s="62">
        <v>0</v>
      </c>
      <c r="G834" s="62">
        <v>397776.8</v>
      </c>
      <c r="H834" s="62">
        <v>0</v>
      </c>
      <c r="I834" s="62">
        <f>SUM('Report Summary'!$J834:$N834)</f>
        <v>2000</v>
      </c>
      <c r="J834" s="62">
        <v>0</v>
      </c>
      <c r="K834" s="62"/>
      <c r="L834" s="62"/>
      <c r="M834" s="62">
        <v>2000</v>
      </c>
      <c r="N834" s="62">
        <v>0</v>
      </c>
      <c r="O834" s="62">
        <f>SUM('Report Summary'!$P834:$S834)</f>
        <v>0</v>
      </c>
      <c r="P834" s="62">
        <v>0</v>
      </c>
      <c r="Q834" s="62">
        <v>0</v>
      </c>
      <c r="R834" s="62">
        <v>0</v>
      </c>
      <c r="S834" s="62">
        <v>0</v>
      </c>
    </row>
    <row r="835" spans="1:19" x14ac:dyDescent="0.25">
      <c r="A835" s="58">
        <v>831</v>
      </c>
      <c r="B835" s="63" t="s">
        <v>11296</v>
      </c>
      <c r="C835" s="63">
        <v>5152542</v>
      </c>
      <c r="D835" s="64">
        <f>'Report Summary'!$E835+'Report Summary'!$I835+'Report Summary'!$O835</f>
        <v>5669.6</v>
      </c>
      <c r="E835" s="64">
        <f>SUM('Report Summary'!$F835:$H835)</f>
        <v>1933</v>
      </c>
      <c r="F835" s="64">
        <v>0</v>
      </c>
      <c r="G835" s="64">
        <v>1933</v>
      </c>
      <c r="H835" s="64">
        <v>0</v>
      </c>
      <c r="I835" s="64">
        <f>SUM('Report Summary'!$J835:$N835)</f>
        <v>3736.6</v>
      </c>
      <c r="J835" s="64">
        <v>0</v>
      </c>
      <c r="K835" s="64">
        <v>2736.6</v>
      </c>
      <c r="L835" s="64"/>
      <c r="M835" s="64">
        <v>1000</v>
      </c>
      <c r="N835" s="64">
        <v>0</v>
      </c>
      <c r="O835" s="64">
        <f>SUM('Report Summary'!$P835:$S835)</f>
        <v>0</v>
      </c>
      <c r="P835" s="64">
        <v>0</v>
      </c>
      <c r="Q835" s="64">
        <v>0</v>
      </c>
      <c r="R835" s="64">
        <v>0</v>
      </c>
      <c r="S835" s="64">
        <v>0</v>
      </c>
    </row>
    <row r="836" spans="1:19" x14ac:dyDescent="0.25">
      <c r="A836" s="55">
        <v>832</v>
      </c>
      <c r="B836" s="61" t="s">
        <v>2952</v>
      </c>
      <c r="C836" s="61">
        <v>5057035</v>
      </c>
      <c r="D836" s="62">
        <f>'Report Summary'!$E836+'Report Summary'!$I836+'Report Summary'!$O836</f>
        <v>75368.5</v>
      </c>
      <c r="E836" s="62">
        <f>SUM('Report Summary'!$F836:$H836)</f>
        <v>69943.5</v>
      </c>
      <c r="F836" s="62">
        <v>0</v>
      </c>
      <c r="G836" s="62">
        <v>69943.5</v>
      </c>
      <c r="H836" s="62">
        <v>0</v>
      </c>
      <c r="I836" s="62">
        <f>SUM('Report Summary'!$J836:$N836)</f>
        <v>2925</v>
      </c>
      <c r="J836" s="62">
        <v>0</v>
      </c>
      <c r="K836" s="62"/>
      <c r="L836" s="62"/>
      <c r="M836" s="62">
        <v>2925</v>
      </c>
      <c r="N836" s="62">
        <v>0</v>
      </c>
      <c r="O836" s="62">
        <f>SUM('Report Summary'!$P836:$S836)</f>
        <v>2500</v>
      </c>
      <c r="P836" s="62">
        <v>0</v>
      </c>
      <c r="Q836" s="62">
        <v>0</v>
      </c>
      <c r="R836" s="62">
        <v>2500</v>
      </c>
      <c r="S836" s="62">
        <v>0</v>
      </c>
    </row>
    <row r="837" spans="1:19" x14ac:dyDescent="0.25">
      <c r="A837" s="58">
        <v>833</v>
      </c>
      <c r="B837" s="65" t="s">
        <v>3076</v>
      </c>
      <c r="C837" s="65">
        <v>5012821</v>
      </c>
      <c r="D837" s="60">
        <f>'Report Summary'!$E837+'Report Summary'!$I837+'Report Summary'!$O837</f>
        <v>1180</v>
      </c>
      <c r="E837" s="60">
        <f>SUM('Report Summary'!$F837:$H837)</f>
        <v>1180</v>
      </c>
      <c r="F837" s="60">
        <v>180</v>
      </c>
      <c r="G837" s="60">
        <v>1000</v>
      </c>
      <c r="H837" s="60">
        <v>0</v>
      </c>
      <c r="I837" s="60">
        <f>SUM('Report Summary'!$J837:$N837)</f>
        <v>0</v>
      </c>
      <c r="J837" s="60">
        <v>0</v>
      </c>
      <c r="K837" s="60"/>
      <c r="L837" s="60"/>
      <c r="M837" s="60"/>
      <c r="N837" s="60">
        <v>0</v>
      </c>
      <c r="O837" s="60">
        <f>SUM('Report Summary'!$P837:$S837)</f>
        <v>0</v>
      </c>
      <c r="P837" s="60">
        <v>0</v>
      </c>
      <c r="Q837" s="60">
        <v>0</v>
      </c>
      <c r="R837" s="60">
        <v>0</v>
      </c>
      <c r="S837" s="60">
        <v>0</v>
      </c>
    </row>
    <row r="838" spans="1:19" x14ac:dyDescent="0.25">
      <c r="A838" s="55">
        <v>834</v>
      </c>
      <c r="B838" s="56" t="s">
        <v>1732</v>
      </c>
      <c r="C838" s="56">
        <v>2582457</v>
      </c>
      <c r="D838" s="57">
        <f>'Report Summary'!$E838+'Report Summary'!$I838+'Report Summary'!$O838</f>
        <v>63839.9</v>
      </c>
      <c r="E838" s="57">
        <f>SUM('Report Summary'!$F838:$H838)</f>
        <v>62507.5</v>
      </c>
      <c r="F838" s="57">
        <v>2500</v>
      </c>
      <c r="G838" s="57">
        <v>14870.8</v>
      </c>
      <c r="H838" s="57">
        <v>45136.7</v>
      </c>
      <c r="I838" s="57">
        <f>SUM('Report Summary'!$J838:$N838)</f>
        <v>1332.4</v>
      </c>
      <c r="J838" s="57">
        <v>946.4</v>
      </c>
      <c r="K838" s="57">
        <v>150</v>
      </c>
      <c r="L838" s="57">
        <v>236</v>
      </c>
      <c r="M838" s="57"/>
      <c r="N838" s="57">
        <v>0</v>
      </c>
      <c r="O838" s="57">
        <f>SUM('Report Summary'!$P838:$S838)</f>
        <v>0</v>
      </c>
      <c r="P838" s="57">
        <v>0</v>
      </c>
      <c r="Q838" s="57">
        <v>0</v>
      </c>
      <c r="R838" s="57">
        <v>0</v>
      </c>
      <c r="S838" s="57">
        <v>0</v>
      </c>
    </row>
    <row r="839" spans="1:19" x14ac:dyDescent="0.25">
      <c r="A839" s="58">
        <v>835</v>
      </c>
      <c r="B839" s="59" t="s">
        <v>11297</v>
      </c>
      <c r="C839" s="59">
        <v>4184211</v>
      </c>
      <c r="D839" s="60">
        <f>'Report Summary'!$E839+'Report Summary'!$I839+'Report Summary'!$O839</f>
        <v>5042.8</v>
      </c>
      <c r="E839" s="60">
        <f>SUM('Report Summary'!$F839:$H839)</f>
        <v>5042.8</v>
      </c>
      <c r="F839" s="60">
        <v>0</v>
      </c>
      <c r="G839" s="60">
        <v>5042.8</v>
      </c>
      <c r="H839" s="60">
        <v>0</v>
      </c>
      <c r="I839" s="60">
        <f>SUM('Report Summary'!$J839:$N839)</f>
        <v>0</v>
      </c>
      <c r="J839" s="60">
        <v>0</v>
      </c>
      <c r="K839" s="60"/>
      <c r="L839" s="60"/>
      <c r="M839" s="60"/>
      <c r="N839" s="60">
        <v>0</v>
      </c>
      <c r="O839" s="60">
        <f>SUM('Report Summary'!$P839:$S839)</f>
        <v>0</v>
      </c>
      <c r="P839" s="60">
        <v>0</v>
      </c>
      <c r="Q839" s="60">
        <v>0</v>
      </c>
      <c r="R839" s="60">
        <v>0</v>
      </c>
      <c r="S839" s="60">
        <v>0</v>
      </c>
    </row>
    <row r="840" spans="1:19" x14ac:dyDescent="0.25">
      <c r="A840" s="55">
        <v>836</v>
      </c>
      <c r="B840" s="56" t="s">
        <v>6017</v>
      </c>
      <c r="C840" s="56">
        <v>2293463</v>
      </c>
      <c r="D840" s="57">
        <f>'Report Summary'!$E840+'Report Summary'!$I840+'Report Summary'!$O840</f>
        <v>209100.78</v>
      </c>
      <c r="E840" s="57">
        <f>SUM('Report Summary'!$F840:$H840)</f>
        <v>175830.15</v>
      </c>
      <c r="F840" s="57">
        <v>1992.6</v>
      </c>
      <c r="G840" s="57">
        <v>2003.3</v>
      </c>
      <c r="H840" s="57">
        <v>171834.25</v>
      </c>
      <c r="I840" s="57">
        <f>SUM('Report Summary'!$J840:$N840)</f>
        <v>23270.629999999997</v>
      </c>
      <c r="J840" s="57">
        <v>17516.53</v>
      </c>
      <c r="K840" s="57">
        <v>5754.1</v>
      </c>
      <c r="L840" s="57"/>
      <c r="M840" s="57"/>
      <c r="N840" s="57">
        <v>0</v>
      </c>
      <c r="O840" s="57">
        <f>SUM('Report Summary'!$P840:$S840)</f>
        <v>10000</v>
      </c>
      <c r="P840" s="57">
        <v>0</v>
      </c>
      <c r="Q840" s="57">
        <v>10000</v>
      </c>
      <c r="R840" s="57">
        <v>0</v>
      </c>
      <c r="S840" s="57">
        <v>0</v>
      </c>
    </row>
    <row r="841" spans="1:19" x14ac:dyDescent="0.25">
      <c r="A841" s="58">
        <v>837</v>
      </c>
      <c r="B841" s="59" t="s">
        <v>10508</v>
      </c>
      <c r="C841" s="59">
        <v>2848376</v>
      </c>
      <c r="D841" s="60">
        <f>'Report Summary'!$E841+'Report Summary'!$I841+'Report Summary'!$O841</f>
        <v>41581.924000000006</v>
      </c>
      <c r="E841" s="60">
        <f>SUM('Report Summary'!$F841:$H841)</f>
        <v>40608.024000000005</v>
      </c>
      <c r="F841" s="60">
        <v>4388.6000000000004</v>
      </c>
      <c r="G841" s="72">
        <v>7929.424</v>
      </c>
      <c r="H841" s="60">
        <v>28290</v>
      </c>
      <c r="I841" s="60">
        <f>SUM('Report Summary'!$J841:$N841)</f>
        <v>973.9</v>
      </c>
      <c r="J841" s="60">
        <v>0</v>
      </c>
      <c r="K841" s="60">
        <v>552</v>
      </c>
      <c r="L841" s="60">
        <v>421.9</v>
      </c>
      <c r="M841" s="60"/>
      <c r="N841" s="60">
        <v>0</v>
      </c>
      <c r="O841" s="60">
        <f>SUM('Report Summary'!$P841:$S841)</f>
        <v>0</v>
      </c>
      <c r="P841" s="60">
        <v>0</v>
      </c>
      <c r="Q841" s="60">
        <v>0</v>
      </c>
      <c r="R841" s="60">
        <v>0</v>
      </c>
      <c r="S841" s="60">
        <v>0</v>
      </c>
    </row>
    <row r="842" spans="1:19" x14ac:dyDescent="0.25">
      <c r="A842" s="55">
        <v>838</v>
      </c>
      <c r="B842" s="66" t="s">
        <v>11298</v>
      </c>
      <c r="C842" s="66">
        <v>2076675</v>
      </c>
      <c r="D842" s="62">
        <f>'Report Summary'!$E842+'Report Summary'!$I842+'Report Summary'!$O842</f>
        <v>462840</v>
      </c>
      <c r="E842" s="62">
        <f>SUM('Report Summary'!$F842:$H842)</f>
        <v>461458</v>
      </c>
      <c r="F842" s="62">
        <v>0</v>
      </c>
      <c r="G842" s="62">
        <v>174986</v>
      </c>
      <c r="H842" s="62">
        <v>286472</v>
      </c>
      <c r="I842" s="62">
        <f>SUM('Report Summary'!$J842:$N842)</f>
        <v>1382</v>
      </c>
      <c r="J842" s="62">
        <v>1239</v>
      </c>
      <c r="K842" s="62">
        <v>143</v>
      </c>
      <c r="L842" s="62"/>
      <c r="M842" s="62"/>
      <c r="N842" s="62">
        <v>0</v>
      </c>
      <c r="O842" s="62">
        <f>SUM('Report Summary'!$P842:$S842)</f>
        <v>0</v>
      </c>
      <c r="P842" s="62">
        <v>0</v>
      </c>
      <c r="Q842" s="62">
        <v>0</v>
      </c>
      <c r="R842" s="62">
        <v>0</v>
      </c>
      <c r="S842" s="62">
        <v>0</v>
      </c>
    </row>
    <row r="843" spans="1:19" x14ac:dyDescent="0.25">
      <c r="A843" s="58">
        <v>839</v>
      </c>
      <c r="B843" s="69" t="s">
        <v>9668</v>
      </c>
      <c r="C843" s="65">
        <v>5146852</v>
      </c>
      <c r="D843" s="60">
        <f>'Report Summary'!$E843+'Report Summary'!$I843+'Report Summary'!$O843</f>
        <v>0</v>
      </c>
      <c r="E843" s="60">
        <f>SUM('Report Summary'!$F843:$H843)</f>
        <v>0</v>
      </c>
      <c r="F843" s="60">
        <v>0</v>
      </c>
      <c r="G843" s="60">
        <v>0</v>
      </c>
      <c r="H843" s="60">
        <v>0</v>
      </c>
      <c r="I843" s="60">
        <f>SUM('Report Summary'!$J843:$N843)</f>
        <v>0</v>
      </c>
      <c r="J843" s="60">
        <v>0</v>
      </c>
      <c r="K843" s="60"/>
      <c r="L843" s="60"/>
      <c r="M843" s="60"/>
      <c r="N843" s="60">
        <v>0</v>
      </c>
      <c r="O843" s="60">
        <f>SUM('Report Summary'!$P843:$S843)</f>
        <v>0</v>
      </c>
      <c r="P843" s="60">
        <v>0</v>
      </c>
      <c r="Q843" s="60">
        <v>0</v>
      </c>
      <c r="R843" s="60">
        <v>0</v>
      </c>
      <c r="S843" s="60">
        <v>0</v>
      </c>
    </row>
    <row r="844" spans="1:19" x14ac:dyDescent="0.25">
      <c r="A844" s="55">
        <v>840</v>
      </c>
      <c r="B844" s="66" t="s">
        <v>9857</v>
      </c>
      <c r="C844" s="66">
        <v>5517931</v>
      </c>
      <c r="D844" s="62">
        <f>'Report Summary'!$E844+'Report Summary'!$I844+'Report Summary'!$O844</f>
        <v>29509.82</v>
      </c>
      <c r="E844" s="62">
        <f>SUM('Report Summary'!$F844:$H844)</f>
        <v>29509.82</v>
      </c>
      <c r="F844" s="62">
        <v>0</v>
      </c>
      <c r="G844" s="62">
        <v>940.45</v>
      </c>
      <c r="H844" s="62">
        <v>28569.37</v>
      </c>
      <c r="I844" s="62">
        <f>SUM('Report Summary'!$J844:$N844)</f>
        <v>0</v>
      </c>
      <c r="J844" s="62">
        <v>0</v>
      </c>
      <c r="K844" s="62"/>
      <c r="L844" s="62"/>
      <c r="M844" s="62"/>
      <c r="N844" s="62">
        <v>0</v>
      </c>
      <c r="O844" s="62">
        <f>SUM('Report Summary'!$P844:$S844)</f>
        <v>0</v>
      </c>
      <c r="P844" s="62">
        <v>0</v>
      </c>
      <c r="Q844" s="62">
        <v>0</v>
      </c>
      <c r="R844" s="62">
        <v>0</v>
      </c>
      <c r="S844" s="62">
        <v>0</v>
      </c>
    </row>
    <row r="845" spans="1:19" x14ac:dyDescent="0.25">
      <c r="A845" s="58">
        <v>841</v>
      </c>
      <c r="B845" s="65" t="s">
        <v>11299</v>
      </c>
      <c r="C845" s="65">
        <v>5171881</v>
      </c>
      <c r="D845" s="60">
        <f>'Report Summary'!$E845+'Report Summary'!$I845+'Report Summary'!$O845</f>
        <v>81395.100000000006</v>
      </c>
      <c r="E845" s="60">
        <f>SUM('Report Summary'!$F845:$H845)</f>
        <v>70385.5</v>
      </c>
      <c r="F845" s="60">
        <v>48578.299999999996</v>
      </c>
      <c r="G845" s="60">
        <v>11953.6</v>
      </c>
      <c r="H845" s="60">
        <v>9853.6</v>
      </c>
      <c r="I845" s="60">
        <f>SUM('Report Summary'!$J845:$N845)</f>
        <v>11009.6</v>
      </c>
      <c r="J845" s="60">
        <v>2870.2</v>
      </c>
      <c r="K845" s="60">
        <v>8000</v>
      </c>
      <c r="L845" s="60">
        <v>139.4</v>
      </c>
      <c r="M845" s="60"/>
      <c r="N845" s="60">
        <v>0</v>
      </c>
      <c r="O845" s="60">
        <f>SUM('Report Summary'!$P845:$S845)</f>
        <v>0</v>
      </c>
      <c r="P845" s="60">
        <v>0</v>
      </c>
      <c r="Q845" s="60">
        <v>0</v>
      </c>
      <c r="R845" s="60">
        <v>0</v>
      </c>
      <c r="S845" s="60">
        <v>0</v>
      </c>
    </row>
    <row r="846" spans="1:19" x14ac:dyDescent="0.25">
      <c r="A846" s="55">
        <v>842</v>
      </c>
      <c r="B846" s="66" t="s">
        <v>4873</v>
      </c>
      <c r="C846" s="66">
        <v>5203252</v>
      </c>
      <c r="D846" s="62">
        <f>'Report Summary'!$E846+'Report Summary'!$I846+'Report Summary'!$O846</f>
        <v>64063.599000000002</v>
      </c>
      <c r="E846" s="62">
        <f>SUM('Report Summary'!$F846:$H846)</f>
        <v>60239.499000000003</v>
      </c>
      <c r="F846" s="62">
        <v>0</v>
      </c>
      <c r="G846" s="62">
        <v>60239.499000000003</v>
      </c>
      <c r="H846" s="62">
        <v>0</v>
      </c>
      <c r="I846" s="62">
        <f>SUM('Report Summary'!$J846:$N846)</f>
        <v>3824.1</v>
      </c>
      <c r="J846" s="62">
        <v>0</v>
      </c>
      <c r="K846" s="62"/>
      <c r="L846" s="62"/>
      <c r="M846" s="62">
        <v>500</v>
      </c>
      <c r="N846" s="62">
        <v>3324.1</v>
      </c>
      <c r="O846" s="62">
        <f>SUM('Report Summary'!$P846:$S846)</f>
        <v>0</v>
      </c>
      <c r="P846" s="62">
        <v>0</v>
      </c>
      <c r="Q846" s="62">
        <v>0</v>
      </c>
      <c r="R846" s="62">
        <v>0</v>
      </c>
      <c r="S846" s="62">
        <v>0</v>
      </c>
    </row>
    <row r="847" spans="1:19" x14ac:dyDescent="0.25">
      <c r="A847" s="58">
        <v>843</v>
      </c>
      <c r="B847" s="65" t="s">
        <v>11300</v>
      </c>
      <c r="C847" s="65">
        <v>2868504</v>
      </c>
      <c r="D847" s="60">
        <f>'Report Summary'!$E847+'Report Summary'!$I847+'Report Summary'!$O847</f>
        <v>79.3</v>
      </c>
      <c r="E847" s="60">
        <f>SUM('Report Summary'!$F847:$H847)</f>
        <v>79.3</v>
      </c>
      <c r="F847" s="60">
        <v>0</v>
      </c>
      <c r="G847" s="60">
        <v>79.3</v>
      </c>
      <c r="H847" s="60">
        <v>0</v>
      </c>
      <c r="I847" s="60">
        <f>SUM('Report Summary'!$J847:$N847)</f>
        <v>0</v>
      </c>
      <c r="J847" s="60">
        <v>0</v>
      </c>
      <c r="K847" s="60"/>
      <c r="L847" s="60"/>
      <c r="M847" s="60"/>
      <c r="N847" s="60">
        <v>0</v>
      </c>
      <c r="O847" s="60">
        <f>SUM('Report Summary'!$P847:$S847)</f>
        <v>0</v>
      </c>
      <c r="P847" s="60">
        <v>0</v>
      </c>
      <c r="Q847" s="60">
        <v>0</v>
      </c>
      <c r="R847" s="60">
        <v>0</v>
      </c>
      <c r="S847" s="60">
        <v>0</v>
      </c>
    </row>
    <row r="848" spans="1:19" x14ac:dyDescent="0.25">
      <c r="A848" s="55">
        <v>844</v>
      </c>
      <c r="B848" s="66" t="s">
        <v>11301</v>
      </c>
      <c r="C848" s="66">
        <v>2824582</v>
      </c>
      <c r="D848" s="62">
        <f>'Report Summary'!$E848+'Report Summary'!$I848+'Report Summary'!$O848</f>
        <v>514.5</v>
      </c>
      <c r="E848" s="62">
        <f>SUM('Report Summary'!$F848:$H848)</f>
        <v>514.5</v>
      </c>
      <c r="F848" s="62">
        <v>424.7</v>
      </c>
      <c r="G848" s="62">
        <v>89.8</v>
      </c>
      <c r="H848" s="62">
        <v>0</v>
      </c>
      <c r="I848" s="62">
        <f>SUM('Report Summary'!$J848:$N848)</f>
        <v>0</v>
      </c>
      <c r="J848" s="62">
        <v>0</v>
      </c>
      <c r="K848" s="62"/>
      <c r="L848" s="62"/>
      <c r="M848" s="62"/>
      <c r="N848" s="62">
        <v>0</v>
      </c>
      <c r="O848" s="62">
        <f>SUM('Report Summary'!$P848:$S848)</f>
        <v>0</v>
      </c>
      <c r="P848" s="62">
        <v>0</v>
      </c>
      <c r="Q848" s="62">
        <v>0</v>
      </c>
      <c r="R848" s="62">
        <v>0</v>
      </c>
      <c r="S848" s="62">
        <v>0</v>
      </c>
    </row>
    <row r="849" spans="1:19" x14ac:dyDescent="0.25">
      <c r="A849" s="58">
        <v>845</v>
      </c>
      <c r="B849" s="65" t="s">
        <v>11302</v>
      </c>
      <c r="C849" s="65">
        <v>5427967</v>
      </c>
      <c r="D849" s="60">
        <f>'Report Summary'!$E849+'Report Summary'!$I849+'Report Summary'!$O849</f>
        <v>610.4</v>
      </c>
      <c r="E849" s="60">
        <f>SUM('Report Summary'!$F849:$H849)</f>
        <v>610.4</v>
      </c>
      <c r="F849" s="60">
        <v>0</v>
      </c>
      <c r="G849" s="60">
        <v>610.4</v>
      </c>
      <c r="H849" s="60">
        <v>0</v>
      </c>
      <c r="I849" s="60">
        <f>SUM('Report Summary'!$J849:$N849)</f>
        <v>0</v>
      </c>
      <c r="J849" s="60">
        <v>0</v>
      </c>
      <c r="K849" s="60"/>
      <c r="L849" s="60"/>
      <c r="M849" s="60"/>
      <c r="N849" s="60">
        <v>0</v>
      </c>
      <c r="O849" s="60">
        <f>SUM('Report Summary'!$P849:$S849)</f>
        <v>0</v>
      </c>
      <c r="P849" s="60">
        <v>0</v>
      </c>
      <c r="Q849" s="60">
        <v>0</v>
      </c>
      <c r="R849" s="60">
        <v>0</v>
      </c>
      <c r="S849" s="60">
        <v>0</v>
      </c>
    </row>
    <row r="850" spans="1:19" x14ac:dyDescent="0.25">
      <c r="A850" s="55">
        <v>846</v>
      </c>
      <c r="B850" s="66" t="s">
        <v>4847</v>
      </c>
      <c r="C850" s="66">
        <v>5403766</v>
      </c>
      <c r="D850" s="62">
        <f>'Report Summary'!$E850+'Report Summary'!$I850+'Report Summary'!$O850</f>
        <v>11813.8</v>
      </c>
      <c r="E850" s="62">
        <f>SUM('Report Summary'!$F850:$H850)</f>
        <v>10015</v>
      </c>
      <c r="F850" s="62">
        <v>34</v>
      </c>
      <c r="G850" s="62">
        <v>9113</v>
      </c>
      <c r="H850" s="62">
        <v>868</v>
      </c>
      <c r="I850" s="62">
        <f>SUM('Report Summary'!$J850:$N850)</f>
        <v>298.8</v>
      </c>
      <c r="J850" s="62">
        <v>0</v>
      </c>
      <c r="K850" s="62"/>
      <c r="L850" s="62"/>
      <c r="M850" s="62"/>
      <c r="N850" s="62">
        <v>298.8</v>
      </c>
      <c r="O850" s="62">
        <f>SUM('Report Summary'!$P850:$S850)</f>
        <v>1500</v>
      </c>
      <c r="P850" s="62">
        <v>0</v>
      </c>
      <c r="Q850" s="62">
        <v>0</v>
      </c>
      <c r="R850" s="62">
        <v>1500</v>
      </c>
      <c r="S850" s="62">
        <v>0</v>
      </c>
    </row>
    <row r="851" spans="1:19" x14ac:dyDescent="0.25">
      <c r="A851" s="58">
        <v>847</v>
      </c>
      <c r="B851" s="65" t="s">
        <v>6608</v>
      </c>
      <c r="C851" s="65">
        <v>2344343</v>
      </c>
      <c r="D851" s="60">
        <f>'Report Summary'!$E851+'Report Summary'!$I851+'Report Summary'!$O851</f>
        <v>662278.30000000005</v>
      </c>
      <c r="E851" s="60">
        <f>SUM('Report Summary'!$F851:$H851)</f>
        <v>558182.5</v>
      </c>
      <c r="F851" s="60">
        <v>162329.79999999999</v>
      </c>
      <c r="G851" s="60">
        <v>365287.10000000003</v>
      </c>
      <c r="H851" s="60">
        <v>30565.599999999999</v>
      </c>
      <c r="I851" s="60">
        <f>SUM('Report Summary'!$J851:$N851)</f>
        <v>63491.799999999996</v>
      </c>
      <c r="J851" s="60">
        <v>4937.2999999999993</v>
      </c>
      <c r="K851" s="60">
        <v>2139.9</v>
      </c>
      <c r="L851" s="60">
        <v>53414.6</v>
      </c>
      <c r="M851" s="60">
        <v>3000</v>
      </c>
      <c r="N851" s="60">
        <v>0</v>
      </c>
      <c r="O851" s="60">
        <f>SUM('Report Summary'!$P851:$S851)</f>
        <v>40604</v>
      </c>
      <c r="P851" s="60">
        <v>0</v>
      </c>
      <c r="Q851" s="60">
        <v>0</v>
      </c>
      <c r="R851" s="60">
        <v>40604</v>
      </c>
      <c r="S851" s="60">
        <v>0</v>
      </c>
    </row>
    <row r="852" spans="1:19" x14ac:dyDescent="0.25">
      <c r="A852" s="55">
        <v>848</v>
      </c>
      <c r="B852" s="69" t="s">
        <v>3950</v>
      </c>
      <c r="C852" s="66">
        <v>5177421</v>
      </c>
      <c r="D852" s="62">
        <f>'Report Summary'!$E852+'Report Summary'!$I852+'Report Summary'!$O852</f>
        <v>7845.2</v>
      </c>
      <c r="E852" s="62">
        <f>SUM('Report Summary'!$F852:$H852)</f>
        <v>0</v>
      </c>
      <c r="F852" s="62">
        <v>0</v>
      </c>
      <c r="G852" s="62">
        <v>0</v>
      </c>
      <c r="H852" s="62">
        <v>0</v>
      </c>
      <c r="I852" s="62">
        <f>SUM('Report Summary'!$J852:$N852)</f>
        <v>7845.2</v>
      </c>
      <c r="J852" s="62">
        <v>0</v>
      </c>
      <c r="K852" s="62">
        <v>7711</v>
      </c>
      <c r="L852" s="62">
        <v>134.19999999999999</v>
      </c>
      <c r="M852" s="62"/>
      <c r="N852" s="62">
        <v>0</v>
      </c>
      <c r="O852" s="62">
        <f>SUM('Report Summary'!$P852:$S852)</f>
        <v>0</v>
      </c>
      <c r="P852" s="62">
        <v>0</v>
      </c>
      <c r="Q852" s="62">
        <v>0</v>
      </c>
      <c r="R852" s="62">
        <v>0</v>
      </c>
      <c r="S852" s="62">
        <v>0</v>
      </c>
    </row>
    <row r="853" spans="1:19" x14ac:dyDescent="0.25">
      <c r="A853" s="58">
        <v>849</v>
      </c>
      <c r="B853" s="65" t="s">
        <v>8420</v>
      </c>
      <c r="C853" s="65">
        <v>5346738</v>
      </c>
      <c r="D853" s="60">
        <f>'Report Summary'!$E853+'Report Summary'!$I853+'Report Summary'!$O853</f>
        <v>7523.3</v>
      </c>
      <c r="E853" s="60">
        <f>SUM('Report Summary'!$F853:$H853)</f>
        <v>7323.3</v>
      </c>
      <c r="F853" s="60">
        <v>0</v>
      </c>
      <c r="G853" s="60">
        <v>7323.3</v>
      </c>
      <c r="H853" s="60">
        <v>0</v>
      </c>
      <c r="I853" s="60">
        <f>SUM('Report Summary'!$J853:$N853)</f>
        <v>200</v>
      </c>
      <c r="J853" s="60">
        <v>0</v>
      </c>
      <c r="K853" s="60"/>
      <c r="L853" s="60"/>
      <c r="M853" s="60">
        <v>200</v>
      </c>
      <c r="N853" s="60">
        <v>0</v>
      </c>
      <c r="O853" s="60">
        <f>SUM('Report Summary'!$P853:$S853)</f>
        <v>0</v>
      </c>
      <c r="P853" s="60">
        <v>0</v>
      </c>
      <c r="Q853" s="60">
        <v>0</v>
      </c>
      <c r="R853" s="60">
        <v>0</v>
      </c>
      <c r="S853" s="60">
        <v>0</v>
      </c>
    </row>
    <row r="854" spans="1:19" x14ac:dyDescent="0.25">
      <c r="A854" s="55">
        <v>850</v>
      </c>
      <c r="B854" s="66" t="s">
        <v>11303</v>
      </c>
      <c r="C854" s="66">
        <v>5134021</v>
      </c>
      <c r="D854" s="62">
        <f>'Report Summary'!$E854+'Report Summary'!$I854+'Report Summary'!$O854</f>
        <v>14269.4</v>
      </c>
      <c r="E854" s="62">
        <f>SUM('Report Summary'!$F854:$H854)</f>
        <v>14269.4</v>
      </c>
      <c r="F854" s="62">
        <v>14269.4</v>
      </c>
      <c r="G854" s="62">
        <v>0</v>
      </c>
      <c r="H854" s="62">
        <v>0</v>
      </c>
      <c r="I854" s="62">
        <f>SUM('Report Summary'!$J854:$N854)</f>
        <v>0</v>
      </c>
      <c r="J854" s="62">
        <v>0</v>
      </c>
      <c r="K854" s="62"/>
      <c r="L854" s="62"/>
      <c r="M854" s="62"/>
      <c r="N854" s="62">
        <v>0</v>
      </c>
      <c r="O854" s="62">
        <f>SUM('Report Summary'!$P854:$S854)</f>
        <v>0</v>
      </c>
      <c r="P854" s="62">
        <v>0</v>
      </c>
      <c r="Q854" s="62">
        <v>0</v>
      </c>
      <c r="R854" s="62">
        <v>0</v>
      </c>
      <c r="S854" s="62">
        <v>0</v>
      </c>
    </row>
    <row r="855" spans="1:19" x14ac:dyDescent="0.25">
      <c r="A855" s="58">
        <v>851</v>
      </c>
      <c r="B855" s="65" t="s">
        <v>11304</v>
      </c>
      <c r="C855" s="65">
        <v>5274761</v>
      </c>
      <c r="D855" s="60">
        <f>'Report Summary'!$E855+'Report Summary'!$I855+'Report Summary'!$O855</f>
        <v>27075.100000000002</v>
      </c>
      <c r="E855" s="60">
        <f>SUM('Report Summary'!$F855:$H855)</f>
        <v>21947.9</v>
      </c>
      <c r="F855" s="60">
        <v>17007.7</v>
      </c>
      <c r="G855" s="60">
        <v>182.4</v>
      </c>
      <c r="H855" s="60">
        <v>4757.8</v>
      </c>
      <c r="I855" s="60">
        <f>SUM('Report Summary'!$J855:$N855)</f>
        <v>5127.2</v>
      </c>
      <c r="J855" s="60">
        <v>1453.4</v>
      </c>
      <c r="K855" s="60"/>
      <c r="L855" s="60">
        <v>241.8</v>
      </c>
      <c r="M855" s="60"/>
      <c r="N855" s="60">
        <v>3432</v>
      </c>
      <c r="O855" s="60">
        <f>SUM('Report Summary'!$P855:$S855)</f>
        <v>0</v>
      </c>
      <c r="P855" s="60">
        <v>0</v>
      </c>
      <c r="Q855" s="60">
        <v>0</v>
      </c>
      <c r="R855" s="60">
        <v>0</v>
      </c>
      <c r="S855" s="60">
        <v>0</v>
      </c>
    </row>
    <row r="856" spans="1:19" x14ac:dyDescent="0.25">
      <c r="A856" s="55">
        <v>852</v>
      </c>
      <c r="B856" s="69" t="s">
        <v>11305</v>
      </c>
      <c r="C856" s="66">
        <v>5329434</v>
      </c>
      <c r="D856" s="62">
        <f>'Report Summary'!$E856+'Report Summary'!$I856+'Report Summary'!$O856</f>
        <v>280.89999999999998</v>
      </c>
      <c r="E856" s="62">
        <f>SUM('Report Summary'!$F856:$H856)</f>
        <v>280.89999999999998</v>
      </c>
      <c r="F856" s="62">
        <v>0</v>
      </c>
      <c r="G856" s="62">
        <v>280.89999999999998</v>
      </c>
      <c r="H856" s="62">
        <v>0</v>
      </c>
      <c r="I856" s="62">
        <f>SUM('Report Summary'!$J856:$N856)</f>
        <v>0</v>
      </c>
      <c r="J856" s="62">
        <v>0</v>
      </c>
      <c r="K856" s="62"/>
      <c r="L856" s="62"/>
      <c r="M856" s="62"/>
      <c r="N856" s="62">
        <v>0</v>
      </c>
      <c r="O856" s="62">
        <f>SUM('Report Summary'!$P856:$S856)</f>
        <v>0</v>
      </c>
      <c r="P856" s="62">
        <v>0</v>
      </c>
      <c r="Q856" s="62">
        <v>0</v>
      </c>
      <c r="R856" s="62">
        <v>0</v>
      </c>
      <c r="S856" s="62">
        <v>0</v>
      </c>
    </row>
    <row r="857" spans="1:19" x14ac:dyDescent="0.25">
      <c r="A857" s="58">
        <v>853</v>
      </c>
      <c r="B857" s="65" t="s">
        <v>11306</v>
      </c>
      <c r="C857" s="65">
        <v>5444373</v>
      </c>
      <c r="D857" s="60">
        <f>'Report Summary'!$E857+'Report Summary'!$I857+'Report Summary'!$O857</f>
        <v>1682</v>
      </c>
      <c r="E857" s="60">
        <f>SUM('Report Summary'!$F857:$H857)</f>
        <v>1682</v>
      </c>
      <c r="F857" s="60">
        <v>0</v>
      </c>
      <c r="G857" s="60">
        <v>1682</v>
      </c>
      <c r="H857" s="60">
        <v>0</v>
      </c>
      <c r="I857" s="60">
        <f>SUM('Report Summary'!$J857:$N857)</f>
        <v>0</v>
      </c>
      <c r="J857" s="60">
        <v>0</v>
      </c>
      <c r="K857" s="60"/>
      <c r="L857" s="60"/>
      <c r="M857" s="60"/>
      <c r="N857" s="60">
        <v>0</v>
      </c>
      <c r="O857" s="60">
        <f>SUM('Report Summary'!$P857:$S857)</f>
        <v>0</v>
      </c>
      <c r="P857" s="60">
        <v>0</v>
      </c>
      <c r="Q857" s="60">
        <v>0</v>
      </c>
      <c r="R857" s="60">
        <v>0</v>
      </c>
      <c r="S857" s="60">
        <v>0</v>
      </c>
    </row>
    <row r="858" spans="1:19" x14ac:dyDescent="0.25">
      <c r="A858" s="55">
        <v>854</v>
      </c>
      <c r="B858" s="66" t="s">
        <v>11307</v>
      </c>
      <c r="C858" s="66">
        <v>2657694</v>
      </c>
      <c r="D858" s="62">
        <f>'Report Summary'!$E858+'Report Summary'!$I858+'Report Summary'!$O858</f>
        <v>821961.70000000007</v>
      </c>
      <c r="E858" s="62">
        <f>SUM('Report Summary'!$F858:$H858)</f>
        <v>816092.10000000009</v>
      </c>
      <c r="F858" s="62">
        <v>769516.5</v>
      </c>
      <c r="G858" s="62">
        <v>17032.8</v>
      </c>
      <c r="H858" s="62">
        <v>29542.800000000003</v>
      </c>
      <c r="I858" s="62">
        <f>SUM('Report Summary'!$J858:$N858)</f>
        <v>5869.6</v>
      </c>
      <c r="J858" s="62">
        <v>1262.0999999999999</v>
      </c>
      <c r="K858" s="62">
        <v>4607.5</v>
      </c>
      <c r="L858" s="62"/>
      <c r="M858" s="62"/>
      <c r="N858" s="62">
        <v>0</v>
      </c>
      <c r="O858" s="62">
        <f>SUM('Report Summary'!$P858:$S858)</f>
        <v>0</v>
      </c>
      <c r="P858" s="62">
        <v>0</v>
      </c>
      <c r="Q858" s="62">
        <v>0</v>
      </c>
      <c r="R858" s="62">
        <v>0</v>
      </c>
      <c r="S858" s="62">
        <v>0</v>
      </c>
    </row>
    <row r="859" spans="1:19" x14ac:dyDescent="0.25">
      <c r="A859" s="58">
        <v>855</v>
      </c>
      <c r="B859" s="65" t="s">
        <v>11308</v>
      </c>
      <c r="C859" s="65">
        <v>5081335</v>
      </c>
      <c r="D859" s="60">
        <f>'Report Summary'!$E859+'Report Summary'!$I859+'Report Summary'!$O859</f>
        <v>640</v>
      </c>
      <c r="E859" s="60">
        <f>SUM('Report Summary'!$F859:$H859)</f>
        <v>640</v>
      </c>
      <c r="F859" s="60">
        <v>0</v>
      </c>
      <c r="G859" s="60">
        <v>332</v>
      </c>
      <c r="H859" s="60">
        <v>308</v>
      </c>
      <c r="I859" s="60">
        <f>SUM('Report Summary'!$J859:$N859)</f>
        <v>0</v>
      </c>
      <c r="J859" s="60">
        <v>0</v>
      </c>
      <c r="K859" s="60"/>
      <c r="L859" s="60"/>
      <c r="M859" s="60"/>
      <c r="N859" s="60">
        <v>0</v>
      </c>
      <c r="O859" s="60">
        <f>SUM('Report Summary'!$P859:$S859)</f>
        <v>0</v>
      </c>
      <c r="P859" s="60">
        <v>0</v>
      </c>
      <c r="Q859" s="60">
        <v>0</v>
      </c>
      <c r="R859" s="60">
        <v>0</v>
      </c>
      <c r="S859" s="60">
        <v>0</v>
      </c>
    </row>
    <row r="860" spans="1:19" x14ac:dyDescent="0.25">
      <c r="A860" s="55">
        <v>856</v>
      </c>
      <c r="B860" s="66" t="s">
        <v>9841</v>
      </c>
      <c r="C860" s="66">
        <v>5231256</v>
      </c>
      <c r="D860" s="62">
        <f>'Report Summary'!$E860+'Report Summary'!$I860+'Report Summary'!$O860</f>
        <v>3333.1</v>
      </c>
      <c r="E860" s="62">
        <f>SUM('Report Summary'!$F860:$H860)</f>
        <v>3133.1</v>
      </c>
      <c r="F860" s="62">
        <v>175.9</v>
      </c>
      <c r="G860" s="62">
        <v>2957.2</v>
      </c>
      <c r="H860" s="62">
        <v>0</v>
      </c>
      <c r="I860" s="62">
        <f>SUM('Report Summary'!$J860:$N860)</f>
        <v>200</v>
      </c>
      <c r="J860" s="62">
        <v>0</v>
      </c>
      <c r="K860" s="62"/>
      <c r="L860" s="62"/>
      <c r="M860" s="62">
        <v>200</v>
      </c>
      <c r="N860" s="62">
        <v>0</v>
      </c>
      <c r="O860" s="62">
        <f>SUM('Report Summary'!$P860:$S860)</f>
        <v>0</v>
      </c>
      <c r="P860" s="62">
        <v>0</v>
      </c>
      <c r="Q860" s="62">
        <v>0</v>
      </c>
      <c r="R860" s="62">
        <v>0</v>
      </c>
      <c r="S860" s="62">
        <v>0</v>
      </c>
    </row>
    <row r="861" spans="1:19" x14ac:dyDescent="0.25">
      <c r="A861" s="58">
        <v>857</v>
      </c>
      <c r="B861" s="65" t="s">
        <v>11309</v>
      </c>
      <c r="C861" s="65">
        <v>5185033</v>
      </c>
      <c r="D861" s="60">
        <f>'Report Summary'!$E861+'Report Summary'!$I861+'Report Summary'!$O861</f>
        <v>2813.1000000000004</v>
      </c>
      <c r="E861" s="60">
        <f>SUM('Report Summary'!$F861:$H861)</f>
        <v>1595.9</v>
      </c>
      <c r="F861" s="60">
        <v>0</v>
      </c>
      <c r="G861" s="60">
        <v>1595.9</v>
      </c>
      <c r="H861" s="60">
        <v>0</v>
      </c>
      <c r="I861" s="60">
        <f>SUM('Report Summary'!$J861:$N861)</f>
        <v>1217.2</v>
      </c>
      <c r="J861" s="60">
        <v>0</v>
      </c>
      <c r="K861" s="60">
        <v>1217.2</v>
      </c>
      <c r="L861" s="60"/>
      <c r="M861" s="60"/>
      <c r="N861" s="60">
        <v>0</v>
      </c>
      <c r="O861" s="60">
        <f>SUM('Report Summary'!$P861:$S861)</f>
        <v>0</v>
      </c>
      <c r="P861" s="60">
        <v>0</v>
      </c>
      <c r="Q861" s="60">
        <v>0</v>
      </c>
      <c r="R861" s="60">
        <v>0</v>
      </c>
      <c r="S861" s="60">
        <v>0</v>
      </c>
    </row>
    <row r="862" spans="1:19" x14ac:dyDescent="0.25">
      <c r="A862" s="55">
        <v>858</v>
      </c>
      <c r="B862" s="66" t="s">
        <v>11310</v>
      </c>
      <c r="C862" s="66">
        <v>2678144</v>
      </c>
      <c r="D862" s="62">
        <f>'Report Summary'!$E862+'Report Summary'!$I862+'Report Summary'!$O862</f>
        <v>25651.46</v>
      </c>
      <c r="E862" s="62">
        <f>SUM('Report Summary'!$F862:$H862)</f>
        <v>25651.46</v>
      </c>
      <c r="F862" s="62">
        <v>0</v>
      </c>
      <c r="G862" s="62">
        <v>25651.46</v>
      </c>
      <c r="H862" s="62">
        <v>0</v>
      </c>
      <c r="I862" s="62">
        <f>SUM('Report Summary'!$J862:$N862)</f>
        <v>0</v>
      </c>
      <c r="J862" s="62">
        <v>0</v>
      </c>
      <c r="K862" s="62"/>
      <c r="L862" s="62"/>
      <c r="M862" s="62"/>
      <c r="N862" s="62">
        <v>0</v>
      </c>
      <c r="O862" s="62">
        <f>SUM('Report Summary'!$P862:$S862)</f>
        <v>0</v>
      </c>
      <c r="P862" s="62">
        <v>0</v>
      </c>
      <c r="Q862" s="62">
        <v>0</v>
      </c>
      <c r="R862" s="62">
        <v>0</v>
      </c>
      <c r="S862" s="62">
        <v>0</v>
      </c>
    </row>
    <row r="863" spans="1:19" x14ac:dyDescent="0.25">
      <c r="A863" s="58">
        <v>859</v>
      </c>
      <c r="B863" s="65" t="s">
        <v>11311</v>
      </c>
      <c r="C863" s="65">
        <v>2819996</v>
      </c>
      <c r="D863" s="60">
        <f>'Report Summary'!$E863+'Report Summary'!$I863+'Report Summary'!$O863</f>
        <v>2973258.9600000004</v>
      </c>
      <c r="E863" s="60">
        <f>SUM('Report Summary'!$F863:$H863)</f>
        <v>2524318.89</v>
      </c>
      <c r="F863" s="60">
        <v>828260.1</v>
      </c>
      <c r="G863" s="60">
        <v>1511242.8900000001</v>
      </c>
      <c r="H863" s="60">
        <v>184815.9</v>
      </c>
      <c r="I863" s="60">
        <f>SUM('Report Summary'!$J863:$N863)</f>
        <v>267837.89</v>
      </c>
      <c r="J863" s="60">
        <v>129.05000000000001</v>
      </c>
      <c r="K863" s="60">
        <v>12480</v>
      </c>
      <c r="L863" s="60">
        <v>230388.84</v>
      </c>
      <c r="M863" s="60">
        <v>20000</v>
      </c>
      <c r="N863" s="60">
        <v>4840</v>
      </c>
      <c r="O863" s="60">
        <f>SUM('Report Summary'!$P863:$S863)</f>
        <v>181102.18</v>
      </c>
      <c r="P863" s="60">
        <v>0</v>
      </c>
      <c r="Q863" s="60">
        <v>0</v>
      </c>
      <c r="R863" s="60">
        <v>181102.18</v>
      </c>
      <c r="S863" s="60">
        <v>0</v>
      </c>
    </row>
    <row r="864" spans="1:19" x14ac:dyDescent="0.25">
      <c r="A864" s="55">
        <v>860</v>
      </c>
      <c r="B864" s="66" t="s">
        <v>11312</v>
      </c>
      <c r="C864" s="66">
        <v>2868687</v>
      </c>
      <c r="D864" s="62">
        <f>'Report Summary'!$E864+'Report Summary'!$I864+'Report Summary'!$O864</f>
        <v>10115.299999999999</v>
      </c>
      <c r="E864" s="62">
        <f>SUM('Report Summary'!$F864:$H864)</f>
        <v>6403.2999999999993</v>
      </c>
      <c r="F864" s="62">
        <v>644.4</v>
      </c>
      <c r="G864" s="62">
        <v>5758.9</v>
      </c>
      <c r="H864" s="62">
        <v>0</v>
      </c>
      <c r="I864" s="62">
        <f>SUM('Report Summary'!$J864:$N864)</f>
        <v>3712</v>
      </c>
      <c r="J864" s="62">
        <v>0</v>
      </c>
      <c r="K864" s="62">
        <v>3712</v>
      </c>
      <c r="L864" s="62"/>
      <c r="M864" s="62"/>
      <c r="N864" s="62">
        <v>0</v>
      </c>
      <c r="O864" s="62">
        <f>SUM('Report Summary'!$P864:$S864)</f>
        <v>0</v>
      </c>
      <c r="P864" s="62">
        <v>0</v>
      </c>
      <c r="Q864" s="62">
        <v>0</v>
      </c>
      <c r="R864" s="62">
        <v>0</v>
      </c>
      <c r="S864" s="62">
        <v>0</v>
      </c>
    </row>
    <row r="865" spans="1:19" x14ac:dyDescent="0.25">
      <c r="A865" s="58">
        <v>861</v>
      </c>
      <c r="B865" s="65" t="s">
        <v>11313</v>
      </c>
      <c r="C865" s="65">
        <v>5514983</v>
      </c>
      <c r="D865" s="60">
        <f>'Report Summary'!$E865+'Report Summary'!$I865+'Report Summary'!$O865</f>
        <v>31071.3</v>
      </c>
      <c r="E865" s="60">
        <f>SUM('Report Summary'!$F865:$H865)</f>
        <v>30671.3</v>
      </c>
      <c r="F865" s="60">
        <v>0</v>
      </c>
      <c r="G865" s="60">
        <v>30671.3</v>
      </c>
      <c r="H865" s="60">
        <v>0</v>
      </c>
      <c r="I865" s="60">
        <f>SUM('Report Summary'!$J865:$N865)</f>
        <v>400</v>
      </c>
      <c r="J865" s="60">
        <v>0</v>
      </c>
      <c r="K865" s="60"/>
      <c r="L865" s="60"/>
      <c r="M865" s="60">
        <v>400</v>
      </c>
      <c r="N865" s="60">
        <v>0</v>
      </c>
      <c r="O865" s="60">
        <f>SUM('Report Summary'!$P865:$S865)</f>
        <v>0</v>
      </c>
      <c r="P865" s="60">
        <v>0</v>
      </c>
      <c r="Q865" s="60">
        <v>0</v>
      </c>
      <c r="R865" s="60">
        <v>0</v>
      </c>
      <c r="S865" s="60">
        <v>0</v>
      </c>
    </row>
    <row r="866" spans="1:19" x14ac:dyDescent="0.25">
      <c r="A866" s="55">
        <v>862</v>
      </c>
      <c r="B866" s="66" t="s">
        <v>11314</v>
      </c>
      <c r="C866" s="66">
        <v>2542838</v>
      </c>
      <c r="D866" s="62">
        <f>'Report Summary'!$E866+'Report Summary'!$I866+'Report Summary'!$O866</f>
        <v>13038.300000000001</v>
      </c>
      <c r="E866" s="62">
        <f>SUM('Report Summary'!$F866:$H866)</f>
        <v>11722.900000000001</v>
      </c>
      <c r="F866" s="62">
        <v>4797.8</v>
      </c>
      <c r="G866" s="62">
        <v>59</v>
      </c>
      <c r="H866" s="62">
        <v>6866.1</v>
      </c>
      <c r="I866" s="62">
        <f>SUM('Report Summary'!$J866:$N866)</f>
        <v>1315.4</v>
      </c>
      <c r="J866" s="62">
        <v>279.3</v>
      </c>
      <c r="K866" s="62">
        <v>434</v>
      </c>
      <c r="L866" s="62">
        <v>602.1</v>
      </c>
      <c r="M866" s="62"/>
      <c r="N866" s="62">
        <v>0</v>
      </c>
      <c r="O866" s="62">
        <f>SUM('Report Summary'!$P866:$S866)</f>
        <v>0</v>
      </c>
      <c r="P866" s="62">
        <v>0</v>
      </c>
      <c r="Q866" s="62">
        <v>0</v>
      </c>
      <c r="R866" s="62">
        <v>0</v>
      </c>
      <c r="S866" s="62">
        <v>0</v>
      </c>
    </row>
    <row r="867" spans="1:19" x14ac:dyDescent="0.25">
      <c r="A867" s="58">
        <v>863</v>
      </c>
      <c r="B867" s="65" t="s">
        <v>3395</v>
      </c>
      <c r="C867" s="65">
        <v>2725711</v>
      </c>
      <c r="D867" s="60">
        <f>'Report Summary'!$E867+'Report Summary'!$I867+'Report Summary'!$O867</f>
        <v>19100</v>
      </c>
      <c r="E867" s="60">
        <f>SUM('Report Summary'!$F867:$H867)</f>
        <v>14500</v>
      </c>
      <c r="F867" s="60">
        <v>6000</v>
      </c>
      <c r="G867" s="60">
        <v>1700</v>
      </c>
      <c r="H867" s="60">
        <v>6800</v>
      </c>
      <c r="I867" s="60">
        <f>SUM('Report Summary'!$J867:$N867)</f>
        <v>4600</v>
      </c>
      <c r="J867" s="60">
        <v>1600</v>
      </c>
      <c r="K867" s="60">
        <v>1200</v>
      </c>
      <c r="L867" s="60">
        <v>500</v>
      </c>
      <c r="M867" s="60">
        <v>200</v>
      </c>
      <c r="N867" s="60">
        <v>1100</v>
      </c>
      <c r="O867" s="60">
        <f>SUM('Report Summary'!$P867:$S867)</f>
        <v>0</v>
      </c>
      <c r="P867" s="60">
        <v>0</v>
      </c>
      <c r="Q867" s="60">
        <v>0</v>
      </c>
      <c r="R867" s="60">
        <v>0</v>
      </c>
      <c r="S867" s="60">
        <v>0</v>
      </c>
    </row>
    <row r="868" spans="1:19" x14ac:dyDescent="0.25">
      <c r="A868" s="55">
        <v>864</v>
      </c>
      <c r="B868" s="66" t="s">
        <v>4630</v>
      </c>
      <c r="C868" s="66">
        <v>5440351</v>
      </c>
      <c r="D868" s="62">
        <f>'Report Summary'!$E868+'Report Summary'!$I868+'Report Summary'!$O868</f>
        <v>151.80000000000001</v>
      </c>
      <c r="E868" s="62">
        <f>SUM('Report Summary'!$F868:$H868)</f>
        <v>0</v>
      </c>
      <c r="F868" s="62">
        <v>0</v>
      </c>
      <c r="G868" s="62">
        <v>0</v>
      </c>
      <c r="H868" s="62">
        <v>0</v>
      </c>
      <c r="I868" s="62">
        <f>SUM('Report Summary'!$J868:$N868)</f>
        <v>151.80000000000001</v>
      </c>
      <c r="J868" s="62">
        <v>151.80000000000001</v>
      </c>
      <c r="K868" s="62"/>
      <c r="L868" s="62"/>
      <c r="M868" s="62"/>
      <c r="N868" s="62">
        <v>0</v>
      </c>
      <c r="O868" s="62">
        <f>SUM('Report Summary'!$P868:$S868)</f>
        <v>0</v>
      </c>
      <c r="P868" s="62">
        <v>0</v>
      </c>
      <c r="Q868" s="62">
        <v>0</v>
      </c>
      <c r="R868" s="62">
        <v>0</v>
      </c>
      <c r="S868" s="62">
        <v>0</v>
      </c>
    </row>
    <row r="869" spans="1:19" x14ac:dyDescent="0.25">
      <c r="A869" s="58">
        <v>865</v>
      </c>
      <c r="B869" s="65" t="s">
        <v>11315</v>
      </c>
      <c r="C869" s="65">
        <v>2885565</v>
      </c>
      <c r="D869" s="60">
        <f>'Report Summary'!$E869+'Report Summary'!$I869+'Report Summary'!$O869</f>
        <v>33091.9</v>
      </c>
      <c r="E869" s="60">
        <f>SUM('Report Summary'!$F869:$H869)</f>
        <v>13397.1</v>
      </c>
      <c r="F869" s="60">
        <v>0</v>
      </c>
      <c r="G869" s="60">
        <v>844.1</v>
      </c>
      <c r="H869" s="60">
        <v>12553</v>
      </c>
      <c r="I869" s="60">
        <f>SUM('Report Summary'!$J869:$N869)</f>
        <v>19694.8</v>
      </c>
      <c r="J869" s="60">
        <v>0</v>
      </c>
      <c r="K869" s="60">
        <v>640</v>
      </c>
      <c r="L869" s="60">
        <v>600</v>
      </c>
      <c r="M869" s="60">
        <v>5976.8</v>
      </c>
      <c r="N869" s="60">
        <v>12478</v>
      </c>
      <c r="O869" s="60">
        <f>SUM('Report Summary'!$P869:$S869)</f>
        <v>0</v>
      </c>
      <c r="P869" s="60">
        <v>0</v>
      </c>
      <c r="Q869" s="60">
        <v>0</v>
      </c>
      <c r="R869" s="60">
        <v>0</v>
      </c>
      <c r="S869" s="60">
        <v>0</v>
      </c>
    </row>
    <row r="870" spans="1:19" x14ac:dyDescent="0.25">
      <c r="A870" s="55">
        <v>866</v>
      </c>
      <c r="B870" s="66" t="s">
        <v>11316</v>
      </c>
      <c r="C870" s="66">
        <v>5047544</v>
      </c>
      <c r="D870" s="62">
        <f>'Report Summary'!$E870+'Report Summary'!$I870+'Report Summary'!$O870</f>
        <v>5741.3</v>
      </c>
      <c r="E870" s="62">
        <f>SUM('Report Summary'!$F870:$H870)</f>
        <v>5741.3</v>
      </c>
      <c r="F870" s="62">
        <v>0</v>
      </c>
      <c r="G870" s="62">
        <v>5741.3</v>
      </c>
      <c r="H870" s="62">
        <v>0</v>
      </c>
      <c r="I870" s="62">
        <f>SUM('Report Summary'!$J870:$N870)</f>
        <v>0</v>
      </c>
      <c r="J870" s="62">
        <v>0</v>
      </c>
      <c r="K870" s="62"/>
      <c r="L870" s="62"/>
      <c r="M870" s="62"/>
      <c r="N870" s="62">
        <v>0</v>
      </c>
      <c r="O870" s="62">
        <f>SUM('Report Summary'!$P870:$S870)</f>
        <v>0</v>
      </c>
      <c r="P870" s="62">
        <v>0</v>
      </c>
      <c r="Q870" s="62">
        <v>0</v>
      </c>
      <c r="R870" s="62">
        <v>0</v>
      </c>
      <c r="S870" s="62">
        <v>0</v>
      </c>
    </row>
    <row r="871" spans="1:19" x14ac:dyDescent="0.25">
      <c r="A871" s="58">
        <v>867</v>
      </c>
      <c r="B871" s="59" t="s">
        <v>3367</v>
      </c>
      <c r="C871" s="59">
        <v>5002109</v>
      </c>
      <c r="D871" s="60">
        <f>'Report Summary'!$E871+'Report Summary'!$I871+'Report Summary'!$O871</f>
        <v>5237.2</v>
      </c>
      <c r="E871" s="60">
        <f>SUM('Report Summary'!$F871:$H871)</f>
        <v>3621.2</v>
      </c>
      <c r="F871" s="60">
        <v>2828.2</v>
      </c>
      <c r="G871" s="60">
        <v>37</v>
      </c>
      <c r="H871" s="60">
        <v>756</v>
      </c>
      <c r="I871" s="60">
        <f>SUM('Report Summary'!$J871:$N871)</f>
        <v>616</v>
      </c>
      <c r="J871" s="60">
        <v>0</v>
      </c>
      <c r="K871" s="60">
        <v>416</v>
      </c>
      <c r="L871" s="60"/>
      <c r="M871" s="60">
        <v>200</v>
      </c>
      <c r="N871" s="60">
        <v>0</v>
      </c>
      <c r="O871" s="60">
        <f>SUM('Report Summary'!$P871:$S871)</f>
        <v>1000</v>
      </c>
      <c r="P871" s="60">
        <v>0</v>
      </c>
      <c r="Q871" s="60">
        <v>0</v>
      </c>
      <c r="R871" s="60">
        <v>1000</v>
      </c>
      <c r="S871" s="60">
        <v>0</v>
      </c>
    </row>
    <row r="872" spans="1:19" x14ac:dyDescent="0.25">
      <c r="A872" s="55">
        <v>868</v>
      </c>
      <c r="B872" s="66" t="s">
        <v>9582</v>
      </c>
      <c r="C872" s="66">
        <v>5258014</v>
      </c>
      <c r="D872" s="62">
        <f>'Report Summary'!$E872+'Report Summary'!$I872+'Report Summary'!$O872</f>
        <v>4691.54</v>
      </c>
      <c r="E872" s="62">
        <f>SUM('Report Summary'!$F872:$H872)</f>
        <v>4691.54</v>
      </c>
      <c r="F872" s="62">
        <v>0</v>
      </c>
      <c r="G872" s="62">
        <v>3053.54</v>
      </c>
      <c r="H872" s="62">
        <v>1638</v>
      </c>
      <c r="I872" s="62">
        <f>SUM('Report Summary'!$J872:$N872)</f>
        <v>0</v>
      </c>
      <c r="J872" s="62">
        <v>0</v>
      </c>
      <c r="K872" s="62"/>
      <c r="L872" s="62"/>
      <c r="M872" s="62"/>
      <c r="N872" s="62">
        <v>0</v>
      </c>
      <c r="O872" s="62">
        <f>SUM('Report Summary'!$P872:$S872)</f>
        <v>0</v>
      </c>
      <c r="P872" s="62">
        <v>0</v>
      </c>
      <c r="Q872" s="62">
        <v>0</v>
      </c>
      <c r="R872" s="62">
        <v>0</v>
      </c>
      <c r="S872" s="62">
        <v>0</v>
      </c>
    </row>
    <row r="873" spans="1:19" x14ac:dyDescent="0.25">
      <c r="A873" s="58">
        <v>869</v>
      </c>
      <c r="B873" s="59" t="s">
        <v>11317</v>
      </c>
      <c r="C873" s="59">
        <v>5567319</v>
      </c>
      <c r="D873" s="60">
        <f>'Report Summary'!$E873+'Report Summary'!$I873+'Report Summary'!$O873</f>
        <v>2309017.5</v>
      </c>
      <c r="E873" s="60">
        <f>SUM('Report Summary'!$F873:$H873)</f>
        <v>2123097.5</v>
      </c>
      <c r="F873" s="60">
        <v>1523299.3</v>
      </c>
      <c r="G873" s="60">
        <v>393867.3</v>
      </c>
      <c r="H873" s="60">
        <v>205930.9</v>
      </c>
      <c r="I873" s="60">
        <f>SUM('Report Summary'!$J873:$N873)</f>
        <v>43281</v>
      </c>
      <c r="J873" s="60">
        <v>8048.1</v>
      </c>
      <c r="K873" s="60">
        <v>2736</v>
      </c>
      <c r="L873" s="60">
        <v>1000</v>
      </c>
      <c r="M873" s="60">
        <f>4000+300</f>
        <v>4300</v>
      </c>
      <c r="N873" s="60">
        <v>27196.9</v>
      </c>
      <c r="O873" s="60">
        <f>SUM('Report Summary'!$P873:$S873)</f>
        <v>142639</v>
      </c>
      <c r="P873" s="60">
        <v>60000</v>
      </c>
      <c r="Q873" s="60">
        <v>0</v>
      </c>
      <c r="R873" s="60">
        <v>82639</v>
      </c>
      <c r="S873" s="60">
        <v>0</v>
      </c>
    </row>
    <row r="874" spans="1:19" x14ac:dyDescent="0.25">
      <c r="A874" s="55">
        <v>870</v>
      </c>
      <c r="B874" s="56" t="s">
        <v>7059</v>
      </c>
      <c r="C874" s="56">
        <v>2707578</v>
      </c>
      <c r="D874" s="57">
        <f>'Report Summary'!$E874+'Report Summary'!$I874+'Report Summary'!$O874</f>
        <v>1777330.34</v>
      </c>
      <c r="E874" s="57">
        <f>SUM('Report Summary'!$F874:$H874)</f>
        <v>40793.339999999997</v>
      </c>
      <c r="F874" s="57">
        <v>0</v>
      </c>
      <c r="G874" s="57">
        <v>37739.1</v>
      </c>
      <c r="H874" s="57">
        <v>3054.24</v>
      </c>
      <c r="I874" s="57">
        <f>SUM('Report Summary'!$J874:$N874)</f>
        <v>1736537</v>
      </c>
      <c r="J874" s="57">
        <v>0</v>
      </c>
      <c r="K874" s="57">
        <v>300</v>
      </c>
      <c r="L874" s="57">
        <v>1735787</v>
      </c>
      <c r="M874" s="57">
        <v>450</v>
      </c>
      <c r="N874" s="57">
        <v>0</v>
      </c>
      <c r="O874" s="57">
        <f>SUM('Report Summary'!$P874:$S874)</f>
        <v>0</v>
      </c>
      <c r="P874" s="57">
        <v>0</v>
      </c>
      <c r="Q874" s="57">
        <v>0</v>
      </c>
      <c r="R874" s="57">
        <v>0</v>
      </c>
      <c r="S874" s="57">
        <v>0</v>
      </c>
    </row>
    <row r="875" spans="1:19" x14ac:dyDescent="0.25">
      <c r="A875" s="58">
        <v>871</v>
      </c>
      <c r="B875" s="59" t="s">
        <v>9661</v>
      </c>
      <c r="C875" s="59">
        <v>5298679</v>
      </c>
      <c r="D875" s="60">
        <f>'Report Summary'!$E875+'Report Summary'!$I875+'Report Summary'!$O875</f>
        <v>132888.70000000001</v>
      </c>
      <c r="E875" s="60">
        <f>SUM('Report Summary'!$F875:$H875)</f>
        <v>132588.70000000001</v>
      </c>
      <c r="F875" s="60">
        <v>35</v>
      </c>
      <c r="G875" s="60">
        <v>104278.5</v>
      </c>
      <c r="H875" s="60">
        <v>28275.200000000001</v>
      </c>
      <c r="I875" s="60">
        <f>SUM('Report Summary'!$J875:$N875)</f>
        <v>0</v>
      </c>
      <c r="J875" s="60">
        <v>0</v>
      </c>
      <c r="K875" s="60"/>
      <c r="L875" s="60"/>
      <c r="M875" s="60"/>
      <c r="N875" s="60">
        <v>0</v>
      </c>
      <c r="O875" s="60">
        <f>SUM('Report Summary'!$P875:$S875)</f>
        <v>300</v>
      </c>
      <c r="P875" s="60">
        <v>0</v>
      </c>
      <c r="Q875" s="60">
        <v>0</v>
      </c>
      <c r="R875" s="60">
        <v>300</v>
      </c>
      <c r="S875" s="60">
        <v>0</v>
      </c>
    </row>
    <row r="876" spans="1:19" x14ac:dyDescent="0.25">
      <c r="A876" s="55">
        <v>872</v>
      </c>
      <c r="B876" s="66" t="s">
        <v>5588</v>
      </c>
      <c r="C876" s="66">
        <v>5154766</v>
      </c>
      <c r="D876" s="62">
        <f>'Report Summary'!$E876+'Report Summary'!$I876+'Report Summary'!$O876</f>
        <v>537.65</v>
      </c>
      <c r="E876" s="62">
        <f>SUM('Report Summary'!$F876:$H876)</f>
        <v>537.65</v>
      </c>
      <c r="F876" s="62">
        <v>0</v>
      </c>
      <c r="G876" s="62">
        <v>537.65</v>
      </c>
      <c r="H876" s="62">
        <v>0</v>
      </c>
      <c r="I876" s="62">
        <f>SUM('Report Summary'!$J876:$N876)</f>
        <v>0</v>
      </c>
      <c r="J876" s="62">
        <v>0</v>
      </c>
      <c r="K876" s="62"/>
      <c r="L876" s="62"/>
      <c r="M876" s="62"/>
      <c r="N876" s="62">
        <v>0</v>
      </c>
      <c r="O876" s="62">
        <f>SUM('Report Summary'!$P876:$S876)</f>
        <v>0</v>
      </c>
      <c r="P876" s="62">
        <v>0</v>
      </c>
      <c r="Q876" s="62">
        <v>0</v>
      </c>
      <c r="R876" s="62">
        <v>0</v>
      </c>
      <c r="S876" s="62">
        <v>0</v>
      </c>
    </row>
    <row r="877" spans="1:19" x14ac:dyDescent="0.25">
      <c r="A877" s="58">
        <v>873</v>
      </c>
      <c r="B877" s="65" t="s">
        <v>11318</v>
      </c>
      <c r="C877" s="65">
        <v>5569605</v>
      </c>
      <c r="D877" s="60">
        <f>'Report Summary'!$E877+'Report Summary'!$I877+'Report Summary'!$O877</f>
        <v>26477.348000000002</v>
      </c>
      <c r="E877" s="60">
        <f>SUM('Report Summary'!$F877:$H877)</f>
        <v>26477.348000000002</v>
      </c>
      <c r="F877" s="60">
        <v>0</v>
      </c>
      <c r="G877" s="60">
        <v>22615.33</v>
      </c>
      <c r="H877" s="60">
        <v>3862.018</v>
      </c>
      <c r="I877" s="60">
        <f>SUM('Report Summary'!$J877:$N877)</f>
        <v>0</v>
      </c>
      <c r="J877" s="60">
        <v>0</v>
      </c>
      <c r="K877" s="60"/>
      <c r="L877" s="60"/>
      <c r="M877" s="60"/>
      <c r="N877" s="60">
        <v>0</v>
      </c>
      <c r="O877" s="60">
        <f>SUM('Report Summary'!$P877:$S877)</f>
        <v>0</v>
      </c>
      <c r="P877" s="60">
        <v>0</v>
      </c>
      <c r="Q877" s="60">
        <v>0</v>
      </c>
      <c r="R877" s="60">
        <v>0</v>
      </c>
      <c r="S877" s="60">
        <v>0</v>
      </c>
    </row>
    <row r="878" spans="1:19" x14ac:dyDescent="0.25">
      <c r="A878" s="55">
        <v>874</v>
      </c>
      <c r="B878" s="66" t="s">
        <v>11319</v>
      </c>
      <c r="C878" s="66">
        <v>5196183</v>
      </c>
      <c r="D878" s="62">
        <f>'Report Summary'!$E878+'Report Summary'!$I878+'Report Summary'!$O878</f>
        <v>8429.1</v>
      </c>
      <c r="E878" s="62">
        <f>SUM('Report Summary'!$F878:$H878)</f>
        <v>8029.1</v>
      </c>
      <c r="F878" s="62">
        <v>0</v>
      </c>
      <c r="G878" s="62">
        <v>8029.1</v>
      </c>
      <c r="H878" s="62">
        <v>0</v>
      </c>
      <c r="I878" s="62">
        <f>SUM('Report Summary'!$J878:$N878)</f>
        <v>400</v>
      </c>
      <c r="J878" s="62">
        <v>0</v>
      </c>
      <c r="K878" s="62"/>
      <c r="L878" s="62"/>
      <c r="M878" s="62">
        <v>400</v>
      </c>
      <c r="N878" s="62">
        <v>0</v>
      </c>
      <c r="O878" s="62">
        <f>SUM('Report Summary'!$P878:$S878)</f>
        <v>0</v>
      </c>
      <c r="P878" s="62">
        <v>0</v>
      </c>
      <c r="Q878" s="62">
        <v>0</v>
      </c>
      <c r="R878" s="62">
        <v>0</v>
      </c>
      <c r="S878" s="62">
        <v>0</v>
      </c>
    </row>
    <row r="879" spans="1:19" x14ac:dyDescent="0.25">
      <c r="A879" s="58">
        <v>875</v>
      </c>
      <c r="B879" s="65" t="s">
        <v>11320</v>
      </c>
      <c r="C879" s="65">
        <v>5062845</v>
      </c>
      <c r="D879" s="60">
        <f>'Report Summary'!$E879+'Report Summary'!$I879+'Report Summary'!$O879</f>
        <v>3049.9569999999999</v>
      </c>
      <c r="E879" s="60">
        <f>SUM('Report Summary'!$F879:$H879)</f>
        <v>2299.9569999999999</v>
      </c>
      <c r="F879" s="60">
        <v>0</v>
      </c>
      <c r="G879" s="60">
        <v>2299.9569999999999</v>
      </c>
      <c r="H879" s="60">
        <v>0</v>
      </c>
      <c r="I879" s="60">
        <f>SUM('Report Summary'!$J879:$N879)</f>
        <v>750</v>
      </c>
      <c r="J879" s="60">
        <v>0</v>
      </c>
      <c r="K879" s="60"/>
      <c r="L879" s="60"/>
      <c r="M879" s="60">
        <v>750</v>
      </c>
      <c r="N879" s="60">
        <v>0</v>
      </c>
      <c r="O879" s="60">
        <f>SUM('Report Summary'!$P879:$S879)</f>
        <v>0</v>
      </c>
      <c r="P879" s="60">
        <v>0</v>
      </c>
      <c r="Q879" s="60">
        <v>0</v>
      </c>
      <c r="R879" s="60">
        <v>0</v>
      </c>
      <c r="S879" s="60">
        <v>0</v>
      </c>
    </row>
    <row r="880" spans="1:19" x14ac:dyDescent="0.25">
      <c r="A880" s="55">
        <v>876</v>
      </c>
      <c r="B880" s="66" t="s">
        <v>11321</v>
      </c>
      <c r="C880" s="66">
        <v>5210259</v>
      </c>
      <c r="D880" s="62">
        <f>'Report Summary'!$E880+'Report Summary'!$I880+'Report Summary'!$O880</f>
        <v>27541.3</v>
      </c>
      <c r="E880" s="62">
        <f>SUM('Report Summary'!$F880:$H880)</f>
        <v>27541.3</v>
      </c>
      <c r="F880" s="62">
        <v>0</v>
      </c>
      <c r="G880" s="62">
        <v>25570.799999999999</v>
      </c>
      <c r="H880" s="62">
        <v>1970.5</v>
      </c>
      <c r="I880" s="62">
        <f>SUM('Report Summary'!$J880:$N880)</f>
        <v>0</v>
      </c>
      <c r="J880" s="62">
        <v>0</v>
      </c>
      <c r="K880" s="62"/>
      <c r="L880" s="62"/>
      <c r="M880" s="62"/>
      <c r="N880" s="62">
        <v>0</v>
      </c>
      <c r="O880" s="62">
        <f>SUM('Report Summary'!$P880:$S880)</f>
        <v>0</v>
      </c>
      <c r="P880" s="62">
        <v>0</v>
      </c>
      <c r="Q880" s="62">
        <v>0</v>
      </c>
      <c r="R880" s="62">
        <v>0</v>
      </c>
      <c r="S880" s="62">
        <v>0</v>
      </c>
    </row>
    <row r="881" spans="1:19" x14ac:dyDescent="0.25">
      <c r="A881" s="58">
        <v>877</v>
      </c>
      <c r="B881" s="65" t="s">
        <v>11322</v>
      </c>
      <c r="C881" s="65">
        <v>5296307</v>
      </c>
      <c r="D881" s="60">
        <f>'Report Summary'!$E881+'Report Summary'!$I881+'Report Summary'!$O881</f>
        <v>22279.11</v>
      </c>
      <c r="E881" s="60">
        <f>SUM('Report Summary'!$F881:$H881)</f>
        <v>20279.11</v>
      </c>
      <c r="F881" s="60">
        <v>20279.11</v>
      </c>
      <c r="G881" s="60">
        <v>0</v>
      </c>
      <c r="H881" s="60">
        <v>0</v>
      </c>
      <c r="I881" s="60">
        <f>SUM('Report Summary'!$J881:$N881)</f>
        <v>750</v>
      </c>
      <c r="J881" s="60">
        <v>0</v>
      </c>
      <c r="K881" s="60"/>
      <c r="L881" s="60"/>
      <c r="M881" s="60">
        <v>750</v>
      </c>
      <c r="N881" s="60">
        <v>0</v>
      </c>
      <c r="O881" s="60">
        <f>SUM('Report Summary'!$P881:$S881)</f>
        <v>1250</v>
      </c>
      <c r="P881" s="60">
        <v>0</v>
      </c>
      <c r="Q881" s="60">
        <v>0</v>
      </c>
      <c r="R881" s="60">
        <v>1250</v>
      </c>
      <c r="S881" s="60">
        <v>0</v>
      </c>
    </row>
    <row r="882" spans="1:19" x14ac:dyDescent="0.25">
      <c r="A882" s="55">
        <v>878</v>
      </c>
      <c r="B882" s="66" t="s">
        <v>11323</v>
      </c>
      <c r="C882" s="66">
        <v>2883082</v>
      </c>
      <c r="D882" s="62">
        <f>'Report Summary'!$E882+'Report Summary'!$I882+'Report Summary'!$O882</f>
        <v>5463.8</v>
      </c>
      <c r="E882" s="62">
        <f>SUM('Report Summary'!$F882:$H882)</f>
        <v>4763.8</v>
      </c>
      <c r="F882" s="62">
        <v>27.6</v>
      </c>
      <c r="G882" s="62">
        <v>4736.2</v>
      </c>
      <c r="H882" s="62">
        <v>0</v>
      </c>
      <c r="I882" s="62">
        <f>SUM('Report Summary'!$J882:$N882)</f>
        <v>700</v>
      </c>
      <c r="J882" s="62">
        <v>0</v>
      </c>
      <c r="K882" s="62"/>
      <c r="L882" s="62"/>
      <c r="M882" s="62">
        <v>700</v>
      </c>
      <c r="N882" s="62">
        <v>0</v>
      </c>
      <c r="O882" s="62">
        <f>SUM('Report Summary'!$P882:$S882)</f>
        <v>0</v>
      </c>
      <c r="P882" s="62">
        <v>0</v>
      </c>
      <c r="Q882" s="62">
        <v>0</v>
      </c>
      <c r="R882" s="62">
        <v>0</v>
      </c>
      <c r="S882" s="62">
        <v>0</v>
      </c>
    </row>
    <row r="883" spans="1:19" x14ac:dyDescent="0.25">
      <c r="A883" s="58">
        <v>879</v>
      </c>
      <c r="B883" s="65" t="s">
        <v>11324</v>
      </c>
      <c r="C883" s="65">
        <v>5385555</v>
      </c>
      <c r="D883" s="60">
        <f>'Report Summary'!$E883+'Report Summary'!$I883+'Report Summary'!$O883</f>
        <v>10858.8</v>
      </c>
      <c r="E883" s="60">
        <f>SUM('Report Summary'!$F883:$H883)</f>
        <v>10858.8</v>
      </c>
      <c r="F883" s="60">
        <v>0</v>
      </c>
      <c r="G883" s="60">
        <v>10858.8</v>
      </c>
      <c r="H883" s="60">
        <v>0</v>
      </c>
      <c r="I883" s="60">
        <f>SUM('Report Summary'!$J883:$N883)</f>
        <v>0</v>
      </c>
      <c r="J883" s="60">
        <v>0</v>
      </c>
      <c r="K883" s="60"/>
      <c r="L883" s="60"/>
      <c r="M883" s="60"/>
      <c r="N883" s="60">
        <v>0</v>
      </c>
      <c r="O883" s="60">
        <f>SUM('Report Summary'!$P883:$S883)</f>
        <v>0</v>
      </c>
      <c r="P883" s="60">
        <v>0</v>
      </c>
      <c r="Q883" s="60">
        <v>0</v>
      </c>
      <c r="R883" s="60">
        <v>0</v>
      </c>
      <c r="S883" s="60">
        <v>0</v>
      </c>
    </row>
    <row r="884" spans="1:19" x14ac:dyDescent="0.25">
      <c r="A884" s="55">
        <v>880</v>
      </c>
      <c r="B884" s="66" t="s">
        <v>11325</v>
      </c>
      <c r="C884" s="66">
        <v>5232392</v>
      </c>
      <c r="D884" s="62">
        <f>'Report Summary'!$E884+'Report Summary'!$I884+'Report Summary'!$O884</f>
        <v>2527.9</v>
      </c>
      <c r="E884" s="62">
        <f>SUM('Report Summary'!$F884:$H884)</f>
        <v>2527.9</v>
      </c>
      <c r="F884" s="62">
        <v>0</v>
      </c>
      <c r="G884" s="62">
        <v>2527.9</v>
      </c>
      <c r="H884" s="62">
        <v>0</v>
      </c>
      <c r="I884" s="62">
        <f>SUM('Report Summary'!$J884:$N884)</f>
        <v>0</v>
      </c>
      <c r="J884" s="62">
        <v>0</v>
      </c>
      <c r="K884" s="62"/>
      <c r="L884" s="62"/>
      <c r="M884" s="62"/>
      <c r="N884" s="62">
        <v>0</v>
      </c>
      <c r="O884" s="62">
        <f>SUM('Report Summary'!$P884:$S884)</f>
        <v>0</v>
      </c>
      <c r="P884" s="62">
        <v>0</v>
      </c>
      <c r="Q884" s="62">
        <v>0</v>
      </c>
      <c r="R884" s="62">
        <v>0</v>
      </c>
      <c r="S884" s="62">
        <v>0</v>
      </c>
    </row>
    <row r="885" spans="1:19" x14ac:dyDescent="0.25">
      <c r="A885" s="58">
        <v>881</v>
      </c>
      <c r="B885" s="59" t="s">
        <v>11326</v>
      </c>
      <c r="C885" s="59">
        <v>2787318</v>
      </c>
      <c r="D885" s="60">
        <f>'Report Summary'!$E885+'Report Summary'!$I885+'Report Summary'!$O885</f>
        <v>4321.6000000000004</v>
      </c>
      <c r="E885" s="60">
        <f>SUM('Report Summary'!$F885:$H885)</f>
        <v>3081.6000000000004</v>
      </c>
      <c r="F885" s="60">
        <v>1045.7</v>
      </c>
      <c r="G885" s="60">
        <v>0</v>
      </c>
      <c r="H885" s="60">
        <v>2035.9</v>
      </c>
      <c r="I885" s="60">
        <f>SUM('Report Summary'!$J885:$N885)</f>
        <v>1240</v>
      </c>
      <c r="J885" s="60">
        <v>640</v>
      </c>
      <c r="K885" s="60">
        <v>600</v>
      </c>
      <c r="L885" s="60"/>
      <c r="M885" s="60"/>
      <c r="N885" s="60">
        <v>0</v>
      </c>
      <c r="O885" s="60">
        <f>SUM('Report Summary'!$P885:$S885)</f>
        <v>0</v>
      </c>
      <c r="P885" s="60">
        <v>0</v>
      </c>
      <c r="Q885" s="60">
        <v>0</v>
      </c>
      <c r="R885" s="60">
        <v>0</v>
      </c>
      <c r="S885" s="60">
        <v>0</v>
      </c>
    </row>
    <row r="886" spans="1:19" x14ac:dyDescent="0.25">
      <c r="A886" s="55">
        <v>882</v>
      </c>
      <c r="B886" s="66" t="s">
        <v>11327</v>
      </c>
      <c r="C886" s="66">
        <v>5325412</v>
      </c>
      <c r="D886" s="62">
        <f>'Report Summary'!$E886+'Report Summary'!$I886+'Report Summary'!$O886</f>
        <v>6750</v>
      </c>
      <c r="E886" s="62">
        <f>SUM('Report Summary'!$F886:$H886)</f>
        <v>6750</v>
      </c>
      <c r="F886" s="62">
        <v>0</v>
      </c>
      <c r="G886" s="62">
        <v>6750</v>
      </c>
      <c r="H886" s="62">
        <v>0</v>
      </c>
      <c r="I886" s="62">
        <f>SUM('Report Summary'!$J886:$N886)</f>
        <v>0</v>
      </c>
      <c r="J886" s="62">
        <v>0</v>
      </c>
      <c r="K886" s="62"/>
      <c r="L886" s="62"/>
      <c r="M886" s="62"/>
      <c r="N886" s="62">
        <v>0</v>
      </c>
      <c r="O886" s="62">
        <f>SUM('Report Summary'!$P886:$S886)</f>
        <v>0</v>
      </c>
      <c r="P886" s="62">
        <v>0</v>
      </c>
      <c r="Q886" s="62">
        <v>0</v>
      </c>
      <c r="R886" s="62">
        <v>0</v>
      </c>
      <c r="S886" s="62">
        <v>0</v>
      </c>
    </row>
    <row r="887" spans="1:19" x14ac:dyDescent="0.25">
      <c r="A887" s="58">
        <v>883</v>
      </c>
      <c r="B887" s="59" t="s">
        <v>11328</v>
      </c>
      <c r="C887" s="59">
        <v>2887134</v>
      </c>
      <c r="D887" s="60">
        <f>'Report Summary'!$E887+'Report Summary'!$I887+'Report Summary'!$O887</f>
        <v>1011992.77</v>
      </c>
      <c r="E887" s="60">
        <f>SUM('Report Summary'!$F887:$H887)</f>
        <v>999862.49</v>
      </c>
      <c r="F887" s="60">
        <v>54564.59</v>
      </c>
      <c r="G887" s="60">
        <v>640003.9</v>
      </c>
      <c r="H887" s="60">
        <v>305294</v>
      </c>
      <c r="I887" s="60">
        <f>SUM('Report Summary'!$J887:$N887)</f>
        <v>12130.279999999999</v>
      </c>
      <c r="J887" s="60">
        <v>12130.279999999999</v>
      </c>
      <c r="K887" s="60"/>
      <c r="L887" s="60"/>
      <c r="M887" s="60"/>
      <c r="N887" s="60">
        <v>0</v>
      </c>
      <c r="O887" s="60">
        <f>SUM('Report Summary'!$P887:$S887)</f>
        <v>0</v>
      </c>
      <c r="P887" s="60">
        <v>0</v>
      </c>
      <c r="Q887" s="60">
        <v>0</v>
      </c>
      <c r="R887" s="60">
        <v>0</v>
      </c>
      <c r="S887" s="60">
        <v>0</v>
      </c>
    </row>
    <row r="888" spans="1:19" x14ac:dyDescent="0.25">
      <c r="A888" s="55">
        <v>884</v>
      </c>
      <c r="B888" s="66" t="s">
        <v>11329</v>
      </c>
      <c r="C888" s="66">
        <v>5395917</v>
      </c>
      <c r="D888" s="62">
        <f>'Report Summary'!$E888+'Report Summary'!$I888+'Report Summary'!$O888</f>
        <v>11894.8</v>
      </c>
      <c r="E888" s="62">
        <f>SUM('Report Summary'!$F888:$H888)</f>
        <v>11894.8</v>
      </c>
      <c r="F888" s="62">
        <v>0</v>
      </c>
      <c r="G888" s="62">
        <v>11894.8</v>
      </c>
      <c r="H888" s="62">
        <v>0</v>
      </c>
      <c r="I888" s="62">
        <f>SUM('Report Summary'!$J888:$N888)</f>
        <v>0</v>
      </c>
      <c r="J888" s="62">
        <v>0</v>
      </c>
      <c r="K888" s="62"/>
      <c r="L888" s="62"/>
      <c r="M888" s="62"/>
      <c r="N888" s="62">
        <v>0</v>
      </c>
      <c r="O888" s="62">
        <f>SUM('Report Summary'!$P888:$S888)</f>
        <v>0</v>
      </c>
      <c r="P888" s="62">
        <v>0</v>
      </c>
      <c r="Q888" s="62">
        <v>0</v>
      </c>
      <c r="R888" s="62">
        <v>0</v>
      </c>
      <c r="S888" s="62">
        <v>0</v>
      </c>
    </row>
    <row r="889" spans="1:19" x14ac:dyDescent="0.25">
      <c r="A889" s="58">
        <v>885</v>
      </c>
      <c r="B889" s="65" t="s">
        <v>11330</v>
      </c>
      <c r="C889" s="65">
        <v>5256623</v>
      </c>
      <c r="D889" s="60">
        <f>'Report Summary'!$E889+'Report Summary'!$I889+'Report Summary'!$O889</f>
        <v>123297.03599999999</v>
      </c>
      <c r="E889" s="60">
        <f>SUM('Report Summary'!$F889:$H889)</f>
        <v>121797.03599999999</v>
      </c>
      <c r="F889" s="60">
        <v>0</v>
      </c>
      <c r="G889" s="60">
        <v>120797.03599999999</v>
      </c>
      <c r="H889" s="60">
        <v>1000</v>
      </c>
      <c r="I889" s="60">
        <f>SUM('Report Summary'!$J889:$N889)</f>
        <v>1500</v>
      </c>
      <c r="J889" s="60">
        <v>0</v>
      </c>
      <c r="K889" s="60"/>
      <c r="L889" s="60"/>
      <c r="M889" s="60">
        <v>1500</v>
      </c>
      <c r="N889" s="60">
        <v>0</v>
      </c>
      <c r="O889" s="60">
        <f>SUM('Report Summary'!$P889:$S889)</f>
        <v>0</v>
      </c>
      <c r="P889" s="60">
        <v>0</v>
      </c>
      <c r="Q889" s="60">
        <v>0</v>
      </c>
      <c r="R889" s="60">
        <v>0</v>
      </c>
      <c r="S889" s="60">
        <v>0</v>
      </c>
    </row>
    <row r="890" spans="1:19" x14ac:dyDescent="0.25">
      <c r="A890" s="55">
        <v>886</v>
      </c>
      <c r="B890" s="61" t="s">
        <v>11331</v>
      </c>
      <c r="C890" s="61">
        <v>5244269</v>
      </c>
      <c r="D890" s="62">
        <f>'Report Summary'!$E890+'Report Summary'!$I890+'Report Summary'!$O890</f>
        <v>7786</v>
      </c>
      <c r="E890" s="62">
        <f>SUM('Report Summary'!$F890:$H890)</f>
        <v>6744</v>
      </c>
      <c r="F890" s="62">
        <v>0</v>
      </c>
      <c r="G890" s="62">
        <v>3149</v>
      </c>
      <c r="H890" s="62">
        <v>3595</v>
      </c>
      <c r="I890" s="62">
        <f>SUM('Report Summary'!$J890:$N890)</f>
        <v>1042</v>
      </c>
      <c r="J890" s="62">
        <v>0</v>
      </c>
      <c r="K890" s="62">
        <v>1042</v>
      </c>
      <c r="L890" s="62"/>
      <c r="M890" s="62"/>
      <c r="N890" s="62">
        <v>0</v>
      </c>
      <c r="O890" s="62">
        <f>SUM('Report Summary'!$P890:$S890)</f>
        <v>0</v>
      </c>
      <c r="P890" s="62">
        <v>0</v>
      </c>
      <c r="Q890" s="62">
        <v>0</v>
      </c>
      <c r="R890" s="62">
        <v>0</v>
      </c>
      <c r="S890" s="62">
        <v>0</v>
      </c>
    </row>
    <row r="891" spans="1:19" x14ac:dyDescent="0.25">
      <c r="A891" s="58">
        <v>887</v>
      </c>
      <c r="B891" s="65" t="s">
        <v>11332</v>
      </c>
      <c r="C891" s="65">
        <v>2059681</v>
      </c>
      <c r="D891" s="60">
        <f>'Report Summary'!$E891+'Report Summary'!$I891+'Report Summary'!$O891</f>
        <v>0</v>
      </c>
      <c r="E891" s="60">
        <f>SUM('Report Summary'!$F891:$H891)</f>
        <v>0</v>
      </c>
      <c r="F891" s="60">
        <v>0</v>
      </c>
      <c r="G891" s="60">
        <v>0</v>
      </c>
      <c r="H891" s="60">
        <v>0</v>
      </c>
      <c r="I891" s="60">
        <f>SUM('Report Summary'!$J891:$N891)</f>
        <v>0</v>
      </c>
      <c r="J891" s="60">
        <v>0</v>
      </c>
      <c r="K891" s="60"/>
      <c r="L891" s="60"/>
      <c r="M891" s="60"/>
      <c r="N891" s="60">
        <v>0</v>
      </c>
      <c r="O891" s="60">
        <f>SUM('Report Summary'!$P891:$S891)</f>
        <v>0</v>
      </c>
      <c r="P891" s="60">
        <v>0</v>
      </c>
      <c r="Q891" s="60">
        <v>0</v>
      </c>
      <c r="R891" s="60">
        <v>0</v>
      </c>
      <c r="S891" s="60">
        <v>0</v>
      </c>
    </row>
    <row r="892" spans="1:19" x14ac:dyDescent="0.25">
      <c r="A892" s="55">
        <v>888</v>
      </c>
      <c r="B892" s="56" t="s">
        <v>11333</v>
      </c>
      <c r="C892" s="56">
        <v>5117992</v>
      </c>
      <c r="D892" s="57">
        <f>'Report Summary'!$E892+'Report Summary'!$I892+'Report Summary'!$O892</f>
        <v>6770.28</v>
      </c>
      <c r="E892" s="57">
        <f>SUM('Report Summary'!$F892:$H892)</f>
        <v>6770.28</v>
      </c>
      <c r="F892" s="57">
        <v>0</v>
      </c>
      <c r="G892" s="57">
        <v>6770.28</v>
      </c>
      <c r="H892" s="57">
        <v>0</v>
      </c>
      <c r="I892" s="57">
        <f>SUM('Report Summary'!$J892:$N892)</f>
        <v>0</v>
      </c>
      <c r="J892" s="57">
        <v>0</v>
      </c>
      <c r="K892" s="57"/>
      <c r="L892" s="57"/>
      <c r="M892" s="57"/>
      <c r="N892" s="57">
        <v>0</v>
      </c>
      <c r="O892" s="57">
        <f>SUM('Report Summary'!$P892:$S892)</f>
        <v>0</v>
      </c>
      <c r="P892" s="57">
        <v>0</v>
      </c>
      <c r="Q892" s="57">
        <v>0</v>
      </c>
      <c r="R892" s="57">
        <v>0</v>
      </c>
      <c r="S892" s="57">
        <v>0</v>
      </c>
    </row>
    <row r="893" spans="1:19" x14ac:dyDescent="0.25">
      <c r="A893" s="58">
        <v>889</v>
      </c>
      <c r="B893" s="59" t="s">
        <v>9087</v>
      </c>
      <c r="C893" s="59">
        <v>2618176</v>
      </c>
      <c r="D893" s="60">
        <f>'Report Summary'!$E893+'Report Summary'!$I893+'Report Summary'!$O893</f>
        <v>34188.300000000003</v>
      </c>
      <c r="E893" s="60">
        <f>SUM('Report Summary'!$F893:$H893)</f>
        <v>24587.9</v>
      </c>
      <c r="F893" s="60">
        <v>0</v>
      </c>
      <c r="G893" s="60">
        <v>2419.9</v>
      </c>
      <c r="H893" s="60">
        <v>22168</v>
      </c>
      <c r="I893" s="60">
        <f>SUM('Report Summary'!$J893:$N893)</f>
        <v>750.4</v>
      </c>
      <c r="J893" s="60">
        <v>0</v>
      </c>
      <c r="K893" s="60">
        <v>750.4</v>
      </c>
      <c r="L893" s="60"/>
      <c r="M893" s="60"/>
      <c r="N893" s="60">
        <v>0</v>
      </c>
      <c r="O893" s="60">
        <f>SUM('Report Summary'!$P893:$S893)</f>
        <v>8850</v>
      </c>
      <c r="P893" s="60">
        <v>0</v>
      </c>
      <c r="Q893" s="60">
        <v>0</v>
      </c>
      <c r="R893" s="60">
        <v>8850</v>
      </c>
      <c r="S893" s="60">
        <v>0</v>
      </c>
    </row>
    <row r="894" spans="1:19" x14ac:dyDescent="0.25">
      <c r="A894" s="55">
        <v>890</v>
      </c>
      <c r="B894" s="66" t="s">
        <v>6543</v>
      </c>
      <c r="C894" s="66">
        <v>2091291</v>
      </c>
      <c r="D894" s="62">
        <f>'Report Summary'!$E894+'Report Summary'!$I894+'Report Summary'!$O894</f>
        <v>226.6</v>
      </c>
      <c r="E894" s="62">
        <f>SUM('Report Summary'!$F894:$H894)</f>
        <v>76.599999999999994</v>
      </c>
      <c r="F894" s="62">
        <v>0</v>
      </c>
      <c r="G894" s="62">
        <v>76.599999999999994</v>
      </c>
      <c r="H894" s="62">
        <v>0</v>
      </c>
      <c r="I894" s="62">
        <f>SUM('Report Summary'!$J894:$N894)</f>
        <v>150</v>
      </c>
      <c r="J894" s="62">
        <v>0</v>
      </c>
      <c r="K894" s="62"/>
      <c r="L894" s="62"/>
      <c r="M894" s="62">
        <v>150</v>
      </c>
      <c r="N894" s="62">
        <v>0</v>
      </c>
      <c r="O894" s="62">
        <f>SUM('Report Summary'!$P894:$S894)</f>
        <v>0</v>
      </c>
      <c r="P894" s="62">
        <v>0</v>
      </c>
      <c r="Q894" s="62">
        <v>0</v>
      </c>
      <c r="R894" s="62">
        <v>0</v>
      </c>
      <c r="S894" s="62">
        <v>0</v>
      </c>
    </row>
    <row r="895" spans="1:19" x14ac:dyDescent="0.25">
      <c r="A895" s="58">
        <v>891</v>
      </c>
      <c r="B895" s="59" t="s">
        <v>11334</v>
      </c>
      <c r="C895" s="59">
        <v>5340195</v>
      </c>
      <c r="D895" s="60">
        <f>'Report Summary'!$E895+'Report Summary'!$I895+'Report Summary'!$O895</f>
        <v>2887.8</v>
      </c>
      <c r="E895" s="60">
        <f>SUM('Report Summary'!$F895:$H895)</f>
        <v>2887.8</v>
      </c>
      <c r="F895" s="60">
        <v>0</v>
      </c>
      <c r="G895" s="60">
        <v>2266.4</v>
      </c>
      <c r="H895" s="60">
        <v>621.4</v>
      </c>
      <c r="I895" s="60">
        <f>SUM('Report Summary'!$J895:$N895)</f>
        <v>0</v>
      </c>
      <c r="J895" s="60">
        <v>0</v>
      </c>
      <c r="K895" s="60"/>
      <c r="L895" s="60"/>
      <c r="M895" s="60"/>
      <c r="N895" s="60">
        <v>0</v>
      </c>
      <c r="O895" s="60">
        <f>SUM('Report Summary'!$P895:$S895)</f>
        <v>0</v>
      </c>
      <c r="P895" s="60">
        <v>0</v>
      </c>
      <c r="Q895" s="60">
        <v>0</v>
      </c>
      <c r="R895" s="60">
        <v>0</v>
      </c>
      <c r="S895" s="60">
        <v>0</v>
      </c>
    </row>
    <row r="896" spans="1:19" x14ac:dyDescent="0.25">
      <c r="A896" s="55">
        <v>892</v>
      </c>
      <c r="B896" s="61" t="s">
        <v>11335</v>
      </c>
      <c r="C896" s="61">
        <v>2746239</v>
      </c>
      <c r="D896" s="62">
        <f>'Report Summary'!$E896+'Report Summary'!$I896+'Report Summary'!$O896</f>
        <v>63768.500000000007</v>
      </c>
      <c r="E896" s="62">
        <f>SUM('Report Summary'!$F896:$H896)</f>
        <v>56568.600000000006</v>
      </c>
      <c r="F896" s="62">
        <v>0</v>
      </c>
      <c r="G896" s="62">
        <v>37798.800000000003</v>
      </c>
      <c r="H896" s="62">
        <v>18769.8</v>
      </c>
      <c r="I896" s="62">
        <f>SUM('Report Summary'!$J896:$N896)</f>
        <v>1199.9000000000001</v>
      </c>
      <c r="J896" s="62">
        <v>1199.9000000000001</v>
      </c>
      <c r="K896" s="62"/>
      <c r="L896" s="62"/>
      <c r="M896" s="62"/>
      <c r="N896" s="62">
        <v>0</v>
      </c>
      <c r="O896" s="62">
        <f>SUM('Report Summary'!$P896:$S896)</f>
        <v>6000</v>
      </c>
      <c r="P896" s="62">
        <v>0</v>
      </c>
      <c r="Q896" s="62">
        <v>0</v>
      </c>
      <c r="R896" s="62">
        <v>6000</v>
      </c>
      <c r="S896" s="62">
        <v>0</v>
      </c>
    </row>
    <row r="897" spans="1:19" x14ac:dyDescent="0.25">
      <c r="A897" s="58">
        <v>893</v>
      </c>
      <c r="B897" s="59" t="s">
        <v>1526</v>
      </c>
      <c r="C897" s="59">
        <v>2001454</v>
      </c>
      <c r="D897" s="60">
        <f>'Report Summary'!$E897+'Report Summary'!$I897+'Report Summary'!$O897</f>
        <v>268336</v>
      </c>
      <c r="E897" s="60">
        <f>SUM('Report Summary'!$F897:$H897)</f>
        <v>223223.7</v>
      </c>
      <c r="F897" s="60">
        <v>129221.5</v>
      </c>
      <c r="G897" s="60">
        <v>55231.199999999997</v>
      </c>
      <c r="H897" s="60">
        <v>38771</v>
      </c>
      <c r="I897" s="60">
        <f>SUM('Report Summary'!$J897:$N897)</f>
        <v>4882.3</v>
      </c>
      <c r="J897" s="60">
        <v>3787.1000000000004</v>
      </c>
      <c r="K897" s="60">
        <v>667.2</v>
      </c>
      <c r="L897" s="60">
        <v>400</v>
      </c>
      <c r="M897" s="60"/>
      <c r="N897" s="60">
        <v>28</v>
      </c>
      <c r="O897" s="60">
        <f>SUM('Report Summary'!$P897:$S897)</f>
        <v>40230</v>
      </c>
      <c r="P897" s="60">
        <v>0</v>
      </c>
      <c r="Q897" s="60">
        <v>0</v>
      </c>
      <c r="R897" s="60">
        <v>40230</v>
      </c>
      <c r="S897" s="60">
        <v>0</v>
      </c>
    </row>
    <row r="898" spans="1:19" x14ac:dyDescent="0.25">
      <c r="A898" s="55">
        <v>894</v>
      </c>
      <c r="B898" s="66" t="s">
        <v>11336</v>
      </c>
      <c r="C898" s="66">
        <v>5412374</v>
      </c>
      <c r="D898" s="62">
        <f>'Report Summary'!$E898+'Report Summary'!$I898+'Report Summary'!$O898</f>
        <v>10679</v>
      </c>
      <c r="E898" s="62">
        <f>SUM('Report Summary'!$F898:$H898)</f>
        <v>10679</v>
      </c>
      <c r="F898" s="62">
        <v>0</v>
      </c>
      <c r="G898" s="62">
        <v>10679</v>
      </c>
      <c r="H898" s="62">
        <v>0</v>
      </c>
      <c r="I898" s="62">
        <f>SUM('Report Summary'!$J898:$N898)</f>
        <v>0</v>
      </c>
      <c r="J898" s="62">
        <v>0</v>
      </c>
      <c r="K898" s="62"/>
      <c r="L898" s="62"/>
      <c r="M898" s="62"/>
      <c r="N898" s="62">
        <v>0</v>
      </c>
      <c r="O898" s="62">
        <f>SUM('Report Summary'!$P898:$S898)</f>
        <v>0</v>
      </c>
      <c r="P898" s="62">
        <v>0</v>
      </c>
      <c r="Q898" s="62">
        <v>0</v>
      </c>
      <c r="R898" s="62">
        <v>0</v>
      </c>
      <c r="S898" s="62">
        <v>0</v>
      </c>
    </row>
    <row r="899" spans="1:19" x14ac:dyDescent="0.25">
      <c r="A899" s="58">
        <v>895</v>
      </c>
      <c r="B899" s="65" t="s">
        <v>11337</v>
      </c>
      <c r="C899" s="65">
        <v>5413877</v>
      </c>
      <c r="D899" s="60">
        <f>'Report Summary'!$E899+'Report Summary'!$I899+'Report Summary'!$O899</f>
        <v>104931.75</v>
      </c>
      <c r="E899" s="60">
        <f>SUM('Report Summary'!$F899:$H899)</f>
        <v>103068.62</v>
      </c>
      <c r="F899" s="60">
        <v>0</v>
      </c>
      <c r="G899" s="60">
        <v>103068.62</v>
      </c>
      <c r="H899" s="60">
        <v>0</v>
      </c>
      <c r="I899" s="60">
        <f>SUM('Report Summary'!$J899:$N899)</f>
        <v>0</v>
      </c>
      <c r="J899" s="60">
        <v>0</v>
      </c>
      <c r="K899" s="60"/>
      <c r="L899" s="60"/>
      <c r="M899" s="60"/>
      <c r="N899" s="60">
        <v>0</v>
      </c>
      <c r="O899" s="60">
        <f>SUM('Report Summary'!$P899:$S899)</f>
        <v>1863.13</v>
      </c>
      <c r="P899" s="60">
        <v>0</v>
      </c>
      <c r="Q899" s="60">
        <v>0</v>
      </c>
      <c r="R899" s="60">
        <v>1863.13</v>
      </c>
      <c r="S899" s="60">
        <v>0</v>
      </c>
    </row>
    <row r="900" spans="1:19" x14ac:dyDescent="0.25">
      <c r="A900" s="55">
        <v>896</v>
      </c>
      <c r="B900" s="66" t="s">
        <v>11338</v>
      </c>
      <c r="C900" s="66">
        <v>5467748</v>
      </c>
      <c r="D900" s="62">
        <f>'Report Summary'!$E900+'Report Summary'!$I900+'Report Summary'!$O900</f>
        <v>14051.2</v>
      </c>
      <c r="E900" s="62">
        <f>SUM('Report Summary'!$F900:$H900)</f>
        <v>13913.1</v>
      </c>
      <c r="F900" s="62">
        <v>0</v>
      </c>
      <c r="G900" s="62">
        <v>13913.1</v>
      </c>
      <c r="H900" s="62">
        <v>0</v>
      </c>
      <c r="I900" s="62">
        <f>SUM('Report Summary'!$J900:$N900)</f>
        <v>138.1</v>
      </c>
      <c r="J900" s="62">
        <v>138.1</v>
      </c>
      <c r="K900" s="62"/>
      <c r="L900" s="62"/>
      <c r="M900" s="62"/>
      <c r="N900" s="62">
        <v>0</v>
      </c>
      <c r="O900" s="62">
        <f>SUM('Report Summary'!$P900:$S900)</f>
        <v>0</v>
      </c>
      <c r="P900" s="62">
        <v>0</v>
      </c>
      <c r="Q900" s="62">
        <v>0</v>
      </c>
      <c r="R900" s="62">
        <v>0</v>
      </c>
      <c r="S900" s="62">
        <v>0</v>
      </c>
    </row>
    <row r="901" spans="1:19" x14ac:dyDescent="0.25">
      <c r="A901" s="58">
        <v>897</v>
      </c>
      <c r="B901" s="65" t="s">
        <v>3615</v>
      </c>
      <c r="C901" s="65">
        <v>3551075</v>
      </c>
      <c r="D901" s="60">
        <f>'Report Summary'!$E901+'Report Summary'!$I901+'Report Summary'!$O901</f>
        <v>897.8</v>
      </c>
      <c r="E901" s="60">
        <f>SUM('Report Summary'!$F901:$H901)</f>
        <v>647.79999999999995</v>
      </c>
      <c r="F901" s="60">
        <v>20</v>
      </c>
      <c r="G901" s="60">
        <v>304</v>
      </c>
      <c r="H901" s="60">
        <v>323.8</v>
      </c>
      <c r="I901" s="60">
        <f>SUM('Report Summary'!$J901:$N901)</f>
        <v>250</v>
      </c>
      <c r="J901" s="60">
        <v>0</v>
      </c>
      <c r="K901" s="60"/>
      <c r="L901" s="60"/>
      <c r="M901" s="60">
        <v>250</v>
      </c>
      <c r="N901" s="60">
        <v>0</v>
      </c>
      <c r="O901" s="60">
        <f>SUM('Report Summary'!$P901:$S901)</f>
        <v>0</v>
      </c>
      <c r="P901" s="60">
        <v>0</v>
      </c>
      <c r="Q901" s="60">
        <v>0</v>
      </c>
      <c r="R901" s="60">
        <v>0</v>
      </c>
      <c r="S901" s="60">
        <v>0</v>
      </c>
    </row>
    <row r="902" spans="1:19" x14ac:dyDescent="0.25">
      <c r="A902" s="55">
        <v>898</v>
      </c>
      <c r="B902" s="66" t="s">
        <v>11339</v>
      </c>
      <c r="C902" s="66">
        <v>5058996</v>
      </c>
      <c r="D902" s="62">
        <f>'Report Summary'!$E902+'Report Summary'!$I902+'Report Summary'!$O902</f>
        <v>5784.902</v>
      </c>
      <c r="E902" s="62">
        <f>SUM('Report Summary'!$F902:$H902)</f>
        <v>5784.902</v>
      </c>
      <c r="F902" s="62">
        <v>4320.902</v>
      </c>
      <c r="G902" s="62">
        <v>47</v>
      </c>
      <c r="H902" s="62">
        <v>1417</v>
      </c>
      <c r="I902" s="62">
        <f>SUM('Report Summary'!$J902:$N902)</f>
        <v>0</v>
      </c>
      <c r="J902" s="62">
        <v>0</v>
      </c>
      <c r="K902" s="62"/>
      <c r="L902" s="62"/>
      <c r="M902" s="62"/>
      <c r="N902" s="62">
        <v>0</v>
      </c>
      <c r="O902" s="62">
        <f>SUM('Report Summary'!$P902:$S902)</f>
        <v>0</v>
      </c>
      <c r="P902" s="62">
        <v>0</v>
      </c>
      <c r="Q902" s="62">
        <v>0</v>
      </c>
      <c r="R902" s="62">
        <v>0</v>
      </c>
      <c r="S902" s="62">
        <v>0</v>
      </c>
    </row>
    <row r="903" spans="1:19" x14ac:dyDescent="0.25">
      <c r="A903" s="58">
        <v>899</v>
      </c>
      <c r="B903" s="59" t="s">
        <v>893</v>
      </c>
      <c r="C903" s="59">
        <v>5061989</v>
      </c>
      <c r="D903" s="60">
        <f>'Report Summary'!$E903+'Report Summary'!$I903+'Report Summary'!$O903</f>
        <v>161726.1</v>
      </c>
      <c r="E903" s="60">
        <f>SUM('Report Summary'!$F903:$H903)</f>
        <v>118680</v>
      </c>
      <c r="F903" s="60">
        <v>51174</v>
      </c>
      <c r="G903" s="60">
        <v>65510.5</v>
      </c>
      <c r="H903" s="60">
        <v>1995.5</v>
      </c>
      <c r="I903" s="60">
        <f>SUM('Report Summary'!$J903:$N903)</f>
        <v>40546.1</v>
      </c>
      <c r="J903" s="60">
        <v>2441.1</v>
      </c>
      <c r="K903" s="60">
        <v>29861</v>
      </c>
      <c r="L903" s="60">
        <v>6400</v>
      </c>
      <c r="M903" s="60">
        <v>900</v>
      </c>
      <c r="N903" s="60">
        <v>944</v>
      </c>
      <c r="O903" s="60">
        <f>SUM('Report Summary'!$P903:$S903)</f>
        <v>2500</v>
      </c>
      <c r="P903" s="60">
        <v>0</v>
      </c>
      <c r="Q903" s="60">
        <v>0</v>
      </c>
      <c r="R903" s="60">
        <v>2500</v>
      </c>
      <c r="S903" s="60">
        <v>0</v>
      </c>
    </row>
    <row r="904" spans="1:19" x14ac:dyDescent="0.25">
      <c r="A904" s="55">
        <v>900</v>
      </c>
      <c r="B904" s="61" t="s">
        <v>8605</v>
      </c>
      <c r="C904" s="61">
        <v>5068517</v>
      </c>
      <c r="D904" s="62">
        <f>'Report Summary'!$E904+'Report Summary'!$I904+'Report Summary'!$O904</f>
        <v>1679.1</v>
      </c>
      <c r="E904" s="62">
        <f>SUM('Report Summary'!$F904:$H904)</f>
        <v>1679.1</v>
      </c>
      <c r="F904" s="62">
        <v>0</v>
      </c>
      <c r="G904" s="62">
        <v>1679.1</v>
      </c>
      <c r="H904" s="62">
        <v>0</v>
      </c>
      <c r="I904" s="62">
        <f>SUM('Report Summary'!$J904:$N904)</f>
        <v>0</v>
      </c>
      <c r="J904" s="62">
        <v>0</v>
      </c>
      <c r="K904" s="62"/>
      <c r="L904" s="62"/>
      <c r="M904" s="62"/>
      <c r="N904" s="62">
        <v>0</v>
      </c>
      <c r="O904" s="62">
        <f>SUM('Report Summary'!$P904:$S904)</f>
        <v>0</v>
      </c>
      <c r="P904" s="62">
        <v>0</v>
      </c>
      <c r="Q904" s="62">
        <v>0</v>
      </c>
      <c r="R904" s="62">
        <v>0</v>
      </c>
      <c r="S904" s="62">
        <v>0</v>
      </c>
    </row>
    <row r="905" spans="1:19" x14ac:dyDescent="0.25">
      <c r="A905" s="58">
        <v>901</v>
      </c>
      <c r="B905" s="65" t="s">
        <v>11340</v>
      </c>
      <c r="C905" s="65">
        <v>5352959</v>
      </c>
      <c r="D905" s="60">
        <f>'Report Summary'!$E905+'Report Summary'!$I905+'Report Summary'!$O905</f>
        <v>167128.16</v>
      </c>
      <c r="E905" s="60">
        <f>SUM('Report Summary'!$F905:$H905)</f>
        <v>92460.46</v>
      </c>
      <c r="F905" s="60">
        <v>0</v>
      </c>
      <c r="G905" s="60">
        <v>0</v>
      </c>
      <c r="H905" s="60">
        <v>92460.46</v>
      </c>
      <c r="I905" s="60">
        <f>SUM('Report Summary'!$J905:$N905)</f>
        <v>58377.7</v>
      </c>
      <c r="J905" s="60">
        <v>10409.599999999999</v>
      </c>
      <c r="K905" s="60">
        <v>254</v>
      </c>
      <c r="L905" s="60">
        <v>47714.1</v>
      </c>
      <c r="M905" s="60"/>
      <c r="N905" s="60">
        <v>0</v>
      </c>
      <c r="O905" s="60">
        <f>SUM('Report Summary'!$P905:$S905)</f>
        <v>16290</v>
      </c>
      <c r="P905" s="60">
        <v>0</v>
      </c>
      <c r="Q905" s="60">
        <v>6000</v>
      </c>
      <c r="R905" s="60">
        <v>10290</v>
      </c>
      <c r="S905" s="60">
        <v>0</v>
      </c>
    </row>
    <row r="906" spans="1:19" x14ac:dyDescent="0.25">
      <c r="A906" s="55">
        <v>902</v>
      </c>
      <c r="B906" s="61" t="s">
        <v>11341</v>
      </c>
      <c r="C906" s="61">
        <v>2861976</v>
      </c>
      <c r="D906" s="62">
        <f>'Report Summary'!$E906+'Report Summary'!$I906+'Report Summary'!$O906</f>
        <v>63399.900000000009</v>
      </c>
      <c r="E906" s="62">
        <f>SUM('Report Summary'!$F906:$H906)</f>
        <v>39557.800000000003</v>
      </c>
      <c r="F906" s="62">
        <v>16721</v>
      </c>
      <c r="G906" s="62">
        <v>170.9</v>
      </c>
      <c r="H906" s="62">
        <v>22665.9</v>
      </c>
      <c r="I906" s="62">
        <f>SUM('Report Summary'!$J906:$N906)</f>
        <v>23842.100000000002</v>
      </c>
      <c r="J906" s="62">
        <v>177</v>
      </c>
      <c r="K906" s="62">
        <v>4000</v>
      </c>
      <c r="L906" s="62">
        <v>134.19999999999999</v>
      </c>
      <c r="M906" s="62">
        <v>9000</v>
      </c>
      <c r="N906" s="62">
        <v>10530.900000000001</v>
      </c>
      <c r="O906" s="62">
        <f>SUM('Report Summary'!$P906:$S906)</f>
        <v>0</v>
      </c>
      <c r="P906" s="62">
        <v>0</v>
      </c>
      <c r="Q906" s="62">
        <v>0</v>
      </c>
      <c r="R906" s="62">
        <v>0</v>
      </c>
      <c r="S906" s="62">
        <v>0</v>
      </c>
    </row>
    <row r="907" spans="1:19" x14ac:dyDescent="0.25">
      <c r="A907" s="58">
        <v>903</v>
      </c>
      <c r="B907" s="59" t="s">
        <v>11342</v>
      </c>
      <c r="C907" s="59">
        <v>5297052</v>
      </c>
      <c r="D907" s="60">
        <f>'Report Summary'!$E907+'Report Summary'!$I907+'Report Summary'!$O907</f>
        <v>138594.40000000002</v>
      </c>
      <c r="E907" s="60">
        <f>SUM('Report Summary'!$F907:$H907)</f>
        <v>137594.40000000002</v>
      </c>
      <c r="F907" s="60">
        <v>101.2</v>
      </c>
      <c r="G907" s="60">
        <v>136285</v>
      </c>
      <c r="H907" s="60">
        <v>1208.2</v>
      </c>
      <c r="I907" s="60">
        <f>SUM('Report Summary'!$J907:$N907)</f>
        <v>1000</v>
      </c>
      <c r="J907" s="60">
        <v>0</v>
      </c>
      <c r="K907" s="60"/>
      <c r="L907" s="60"/>
      <c r="M907" s="60">
        <v>1000</v>
      </c>
      <c r="N907" s="60">
        <v>0</v>
      </c>
      <c r="O907" s="60">
        <f>SUM('Report Summary'!$P907:$S907)</f>
        <v>0</v>
      </c>
      <c r="P907" s="60">
        <v>0</v>
      </c>
      <c r="Q907" s="60">
        <v>0</v>
      </c>
      <c r="R907" s="60">
        <v>0</v>
      </c>
      <c r="S907" s="60">
        <v>0</v>
      </c>
    </row>
    <row r="908" spans="1:19" x14ac:dyDescent="0.25">
      <c r="A908" s="55">
        <v>904</v>
      </c>
      <c r="B908" s="56" t="s">
        <v>11343</v>
      </c>
      <c r="C908" s="56">
        <v>2577453</v>
      </c>
      <c r="D908" s="57">
        <f>'Report Summary'!$E908+'Report Summary'!$I908+'Report Summary'!$O908</f>
        <v>4422.7870000000003</v>
      </c>
      <c r="E908" s="57">
        <f>SUM('Report Summary'!$F908:$H908)</f>
        <v>4422.7870000000003</v>
      </c>
      <c r="F908" s="57">
        <v>0</v>
      </c>
      <c r="G908" s="57">
        <v>4422.7870000000003</v>
      </c>
      <c r="H908" s="57">
        <v>0</v>
      </c>
      <c r="I908" s="57">
        <f>SUM('Report Summary'!$J908:$N908)</f>
        <v>0</v>
      </c>
      <c r="J908" s="57">
        <v>0</v>
      </c>
      <c r="K908" s="57"/>
      <c r="L908" s="57"/>
      <c r="M908" s="57"/>
      <c r="N908" s="57">
        <v>0</v>
      </c>
      <c r="O908" s="57">
        <f>SUM('Report Summary'!$P908:$S908)</f>
        <v>0</v>
      </c>
      <c r="P908" s="57">
        <v>0</v>
      </c>
      <c r="Q908" s="57">
        <v>0</v>
      </c>
      <c r="R908" s="57">
        <v>0</v>
      </c>
      <c r="S908" s="57">
        <v>0</v>
      </c>
    </row>
    <row r="909" spans="1:19" x14ac:dyDescent="0.25">
      <c r="A909" s="58">
        <v>905</v>
      </c>
      <c r="B909" s="65" t="s">
        <v>11344</v>
      </c>
      <c r="C909" s="65">
        <v>5116767</v>
      </c>
      <c r="D909" s="60">
        <f>'Report Summary'!$E909+'Report Summary'!$I909+'Report Summary'!$O909</f>
        <v>811.1</v>
      </c>
      <c r="E909" s="60">
        <f>SUM('Report Summary'!$F909:$H909)</f>
        <v>129.1</v>
      </c>
      <c r="F909" s="60">
        <v>0</v>
      </c>
      <c r="G909" s="60">
        <v>129.1</v>
      </c>
      <c r="H909" s="60">
        <v>0</v>
      </c>
      <c r="I909" s="60">
        <f>SUM('Report Summary'!$J909:$N909)</f>
        <v>682</v>
      </c>
      <c r="J909" s="60">
        <v>182</v>
      </c>
      <c r="K909" s="60"/>
      <c r="L909" s="60"/>
      <c r="M909" s="60">
        <v>500</v>
      </c>
      <c r="N909" s="60">
        <v>0</v>
      </c>
      <c r="O909" s="60">
        <f>SUM('Report Summary'!$P909:$S909)</f>
        <v>0</v>
      </c>
      <c r="P909" s="60">
        <v>0</v>
      </c>
      <c r="Q909" s="60">
        <v>0</v>
      </c>
      <c r="R909" s="60">
        <v>0</v>
      </c>
      <c r="S909" s="60">
        <v>0</v>
      </c>
    </row>
    <row r="910" spans="1:19" x14ac:dyDescent="0.25">
      <c r="A910" s="55">
        <v>906</v>
      </c>
      <c r="B910" s="61" t="s">
        <v>11345</v>
      </c>
      <c r="C910" s="61">
        <v>2100231</v>
      </c>
      <c r="D910" s="62">
        <f>'Report Summary'!$E910+'Report Summary'!$I910+'Report Summary'!$O910</f>
        <v>328742.3</v>
      </c>
      <c r="E910" s="62">
        <f>SUM('Report Summary'!$F910:$H910)</f>
        <v>287325.2</v>
      </c>
      <c r="F910" s="62">
        <v>198547.3</v>
      </c>
      <c r="G910" s="62">
        <v>82979.7</v>
      </c>
      <c r="H910" s="62">
        <v>5798.2</v>
      </c>
      <c r="I910" s="62">
        <f>SUM('Report Summary'!$J910:$N910)</f>
        <v>27905.100000000002</v>
      </c>
      <c r="J910" s="62">
        <v>0.4</v>
      </c>
      <c r="K910" s="62">
        <v>13160.2</v>
      </c>
      <c r="L910" s="62">
        <v>13512.3</v>
      </c>
      <c r="M910" s="62"/>
      <c r="N910" s="62">
        <v>1232.2</v>
      </c>
      <c r="O910" s="62">
        <f>SUM('Report Summary'!$P910:$S910)</f>
        <v>13512</v>
      </c>
      <c r="P910" s="62">
        <v>0</v>
      </c>
      <c r="Q910" s="62">
        <v>0</v>
      </c>
      <c r="R910" s="62">
        <v>13512</v>
      </c>
      <c r="S910" s="62">
        <v>0</v>
      </c>
    </row>
    <row r="911" spans="1:19" x14ac:dyDescent="0.25">
      <c r="A911" s="58">
        <v>907</v>
      </c>
      <c r="B911" s="65" t="s">
        <v>11346</v>
      </c>
      <c r="C911" s="65">
        <v>5294126</v>
      </c>
      <c r="D911" s="60">
        <f>'Report Summary'!$E911+'Report Summary'!$I911+'Report Summary'!$O911</f>
        <v>3488.5</v>
      </c>
      <c r="E911" s="60">
        <f>SUM('Report Summary'!$F911:$H911)</f>
        <v>3288.5</v>
      </c>
      <c r="F911" s="60">
        <v>0</v>
      </c>
      <c r="G911" s="60">
        <v>3288.5</v>
      </c>
      <c r="H911" s="60">
        <v>0</v>
      </c>
      <c r="I911" s="60">
        <f>SUM('Report Summary'!$J911:$N911)</f>
        <v>200</v>
      </c>
      <c r="J911" s="60">
        <v>0</v>
      </c>
      <c r="K911" s="60"/>
      <c r="L911" s="60"/>
      <c r="M911" s="60">
        <v>200</v>
      </c>
      <c r="N911" s="60">
        <v>0</v>
      </c>
      <c r="O911" s="60">
        <f>SUM('Report Summary'!$P911:$S911)</f>
        <v>0</v>
      </c>
      <c r="P911" s="60">
        <v>0</v>
      </c>
      <c r="Q911" s="60">
        <v>0</v>
      </c>
      <c r="R911" s="60">
        <v>0</v>
      </c>
      <c r="S911" s="60">
        <v>0</v>
      </c>
    </row>
    <row r="912" spans="1:19" x14ac:dyDescent="0.25">
      <c r="A912" s="55">
        <v>908</v>
      </c>
      <c r="B912" s="66" t="s">
        <v>3735</v>
      </c>
      <c r="C912" s="66">
        <v>5157145</v>
      </c>
      <c r="D912" s="62">
        <f>'Report Summary'!$E912+'Report Summary'!$I912+'Report Summary'!$O912</f>
        <v>6235.942</v>
      </c>
      <c r="E912" s="62">
        <f>SUM('Report Summary'!$F912:$H912)</f>
        <v>3235.942</v>
      </c>
      <c r="F912" s="62">
        <v>0</v>
      </c>
      <c r="G912" s="62">
        <v>3235.942</v>
      </c>
      <c r="H912" s="62">
        <v>0</v>
      </c>
      <c r="I912" s="62">
        <f>SUM('Report Summary'!$J912:$N912)</f>
        <v>0</v>
      </c>
      <c r="J912" s="62">
        <v>0</v>
      </c>
      <c r="K912" s="62"/>
      <c r="L912" s="62"/>
      <c r="M912" s="62"/>
      <c r="N912" s="62">
        <v>0</v>
      </c>
      <c r="O912" s="62">
        <f>SUM('Report Summary'!$P912:$S912)</f>
        <v>3000</v>
      </c>
      <c r="P912" s="62">
        <v>0</v>
      </c>
      <c r="Q912" s="62">
        <v>0</v>
      </c>
      <c r="R912" s="62">
        <v>3000</v>
      </c>
      <c r="S912" s="62">
        <v>0</v>
      </c>
    </row>
    <row r="913" spans="1:19" x14ac:dyDescent="0.25">
      <c r="A913" s="58">
        <v>909</v>
      </c>
      <c r="B913" s="65" t="s">
        <v>4889</v>
      </c>
      <c r="C913" s="65">
        <v>5276233</v>
      </c>
      <c r="D913" s="60">
        <f>'Report Summary'!$E913+'Report Summary'!$I913+'Report Summary'!$O913</f>
        <v>78855.320000000007</v>
      </c>
      <c r="E913" s="60">
        <f>SUM('Report Summary'!$F913:$H913)</f>
        <v>78855.320000000007</v>
      </c>
      <c r="F913" s="60">
        <v>0</v>
      </c>
      <c r="G913" s="60">
        <v>78855.320000000007</v>
      </c>
      <c r="H913" s="60">
        <v>0</v>
      </c>
      <c r="I913" s="60">
        <f>SUM('Report Summary'!$J913:$N913)</f>
        <v>0</v>
      </c>
      <c r="J913" s="60">
        <v>0</v>
      </c>
      <c r="K913" s="60"/>
      <c r="L913" s="60"/>
      <c r="M913" s="60"/>
      <c r="N913" s="60">
        <v>0</v>
      </c>
      <c r="O913" s="60">
        <f>SUM('Report Summary'!$P913:$S913)</f>
        <v>0</v>
      </c>
      <c r="P913" s="60">
        <v>0</v>
      </c>
      <c r="Q913" s="60">
        <v>0</v>
      </c>
      <c r="R913" s="60">
        <v>0</v>
      </c>
      <c r="S913" s="60">
        <v>0</v>
      </c>
    </row>
    <row r="914" spans="1:19" x14ac:dyDescent="0.25">
      <c r="A914" s="55">
        <v>910</v>
      </c>
      <c r="B914" s="61" t="s">
        <v>895</v>
      </c>
      <c r="C914" s="61">
        <v>2661128</v>
      </c>
      <c r="D914" s="62">
        <f>'Report Summary'!$E914+'Report Summary'!$I914+'Report Summary'!$O914</f>
        <v>336529.3</v>
      </c>
      <c r="E914" s="62">
        <f>SUM('Report Summary'!$F914:$H914)</f>
        <v>280155.69999999995</v>
      </c>
      <c r="F914" s="62">
        <v>134439.69999999998</v>
      </c>
      <c r="G914" s="62">
        <v>60108.1</v>
      </c>
      <c r="H914" s="62">
        <v>85607.9</v>
      </c>
      <c r="I914" s="62">
        <f>SUM('Report Summary'!$J914:$N914)</f>
        <v>34480.400000000001</v>
      </c>
      <c r="J914" s="62">
        <v>1381.1</v>
      </c>
      <c r="K914" s="62">
        <v>6022.8</v>
      </c>
      <c r="L914" s="62">
        <v>135</v>
      </c>
      <c r="M914" s="62">
        <v>825</v>
      </c>
      <c r="N914" s="62">
        <v>26116.5</v>
      </c>
      <c r="O914" s="62">
        <f>SUM('Report Summary'!$P914:$S914)</f>
        <v>21893.200000000001</v>
      </c>
      <c r="P914" s="62">
        <v>0</v>
      </c>
      <c r="Q914" s="62">
        <v>0</v>
      </c>
      <c r="R914" s="62">
        <v>21893.200000000001</v>
      </c>
      <c r="S914" s="62">
        <v>0</v>
      </c>
    </row>
    <row r="915" spans="1:19" x14ac:dyDescent="0.25">
      <c r="A915" s="58">
        <v>911</v>
      </c>
      <c r="B915" s="59" t="s">
        <v>9177</v>
      </c>
      <c r="C915" s="59">
        <v>5433207</v>
      </c>
      <c r="D915" s="60">
        <f>'Report Summary'!$E915+'Report Summary'!$I915+'Report Summary'!$O915</f>
        <v>58500.2</v>
      </c>
      <c r="E915" s="60">
        <f>SUM('Report Summary'!$F915:$H915)</f>
        <v>57500.2</v>
      </c>
      <c r="F915" s="60">
        <v>119.6</v>
      </c>
      <c r="G915" s="60">
        <v>44684.9</v>
      </c>
      <c r="H915" s="60">
        <v>12695.7</v>
      </c>
      <c r="I915" s="60">
        <f>SUM('Report Summary'!$J915:$N915)</f>
        <v>1000</v>
      </c>
      <c r="J915" s="60">
        <v>0</v>
      </c>
      <c r="K915" s="60"/>
      <c r="L915" s="60"/>
      <c r="M915" s="60">
        <v>1000</v>
      </c>
      <c r="N915" s="60">
        <v>0</v>
      </c>
      <c r="O915" s="60">
        <f>SUM('Report Summary'!$P915:$S915)</f>
        <v>0</v>
      </c>
      <c r="P915" s="60">
        <v>0</v>
      </c>
      <c r="Q915" s="60">
        <v>0</v>
      </c>
      <c r="R915" s="60">
        <v>0</v>
      </c>
      <c r="S915" s="60">
        <v>0</v>
      </c>
    </row>
    <row r="916" spans="1:19" x14ac:dyDescent="0.25">
      <c r="A916" s="55">
        <v>912</v>
      </c>
      <c r="B916" s="61" t="s">
        <v>11347</v>
      </c>
      <c r="C916" s="61">
        <v>2662647</v>
      </c>
      <c r="D916" s="62">
        <f>'Report Summary'!$E916+'Report Summary'!$I916+'Report Summary'!$O916</f>
        <v>264833.20999999996</v>
      </c>
      <c r="E916" s="62">
        <f>SUM('Report Summary'!$F916:$H916)</f>
        <v>213834.25</v>
      </c>
      <c r="F916" s="62">
        <v>133287.11000000002</v>
      </c>
      <c r="G916" s="62">
        <v>25243.9</v>
      </c>
      <c r="H916" s="62">
        <v>55303.24</v>
      </c>
      <c r="I916" s="62">
        <f>SUM('Report Summary'!$J916:$N916)</f>
        <v>37538.959999999999</v>
      </c>
      <c r="J916" s="62">
        <v>13808.96</v>
      </c>
      <c r="K916" s="62">
        <v>2400</v>
      </c>
      <c r="L916" s="62">
        <v>180</v>
      </c>
      <c r="M916" s="62">
        <v>20400</v>
      </c>
      <c r="N916" s="62">
        <v>750</v>
      </c>
      <c r="O916" s="62">
        <f>SUM('Report Summary'!$P916:$S916)</f>
        <v>13460</v>
      </c>
      <c r="P916" s="62">
        <v>0</v>
      </c>
      <c r="Q916" s="62">
        <v>250</v>
      </c>
      <c r="R916" s="62">
        <v>12110</v>
      </c>
      <c r="S916" s="62">
        <v>1100</v>
      </c>
    </row>
    <row r="917" spans="1:19" x14ac:dyDescent="0.25">
      <c r="A917" s="58">
        <v>913</v>
      </c>
      <c r="B917" s="59" t="s">
        <v>11348</v>
      </c>
      <c r="C917" s="59">
        <v>2829541</v>
      </c>
      <c r="D917" s="60">
        <f>'Report Summary'!$E917+'Report Summary'!$I917+'Report Summary'!$O917</f>
        <v>27004.6</v>
      </c>
      <c r="E917" s="60">
        <f>SUM('Report Summary'!$F917:$H917)</f>
        <v>24365.599999999999</v>
      </c>
      <c r="F917" s="60">
        <v>7432</v>
      </c>
      <c r="G917" s="60">
        <v>2898.4</v>
      </c>
      <c r="H917" s="60">
        <v>14035.2</v>
      </c>
      <c r="I917" s="60">
        <f>SUM('Report Summary'!$J917:$N917)</f>
        <v>2639</v>
      </c>
      <c r="J917" s="60">
        <v>0</v>
      </c>
      <c r="K917" s="60">
        <v>64</v>
      </c>
      <c r="L917" s="60">
        <v>575</v>
      </c>
      <c r="M917" s="60"/>
      <c r="N917" s="60">
        <v>2000</v>
      </c>
      <c r="O917" s="60">
        <f>SUM('Report Summary'!$P917:$S917)</f>
        <v>0</v>
      </c>
      <c r="P917" s="60">
        <v>0</v>
      </c>
      <c r="Q917" s="60">
        <v>0</v>
      </c>
      <c r="R917" s="60">
        <v>0</v>
      </c>
      <c r="S917" s="60">
        <v>0</v>
      </c>
    </row>
    <row r="918" spans="1:19" x14ac:dyDescent="0.25">
      <c r="A918" s="55">
        <v>914</v>
      </c>
      <c r="B918" s="61" t="s">
        <v>2169</v>
      </c>
      <c r="C918" s="61">
        <v>2763788</v>
      </c>
      <c r="D918" s="62">
        <f>'Report Summary'!$E918+'Report Summary'!$I918+'Report Summary'!$O918</f>
        <v>251534.7</v>
      </c>
      <c r="E918" s="62">
        <f>SUM('Report Summary'!$F918:$H918)</f>
        <v>170486.2</v>
      </c>
      <c r="F918" s="62">
        <v>25158</v>
      </c>
      <c r="G918" s="62">
        <v>129346.7</v>
      </c>
      <c r="H918" s="62">
        <v>15981.5</v>
      </c>
      <c r="I918" s="62">
        <f>SUM('Report Summary'!$J918:$N918)</f>
        <v>41548.5</v>
      </c>
      <c r="J918" s="62">
        <v>4195.3</v>
      </c>
      <c r="K918" s="62">
        <v>8620.7999999999993</v>
      </c>
      <c r="L918" s="62">
        <v>28732.400000000001</v>
      </c>
      <c r="M918" s="62"/>
      <c r="N918" s="62">
        <v>0</v>
      </c>
      <c r="O918" s="62">
        <f>SUM('Report Summary'!$P918:$S918)</f>
        <v>39500</v>
      </c>
      <c r="P918" s="62">
        <v>0</v>
      </c>
      <c r="Q918" s="62">
        <v>0</v>
      </c>
      <c r="R918" s="62">
        <v>39500</v>
      </c>
      <c r="S918" s="62">
        <v>0</v>
      </c>
    </row>
    <row r="919" spans="1:19" x14ac:dyDescent="0.25">
      <c r="A919" s="58">
        <v>915</v>
      </c>
      <c r="B919" s="67" t="s">
        <v>11349</v>
      </c>
      <c r="C919" s="59">
        <v>2034719</v>
      </c>
      <c r="D919" s="60">
        <f>'Report Summary'!$E919+'Report Summary'!$I919+'Report Summary'!$O919</f>
        <v>374089.8</v>
      </c>
      <c r="E919" s="60">
        <f>SUM('Report Summary'!$F919:$H919)</f>
        <v>324682.40000000002</v>
      </c>
      <c r="F919" s="60">
        <v>220027.1</v>
      </c>
      <c r="G919" s="60">
        <v>219.7</v>
      </c>
      <c r="H919" s="60">
        <v>104435.6</v>
      </c>
      <c r="I919" s="60">
        <f>SUM('Report Summary'!$J919:$N919)</f>
        <v>31782.6</v>
      </c>
      <c r="J919" s="60">
        <v>6938</v>
      </c>
      <c r="K919" s="60">
        <v>2820</v>
      </c>
      <c r="L919" s="60"/>
      <c r="M919" s="60"/>
      <c r="N919" s="60">
        <v>22024.6</v>
      </c>
      <c r="O919" s="60">
        <f>SUM('Report Summary'!$P919:$S919)</f>
        <v>17624.8</v>
      </c>
      <c r="P919" s="60">
        <v>0</v>
      </c>
      <c r="Q919" s="60">
        <v>0</v>
      </c>
      <c r="R919" s="60">
        <v>0</v>
      </c>
      <c r="S919" s="60">
        <v>17624.8</v>
      </c>
    </row>
    <row r="920" spans="1:19" x14ac:dyDescent="0.25">
      <c r="A920" s="55">
        <v>916</v>
      </c>
      <c r="B920" s="66" t="s">
        <v>10142</v>
      </c>
      <c r="C920" s="66">
        <v>5105625</v>
      </c>
      <c r="D920" s="62">
        <f>'Report Summary'!$E920+'Report Summary'!$I920+'Report Summary'!$O920</f>
        <v>2943.26</v>
      </c>
      <c r="E920" s="62">
        <f>SUM('Report Summary'!$F920:$H920)</f>
        <v>2943.26</v>
      </c>
      <c r="F920" s="62">
        <v>99.3</v>
      </c>
      <c r="G920" s="62">
        <v>2843.96</v>
      </c>
      <c r="H920" s="62">
        <v>0</v>
      </c>
      <c r="I920" s="62">
        <f>SUM('Report Summary'!$J920:$N920)</f>
        <v>0</v>
      </c>
      <c r="J920" s="62">
        <v>0</v>
      </c>
      <c r="K920" s="62"/>
      <c r="L920" s="62"/>
      <c r="M920" s="62"/>
      <c r="N920" s="62">
        <v>0</v>
      </c>
      <c r="O920" s="62">
        <f>SUM('Report Summary'!$P920:$S920)</f>
        <v>0</v>
      </c>
      <c r="P920" s="62">
        <v>0</v>
      </c>
      <c r="Q920" s="62">
        <v>0</v>
      </c>
      <c r="R920" s="62">
        <v>0</v>
      </c>
      <c r="S920" s="62">
        <v>0</v>
      </c>
    </row>
    <row r="921" spans="1:19" x14ac:dyDescent="0.25">
      <c r="A921" s="58">
        <v>917</v>
      </c>
      <c r="B921" s="59" t="s">
        <v>11350</v>
      </c>
      <c r="C921" s="59">
        <v>5488087</v>
      </c>
      <c r="D921" s="60">
        <f>'Report Summary'!$E921+'Report Summary'!$I921+'Report Summary'!$O921</f>
        <v>3446.46</v>
      </c>
      <c r="E921" s="60">
        <f>SUM('Report Summary'!$F921:$H921)</f>
        <v>1920</v>
      </c>
      <c r="F921" s="60">
        <v>0</v>
      </c>
      <c r="G921" s="60">
        <v>650</v>
      </c>
      <c r="H921" s="60">
        <v>1270</v>
      </c>
      <c r="I921" s="60">
        <f>SUM('Report Summary'!$J921:$N921)</f>
        <v>1526.46</v>
      </c>
      <c r="J921" s="60">
        <v>0</v>
      </c>
      <c r="K921" s="60">
        <v>494.4</v>
      </c>
      <c r="L921" s="60">
        <v>282.06</v>
      </c>
      <c r="M921" s="60">
        <v>750</v>
      </c>
      <c r="N921" s="60">
        <v>0</v>
      </c>
      <c r="O921" s="60">
        <f>SUM('Report Summary'!$P921:$S921)</f>
        <v>0</v>
      </c>
      <c r="P921" s="60">
        <v>0</v>
      </c>
      <c r="Q921" s="60">
        <v>0</v>
      </c>
      <c r="R921" s="60">
        <v>0</v>
      </c>
      <c r="S921" s="60">
        <v>0</v>
      </c>
    </row>
    <row r="922" spans="1:19" x14ac:dyDescent="0.25">
      <c r="A922" s="55">
        <v>918</v>
      </c>
      <c r="B922" s="61" t="s">
        <v>11351</v>
      </c>
      <c r="C922" s="61">
        <v>5072743</v>
      </c>
      <c r="D922" s="62">
        <f>'Report Summary'!$E922+'Report Summary'!$I922+'Report Summary'!$O922</f>
        <v>11662</v>
      </c>
      <c r="E922" s="62">
        <f>SUM('Report Summary'!$F922:$H922)</f>
        <v>398</v>
      </c>
      <c r="F922" s="62">
        <v>0</v>
      </c>
      <c r="G922" s="62">
        <v>206</v>
      </c>
      <c r="H922" s="62">
        <v>192</v>
      </c>
      <c r="I922" s="62">
        <f>SUM('Report Summary'!$J922:$N922)</f>
        <v>11264</v>
      </c>
      <c r="J922" s="62">
        <v>0</v>
      </c>
      <c r="K922" s="62"/>
      <c r="L922" s="62">
        <v>11264</v>
      </c>
      <c r="M922" s="62"/>
      <c r="N922" s="62">
        <v>0</v>
      </c>
      <c r="O922" s="62">
        <f>SUM('Report Summary'!$P922:$S922)</f>
        <v>0</v>
      </c>
      <c r="P922" s="62">
        <v>0</v>
      </c>
      <c r="Q922" s="62">
        <v>0</v>
      </c>
      <c r="R922" s="62">
        <v>0</v>
      </c>
      <c r="S922" s="62">
        <v>0</v>
      </c>
    </row>
    <row r="923" spans="1:19" x14ac:dyDescent="0.25">
      <c r="A923" s="58">
        <v>919</v>
      </c>
      <c r="B923" s="65" t="s">
        <v>5259</v>
      </c>
      <c r="C923" s="65">
        <v>2114232</v>
      </c>
      <c r="D923" s="60">
        <f>'Report Summary'!$E923+'Report Summary'!$I923+'Report Summary'!$O923</f>
        <v>4758.25</v>
      </c>
      <c r="E923" s="60">
        <f>SUM('Report Summary'!$F923:$H923)</f>
        <v>3258.25</v>
      </c>
      <c r="F923" s="60">
        <v>0</v>
      </c>
      <c r="G923" s="60">
        <v>3258.25</v>
      </c>
      <c r="H923" s="60">
        <v>0</v>
      </c>
      <c r="I923" s="60">
        <f>SUM('Report Summary'!$J923:$N923)</f>
        <v>0</v>
      </c>
      <c r="J923" s="60">
        <v>0</v>
      </c>
      <c r="K923" s="60"/>
      <c r="L923" s="60"/>
      <c r="M923" s="60"/>
      <c r="N923" s="60">
        <v>0</v>
      </c>
      <c r="O923" s="60">
        <f>SUM('Report Summary'!$P923:$S923)</f>
        <v>1500</v>
      </c>
      <c r="P923" s="60">
        <v>0</v>
      </c>
      <c r="Q923" s="60">
        <v>0</v>
      </c>
      <c r="R923" s="60">
        <v>1500</v>
      </c>
      <c r="S923" s="60">
        <v>0</v>
      </c>
    </row>
    <row r="924" spans="1:19" x14ac:dyDescent="0.25">
      <c r="A924" s="55">
        <v>920</v>
      </c>
      <c r="B924" s="66" t="s">
        <v>11352</v>
      </c>
      <c r="C924" s="66">
        <v>5157153</v>
      </c>
      <c r="D924" s="62">
        <f>'Report Summary'!$E924+'Report Summary'!$I924+'Report Summary'!$O924</f>
        <v>1558.12</v>
      </c>
      <c r="E924" s="62">
        <f>SUM('Report Summary'!$F924:$H924)</f>
        <v>1558.12</v>
      </c>
      <c r="F924" s="62">
        <v>0</v>
      </c>
      <c r="G924" s="62">
        <v>1458.12</v>
      </c>
      <c r="H924" s="62">
        <v>100</v>
      </c>
      <c r="I924" s="62">
        <f>SUM('Report Summary'!$J924:$N924)</f>
        <v>0</v>
      </c>
      <c r="J924" s="62">
        <v>0</v>
      </c>
      <c r="K924" s="62"/>
      <c r="L924" s="62"/>
      <c r="M924" s="62"/>
      <c r="N924" s="62">
        <v>0</v>
      </c>
      <c r="O924" s="62">
        <f>SUM('Report Summary'!$P924:$S924)</f>
        <v>0</v>
      </c>
      <c r="P924" s="62">
        <v>0</v>
      </c>
      <c r="Q924" s="62">
        <v>0</v>
      </c>
      <c r="R924" s="62">
        <v>0</v>
      </c>
      <c r="S924" s="62">
        <v>0</v>
      </c>
    </row>
    <row r="925" spans="1:19" x14ac:dyDescent="0.25">
      <c r="A925" s="58">
        <v>921</v>
      </c>
      <c r="B925" s="65" t="s">
        <v>11353</v>
      </c>
      <c r="C925" s="65">
        <v>5282128</v>
      </c>
      <c r="D925" s="60">
        <f>'Report Summary'!$E925+'Report Summary'!$I925+'Report Summary'!$O925</f>
        <v>8483.5</v>
      </c>
      <c r="E925" s="60">
        <f>SUM('Report Summary'!$F925:$H925)</f>
        <v>8483.5</v>
      </c>
      <c r="F925" s="60">
        <v>0</v>
      </c>
      <c r="G925" s="60">
        <v>8333.5</v>
      </c>
      <c r="H925" s="60">
        <v>150</v>
      </c>
      <c r="I925" s="60">
        <f>SUM('Report Summary'!$J925:$N925)</f>
        <v>0</v>
      </c>
      <c r="J925" s="60">
        <v>0</v>
      </c>
      <c r="K925" s="60"/>
      <c r="L925" s="60"/>
      <c r="M925" s="60"/>
      <c r="N925" s="60">
        <v>0</v>
      </c>
      <c r="O925" s="60">
        <f>SUM('Report Summary'!$P925:$S925)</f>
        <v>0</v>
      </c>
      <c r="P925" s="60">
        <v>0</v>
      </c>
      <c r="Q925" s="60">
        <v>0</v>
      </c>
      <c r="R925" s="60">
        <v>0</v>
      </c>
      <c r="S925" s="60">
        <v>0</v>
      </c>
    </row>
    <row r="926" spans="1:19" x14ac:dyDescent="0.25">
      <c r="A926" s="55">
        <v>922</v>
      </c>
      <c r="B926" s="66" t="s">
        <v>7101</v>
      </c>
      <c r="C926" s="66">
        <v>2843234</v>
      </c>
      <c r="D926" s="62">
        <f>'Report Summary'!$E926+'Report Summary'!$I926+'Report Summary'!$O926</f>
        <v>2730.5</v>
      </c>
      <c r="E926" s="62">
        <f>SUM('Report Summary'!$F926:$H926)</f>
        <v>2230.5</v>
      </c>
      <c r="F926" s="62">
        <v>0</v>
      </c>
      <c r="G926" s="62">
        <v>2230.5</v>
      </c>
      <c r="H926" s="62">
        <v>0</v>
      </c>
      <c r="I926" s="62">
        <f>SUM('Report Summary'!$J926:$N926)</f>
        <v>0</v>
      </c>
      <c r="J926" s="62">
        <v>0</v>
      </c>
      <c r="K926" s="62"/>
      <c r="L926" s="62"/>
      <c r="M926" s="62"/>
      <c r="N926" s="62">
        <v>0</v>
      </c>
      <c r="O926" s="62">
        <f>SUM('Report Summary'!$P926:$S926)</f>
        <v>500</v>
      </c>
      <c r="P926" s="62">
        <v>0</v>
      </c>
      <c r="Q926" s="62">
        <v>0</v>
      </c>
      <c r="R926" s="62">
        <v>500</v>
      </c>
      <c r="S926" s="62">
        <v>0</v>
      </c>
    </row>
    <row r="927" spans="1:19" x14ac:dyDescent="0.25">
      <c r="A927" s="58">
        <v>923</v>
      </c>
      <c r="B927" s="59" t="s">
        <v>11354</v>
      </c>
      <c r="C927" s="59">
        <v>2565803</v>
      </c>
      <c r="D927" s="60">
        <f>'Report Summary'!$E927+'Report Summary'!$I927+'Report Summary'!$O927</f>
        <v>229104.7</v>
      </c>
      <c r="E927" s="60">
        <f>SUM('Report Summary'!$F927:$H927)</f>
        <v>179422.2</v>
      </c>
      <c r="F927" s="60">
        <v>137496.29999999999</v>
      </c>
      <c r="G927" s="60">
        <v>498.6</v>
      </c>
      <c r="H927" s="60">
        <v>41427.300000000003</v>
      </c>
      <c r="I927" s="60">
        <f>SUM('Report Summary'!$J927:$N927)</f>
        <v>37182.5</v>
      </c>
      <c r="J927" s="60">
        <v>2508.9</v>
      </c>
      <c r="K927" s="60">
        <v>1136</v>
      </c>
      <c r="L927" s="60">
        <v>21037.599999999999</v>
      </c>
      <c r="M927" s="60">
        <v>5000</v>
      </c>
      <c r="N927" s="60">
        <v>7500</v>
      </c>
      <c r="O927" s="60">
        <f>SUM('Report Summary'!$P927:$S927)</f>
        <v>12500</v>
      </c>
      <c r="P927" s="60">
        <v>0</v>
      </c>
      <c r="Q927" s="60">
        <v>0</v>
      </c>
      <c r="R927" s="60">
        <v>12500</v>
      </c>
      <c r="S927" s="60">
        <v>0</v>
      </c>
    </row>
    <row r="928" spans="1:19" x14ac:dyDescent="0.25">
      <c r="A928" s="55">
        <v>924</v>
      </c>
      <c r="B928" s="66" t="s">
        <v>1696</v>
      </c>
      <c r="C928" s="66">
        <v>2549832</v>
      </c>
      <c r="D928" s="62">
        <f>'Report Summary'!$E928+'Report Summary'!$I928+'Report Summary'!$O928</f>
        <v>36817.600000000006</v>
      </c>
      <c r="E928" s="62">
        <f>SUM('Report Summary'!$F928:$H928)</f>
        <v>30527.600000000002</v>
      </c>
      <c r="F928" s="62">
        <v>0</v>
      </c>
      <c r="G928" s="62">
        <v>3888.2</v>
      </c>
      <c r="H928" s="62">
        <v>26639.4</v>
      </c>
      <c r="I928" s="62">
        <f>SUM('Report Summary'!$J928:$N928)</f>
        <v>6290</v>
      </c>
      <c r="J928" s="62">
        <v>0</v>
      </c>
      <c r="K928" s="62"/>
      <c r="L928" s="62">
        <v>2450</v>
      </c>
      <c r="M928" s="62"/>
      <c r="N928" s="62">
        <v>3840</v>
      </c>
      <c r="O928" s="62">
        <f>SUM('Report Summary'!$P928:$S928)</f>
        <v>0</v>
      </c>
      <c r="P928" s="62">
        <v>0</v>
      </c>
      <c r="Q928" s="62">
        <v>0</v>
      </c>
      <c r="R928" s="62">
        <v>0</v>
      </c>
      <c r="S928" s="62">
        <v>0</v>
      </c>
    </row>
    <row r="929" spans="1:19" x14ac:dyDescent="0.25">
      <c r="A929" s="58">
        <v>925</v>
      </c>
      <c r="B929" s="65" t="s">
        <v>11355</v>
      </c>
      <c r="C929" s="65">
        <v>5586887</v>
      </c>
      <c r="D929" s="60">
        <f>'Report Summary'!$E929+'Report Summary'!$I929+'Report Summary'!$O929</f>
        <v>3961.5</v>
      </c>
      <c r="E929" s="60">
        <f>SUM('Report Summary'!$F929:$H929)</f>
        <v>3894</v>
      </c>
      <c r="F929" s="60">
        <v>0</v>
      </c>
      <c r="G929" s="60">
        <v>3894</v>
      </c>
      <c r="H929" s="60">
        <v>0</v>
      </c>
      <c r="I929" s="60">
        <f>SUM('Report Summary'!$J929:$N929)</f>
        <v>67.5</v>
      </c>
      <c r="J929" s="60">
        <v>67.5</v>
      </c>
      <c r="K929" s="60"/>
      <c r="L929" s="60"/>
      <c r="M929" s="60"/>
      <c r="N929" s="60">
        <v>0</v>
      </c>
      <c r="O929" s="60">
        <f>SUM('Report Summary'!$P929:$S929)</f>
        <v>0</v>
      </c>
      <c r="P929" s="60">
        <v>0</v>
      </c>
      <c r="Q929" s="60">
        <v>0</v>
      </c>
      <c r="R929" s="60">
        <v>0</v>
      </c>
      <c r="S929" s="60">
        <v>0</v>
      </c>
    </row>
    <row r="930" spans="1:19" x14ac:dyDescent="0.25">
      <c r="A930" s="55">
        <v>926</v>
      </c>
      <c r="B930" s="66" t="s">
        <v>11356</v>
      </c>
      <c r="C930" s="66">
        <v>5153409</v>
      </c>
      <c r="D930" s="62">
        <f>'Report Summary'!$E930+'Report Summary'!$I930+'Report Summary'!$O930</f>
        <v>10208.6</v>
      </c>
      <c r="E930" s="62">
        <f>SUM('Report Summary'!$F930:$H930)</f>
        <v>10208.6</v>
      </c>
      <c r="F930" s="62">
        <v>0</v>
      </c>
      <c r="G930" s="62">
        <v>9344.6</v>
      </c>
      <c r="H930" s="62">
        <v>864</v>
      </c>
      <c r="I930" s="62">
        <f>SUM('Report Summary'!$J930:$N930)</f>
        <v>0</v>
      </c>
      <c r="J930" s="62">
        <v>0</v>
      </c>
      <c r="K930" s="62"/>
      <c r="L930" s="62"/>
      <c r="M930" s="62"/>
      <c r="N930" s="62">
        <v>0</v>
      </c>
      <c r="O930" s="62">
        <f>SUM('Report Summary'!$P930:$S930)</f>
        <v>0</v>
      </c>
      <c r="P930" s="62">
        <v>0</v>
      </c>
      <c r="Q930" s="62">
        <v>0</v>
      </c>
      <c r="R930" s="62">
        <v>0</v>
      </c>
      <c r="S930" s="62">
        <v>0</v>
      </c>
    </row>
    <row r="931" spans="1:19" x14ac:dyDescent="0.25">
      <c r="A931" s="58">
        <v>927</v>
      </c>
      <c r="B931" s="65" t="s">
        <v>5345</v>
      </c>
      <c r="C931" s="65">
        <v>5232538</v>
      </c>
      <c r="D931" s="60">
        <f>'Report Summary'!$E931+'Report Summary'!$I931+'Report Summary'!$O931</f>
        <v>415347.60000000003</v>
      </c>
      <c r="E931" s="60">
        <f>SUM('Report Summary'!$F931:$H931)</f>
        <v>371048.4</v>
      </c>
      <c r="F931" s="60">
        <v>235395.9</v>
      </c>
      <c r="G931" s="60">
        <v>15568.4</v>
      </c>
      <c r="H931" s="60">
        <v>120084.1</v>
      </c>
      <c r="I931" s="60">
        <f>SUM('Report Summary'!$J931:$N931)</f>
        <v>44299.199999999997</v>
      </c>
      <c r="J931" s="60">
        <v>1556.8</v>
      </c>
      <c r="K931" s="60"/>
      <c r="L931" s="60">
        <v>7805.9</v>
      </c>
      <c r="M931" s="60">
        <v>1500</v>
      </c>
      <c r="N931" s="60">
        <v>33436.5</v>
      </c>
      <c r="O931" s="60">
        <f>SUM('Report Summary'!$P931:$S931)</f>
        <v>0</v>
      </c>
      <c r="P931" s="60">
        <v>0</v>
      </c>
      <c r="Q931" s="60">
        <v>0</v>
      </c>
      <c r="R931" s="60">
        <v>0</v>
      </c>
      <c r="S931" s="60">
        <v>0</v>
      </c>
    </row>
    <row r="932" spans="1:19" x14ac:dyDescent="0.25">
      <c r="A932" s="55">
        <v>928</v>
      </c>
      <c r="B932" s="56" t="s">
        <v>8338</v>
      </c>
      <c r="C932" s="56">
        <v>2718375</v>
      </c>
      <c r="D932" s="57">
        <f>'Report Summary'!$E932+'Report Summary'!$I932+'Report Summary'!$O932</f>
        <v>84216</v>
      </c>
      <c r="E932" s="57">
        <f>SUM('Report Summary'!$F932:$H932)</f>
        <v>69144</v>
      </c>
      <c r="F932" s="57">
        <v>32360</v>
      </c>
      <c r="G932" s="57">
        <v>210</v>
      </c>
      <c r="H932" s="57">
        <v>36574</v>
      </c>
      <c r="I932" s="57">
        <f>SUM('Report Summary'!$J932:$N932)</f>
        <v>15072</v>
      </c>
      <c r="J932" s="57">
        <v>497</v>
      </c>
      <c r="K932" s="57">
        <v>5780</v>
      </c>
      <c r="L932" s="57">
        <v>135</v>
      </c>
      <c r="M932" s="57">
        <v>850</v>
      </c>
      <c r="N932" s="57">
        <v>7810</v>
      </c>
      <c r="O932" s="57">
        <f>SUM('Report Summary'!$P932:$S932)</f>
        <v>0</v>
      </c>
      <c r="P932" s="57">
        <v>0</v>
      </c>
      <c r="Q932" s="57">
        <v>0</v>
      </c>
      <c r="R932" s="57">
        <v>0</v>
      </c>
      <c r="S932" s="57">
        <v>0</v>
      </c>
    </row>
    <row r="933" spans="1:19" x14ac:dyDescent="0.25">
      <c r="A933" s="58">
        <v>929</v>
      </c>
      <c r="B933" s="63" t="s">
        <v>7835</v>
      </c>
      <c r="C933" s="63">
        <v>5180244</v>
      </c>
      <c r="D933" s="64">
        <f>'Report Summary'!$E933+'Report Summary'!$I933+'Report Summary'!$O933</f>
        <v>7821.1</v>
      </c>
      <c r="E933" s="64">
        <f>SUM('Report Summary'!$F933:$H933)</f>
        <v>7821.1</v>
      </c>
      <c r="F933" s="64">
        <v>7821.1</v>
      </c>
      <c r="G933" s="64">
        <v>0</v>
      </c>
      <c r="H933" s="64">
        <v>0</v>
      </c>
      <c r="I933" s="64">
        <f>SUM('Report Summary'!$J933:$N933)</f>
        <v>0</v>
      </c>
      <c r="J933" s="64">
        <v>0</v>
      </c>
      <c r="K933" s="64"/>
      <c r="L933" s="64"/>
      <c r="M933" s="64"/>
      <c r="N933" s="64">
        <v>0</v>
      </c>
      <c r="O933" s="64">
        <f>SUM('Report Summary'!$P933:$S933)</f>
        <v>0</v>
      </c>
      <c r="P933" s="64">
        <v>0</v>
      </c>
      <c r="Q933" s="64">
        <v>0</v>
      </c>
      <c r="R933" s="64">
        <v>0</v>
      </c>
      <c r="S933" s="64">
        <v>0</v>
      </c>
    </row>
    <row r="934" spans="1:19" x14ac:dyDescent="0.25">
      <c r="A934" s="55">
        <v>930</v>
      </c>
      <c r="B934" s="66" t="s">
        <v>5081</v>
      </c>
      <c r="C934" s="66">
        <v>5351308</v>
      </c>
      <c r="D934" s="62">
        <f>'Report Summary'!$E934+'Report Summary'!$I934+'Report Summary'!$O934</f>
        <v>4170.3</v>
      </c>
      <c r="E934" s="62">
        <f>SUM('Report Summary'!$F934:$H934)</f>
        <v>3920.3</v>
      </c>
      <c r="F934" s="62">
        <v>0</v>
      </c>
      <c r="G934" s="62">
        <v>3920.3</v>
      </c>
      <c r="H934" s="62">
        <v>0</v>
      </c>
      <c r="I934" s="62">
        <f>SUM('Report Summary'!$J934:$N934)</f>
        <v>250</v>
      </c>
      <c r="J934" s="62">
        <v>0</v>
      </c>
      <c r="K934" s="62"/>
      <c r="L934" s="62"/>
      <c r="M934" s="62">
        <v>250</v>
      </c>
      <c r="N934" s="62">
        <v>0</v>
      </c>
      <c r="O934" s="62">
        <f>SUM('Report Summary'!$P934:$S934)</f>
        <v>0</v>
      </c>
      <c r="P934" s="62">
        <v>0</v>
      </c>
      <c r="Q934" s="62">
        <v>0</v>
      </c>
      <c r="R934" s="62">
        <v>0</v>
      </c>
      <c r="S934" s="62">
        <v>0</v>
      </c>
    </row>
    <row r="935" spans="1:19" x14ac:dyDescent="0.25">
      <c r="A935" s="58">
        <v>931</v>
      </c>
      <c r="B935" s="65" t="s">
        <v>11357</v>
      </c>
      <c r="C935" s="65">
        <v>5215129</v>
      </c>
      <c r="D935" s="60">
        <f>'Report Summary'!$E935+'Report Summary'!$I935+'Report Summary'!$O935</f>
        <v>14250</v>
      </c>
      <c r="E935" s="60">
        <f>SUM('Report Summary'!$F935:$H935)</f>
        <v>14000</v>
      </c>
      <c r="F935" s="60">
        <v>0</v>
      </c>
      <c r="G935" s="60">
        <v>14000</v>
      </c>
      <c r="H935" s="60">
        <v>0</v>
      </c>
      <c r="I935" s="60">
        <f>SUM('Report Summary'!$J935:$N935)</f>
        <v>250</v>
      </c>
      <c r="J935" s="60">
        <v>0</v>
      </c>
      <c r="K935" s="60"/>
      <c r="L935" s="60"/>
      <c r="M935" s="60">
        <v>250</v>
      </c>
      <c r="N935" s="60">
        <v>0</v>
      </c>
      <c r="O935" s="60">
        <f>SUM('Report Summary'!$P935:$S935)</f>
        <v>0</v>
      </c>
      <c r="P935" s="60">
        <v>0</v>
      </c>
      <c r="Q935" s="60">
        <v>0</v>
      </c>
      <c r="R935" s="60">
        <v>0</v>
      </c>
      <c r="S935" s="60">
        <v>0</v>
      </c>
    </row>
    <row r="936" spans="1:19" x14ac:dyDescent="0.25">
      <c r="A936" s="55">
        <v>932</v>
      </c>
      <c r="B936" s="61" t="s">
        <v>4609</v>
      </c>
      <c r="C936" s="61">
        <v>5415853</v>
      </c>
      <c r="D936" s="62">
        <f>'Report Summary'!$E936+'Report Summary'!$I936+'Report Summary'!$O936</f>
        <v>38896.699999999997</v>
      </c>
      <c r="E936" s="62">
        <f>SUM('Report Summary'!$F936:$H936)</f>
        <v>38896.699999999997</v>
      </c>
      <c r="F936" s="62">
        <v>0</v>
      </c>
      <c r="G936" s="62">
        <v>38896.699999999997</v>
      </c>
      <c r="H936" s="62">
        <v>0</v>
      </c>
      <c r="I936" s="62">
        <f>SUM('Report Summary'!$J936:$N936)</f>
        <v>0</v>
      </c>
      <c r="J936" s="62">
        <v>0</v>
      </c>
      <c r="K936" s="62"/>
      <c r="L936" s="62"/>
      <c r="M936" s="62"/>
      <c r="N936" s="62">
        <v>0</v>
      </c>
      <c r="O936" s="62">
        <f>SUM('Report Summary'!$P936:$S936)</f>
        <v>0</v>
      </c>
      <c r="P936" s="62">
        <v>0</v>
      </c>
      <c r="Q936" s="62">
        <v>0</v>
      </c>
      <c r="R936" s="62">
        <v>0</v>
      </c>
      <c r="S936" s="62">
        <v>0</v>
      </c>
    </row>
    <row r="937" spans="1:19" x14ac:dyDescent="0.25">
      <c r="A937" s="58">
        <v>933</v>
      </c>
      <c r="B937" s="59" t="s">
        <v>11358</v>
      </c>
      <c r="C937" s="59">
        <v>5488605</v>
      </c>
      <c r="D937" s="60">
        <f>'Report Summary'!$E937+'Report Summary'!$I937+'Report Summary'!$O937</f>
        <v>11335.1</v>
      </c>
      <c r="E937" s="60">
        <f>SUM('Report Summary'!$F937:$H937)</f>
        <v>11335.1</v>
      </c>
      <c r="F937" s="60">
        <v>0</v>
      </c>
      <c r="G937" s="60">
        <v>11335.1</v>
      </c>
      <c r="H937" s="60">
        <v>0</v>
      </c>
      <c r="I937" s="60">
        <f>SUM('Report Summary'!$J937:$N937)</f>
        <v>0</v>
      </c>
      <c r="J937" s="60">
        <v>0</v>
      </c>
      <c r="K937" s="60"/>
      <c r="L937" s="60"/>
      <c r="M937" s="60"/>
      <c r="N937" s="60">
        <v>0</v>
      </c>
      <c r="O937" s="60">
        <f>SUM('Report Summary'!$P937:$S937)</f>
        <v>0</v>
      </c>
      <c r="P937" s="60">
        <v>0</v>
      </c>
      <c r="Q937" s="60">
        <v>0</v>
      </c>
      <c r="R937" s="60">
        <v>0</v>
      </c>
      <c r="S937" s="60">
        <v>0</v>
      </c>
    </row>
    <row r="938" spans="1:19" x14ac:dyDescent="0.25">
      <c r="A938" s="55">
        <v>934</v>
      </c>
      <c r="B938" s="56" t="s">
        <v>2471</v>
      </c>
      <c r="C938" s="56">
        <v>5009138</v>
      </c>
      <c r="D938" s="57">
        <f>'Report Summary'!$E938+'Report Summary'!$I938+'Report Summary'!$O938</f>
        <v>12442.9</v>
      </c>
      <c r="E938" s="57">
        <f>SUM('Report Summary'!$F938:$H938)</f>
        <v>12442.9</v>
      </c>
      <c r="F938" s="57">
        <v>0</v>
      </c>
      <c r="G938" s="57">
        <v>12442.9</v>
      </c>
      <c r="H938" s="57">
        <v>0</v>
      </c>
      <c r="I938" s="57">
        <f>SUM('Report Summary'!$J938:$N938)</f>
        <v>0</v>
      </c>
      <c r="J938" s="57">
        <v>0</v>
      </c>
      <c r="K938" s="57"/>
      <c r="L938" s="57"/>
      <c r="M938" s="57"/>
      <c r="N938" s="57">
        <v>0</v>
      </c>
      <c r="O938" s="57">
        <f>SUM('Report Summary'!$P938:$S938)</f>
        <v>0</v>
      </c>
      <c r="P938" s="57">
        <v>0</v>
      </c>
      <c r="Q938" s="57">
        <v>0</v>
      </c>
      <c r="R938" s="57">
        <v>0</v>
      </c>
      <c r="S938" s="57">
        <v>0</v>
      </c>
    </row>
    <row r="939" spans="1:19" x14ac:dyDescent="0.25">
      <c r="A939" s="58">
        <v>935</v>
      </c>
      <c r="B939" s="65" t="s">
        <v>11359</v>
      </c>
      <c r="C939" s="65">
        <v>5353246</v>
      </c>
      <c r="D939" s="60">
        <f>'Report Summary'!$E939+'Report Summary'!$I939+'Report Summary'!$O939</f>
        <v>29901.9</v>
      </c>
      <c r="E939" s="60">
        <f>SUM('Report Summary'!$F939:$H939)</f>
        <v>10301.9</v>
      </c>
      <c r="F939" s="60">
        <v>0</v>
      </c>
      <c r="G939" s="60">
        <v>10301.9</v>
      </c>
      <c r="H939" s="60">
        <v>0</v>
      </c>
      <c r="I939" s="60">
        <f>SUM('Report Summary'!$J939:$N939)</f>
        <v>0</v>
      </c>
      <c r="J939" s="60">
        <v>0</v>
      </c>
      <c r="K939" s="60"/>
      <c r="L939" s="60"/>
      <c r="M939" s="60"/>
      <c r="N939" s="60">
        <v>0</v>
      </c>
      <c r="O939" s="60">
        <f>SUM('Report Summary'!$P939:$S939)</f>
        <v>19600</v>
      </c>
      <c r="P939" s="60">
        <v>0</v>
      </c>
      <c r="Q939" s="60">
        <v>0</v>
      </c>
      <c r="R939" s="60">
        <v>19600</v>
      </c>
      <c r="S939" s="60">
        <v>0</v>
      </c>
    </row>
    <row r="940" spans="1:19" x14ac:dyDescent="0.25">
      <c r="A940" s="55">
        <v>936</v>
      </c>
      <c r="B940" s="61" t="s">
        <v>11360</v>
      </c>
      <c r="C940" s="61">
        <v>2598256</v>
      </c>
      <c r="D940" s="62">
        <f>'Report Summary'!$E940+'Report Summary'!$I940+'Report Summary'!$O940</f>
        <v>154655</v>
      </c>
      <c r="E940" s="62">
        <f>SUM('Report Summary'!$F940:$H940)</f>
        <v>140814</v>
      </c>
      <c r="F940" s="62">
        <v>67634</v>
      </c>
      <c r="G940" s="62">
        <v>14000</v>
      </c>
      <c r="H940" s="62">
        <v>59180</v>
      </c>
      <c r="I940" s="62">
        <f>SUM('Report Summary'!$J940:$N940)</f>
        <v>12841</v>
      </c>
      <c r="J940" s="62">
        <v>2416</v>
      </c>
      <c r="K940" s="62">
        <v>5500</v>
      </c>
      <c r="L940" s="62">
        <v>4925</v>
      </c>
      <c r="M940" s="62"/>
      <c r="N940" s="62">
        <v>0</v>
      </c>
      <c r="O940" s="62">
        <f>SUM('Report Summary'!$P940:$S940)</f>
        <v>1000</v>
      </c>
      <c r="P940" s="62">
        <v>0</v>
      </c>
      <c r="Q940" s="62">
        <v>0</v>
      </c>
      <c r="R940" s="62">
        <v>1000</v>
      </c>
      <c r="S940" s="62">
        <v>0</v>
      </c>
    </row>
    <row r="941" spans="1:19" x14ac:dyDescent="0.25">
      <c r="A941" s="58">
        <v>937</v>
      </c>
      <c r="B941" s="59" t="s">
        <v>10520</v>
      </c>
      <c r="C941" s="59">
        <v>2549204</v>
      </c>
      <c r="D941" s="60">
        <f>'Report Summary'!$E941+'Report Summary'!$I941+'Report Summary'!$O941</f>
        <v>5997.3</v>
      </c>
      <c r="E941" s="60">
        <f>SUM('Report Summary'!$F941:$H941)</f>
        <v>1766.3</v>
      </c>
      <c r="F941" s="60">
        <v>0</v>
      </c>
      <c r="G941" s="60">
        <v>1729.3</v>
      </c>
      <c r="H941" s="60">
        <v>37</v>
      </c>
      <c r="I941" s="60">
        <f>SUM('Report Summary'!$J941:$N941)</f>
        <v>1631</v>
      </c>
      <c r="J941" s="60">
        <v>399</v>
      </c>
      <c r="K941" s="60">
        <v>1232</v>
      </c>
      <c r="L941" s="60"/>
      <c r="M941" s="60"/>
      <c r="N941" s="60">
        <v>0</v>
      </c>
      <c r="O941" s="60">
        <f>SUM('Report Summary'!$P941:$S941)</f>
        <v>2600</v>
      </c>
      <c r="P941" s="60">
        <v>0</v>
      </c>
      <c r="Q941" s="60">
        <v>0</v>
      </c>
      <c r="R941" s="60">
        <v>2500</v>
      </c>
      <c r="S941" s="60">
        <v>100</v>
      </c>
    </row>
    <row r="942" spans="1:19" x14ac:dyDescent="0.25">
      <c r="A942" s="55">
        <v>938</v>
      </c>
      <c r="B942" s="61" t="s">
        <v>11361</v>
      </c>
      <c r="C942" s="61">
        <v>2166631</v>
      </c>
      <c r="D942" s="62">
        <f>'Report Summary'!$E942+'Report Summary'!$I942+'Report Summary'!$O942</f>
        <v>93722.5</v>
      </c>
      <c r="E942" s="62">
        <f>SUM('Report Summary'!$F942:$H942)</f>
        <v>87597.5</v>
      </c>
      <c r="F942" s="62">
        <v>46112.9</v>
      </c>
      <c r="G942" s="62">
        <v>31674.600000000002</v>
      </c>
      <c r="H942" s="62">
        <v>9810</v>
      </c>
      <c r="I942" s="62">
        <f>SUM('Report Summary'!$J942:$N942)</f>
        <v>6125</v>
      </c>
      <c r="J942" s="62">
        <v>0</v>
      </c>
      <c r="K942" s="62">
        <v>3860</v>
      </c>
      <c r="L942" s="62">
        <v>540</v>
      </c>
      <c r="M942" s="62">
        <v>1725</v>
      </c>
      <c r="N942" s="62">
        <v>0</v>
      </c>
      <c r="O942" s="62">
        <f>SUM('Report Summary'!$P942:$S942)</f>
        <v>0</v>
      </c>
      <c r="P942" s="62">
        <v>0</v>
      </c>
      <c r="Q942" s="62">
        <v>0</v>
      </c>
      <c r="R942" s="62">
        <v>0</v>
      </c>
      <c r="S942" s="62">
        <v>0</v>
      </c>
    </row>
    <row r="943" spans="1:19" x14ac:dyDescent="0.25">
      <c r="A943" s="58">
        <v>939</v>
      </c>
      <c r="B943" s="65" t="s">
        <v>11362</v>
      </c>
      <c r="C943" s="65">
        <v>5242916</v>
      </c>
      <c r="D943" s="60">
        <f>'Report Summary'!$E943+'Report Summary'!$I943+'Report Summary'!$O943</f>
        <v>36866</v>
      </c>
      <c r="E943" s="60">
        <f>SUM('Report Summary'!$F943:$H943)</f>
        <v>29455.300000000003</v>
      </c>
      <c r="F943" s="60">
        <v>0</v>
      </c>
      <c r="G943" s="60">
        <v>24443.4</v>
      </c>
      <c r="H943" s="60">
        <v>5011.8999999999996</v>
      </c>
      <c r="I943" s="60">
        <f>SUM('Report Summary'!$J943:$N943)</f>
        <v>7410.7000000000007</v>
      </c>
      <c r="J943" s="60">
        <v>155.1</v>
      </c>
      <c r="K943" s="60"/>
      <c r="L943" s="60"/>
      <c r="M943" s="60">
        <v>1900</v>
      </c>
      <c r="N943" s="60">
        <v>5355.6</v>
      </c>
      <c r="O943" s="60">
        <f>SUM('Report Summary'!$P943:$S943)</f>
        <v>0</v>
      </c>
      <c r="P943" s="60">
        <v>0</v>
      </c>
      <c r="Q943" s="60">
        <v>0</v>
      </c>
      <c r="R943" s="60">
        <v>0</v>
      </c>
      <c r="S943" s="60">
        <v>0</v>
      </c>
    </row>
    <row r="944" spans="1:19" x14ac:dyDescent="0.25">
      <c r="A944" s="55">
        <v>940</v>
      </c>
      <c r="B944" s="61" t="s">
        <v>896</v>
      </c>
      <c r="C944" s="61">
        <v>2019086</v>
      </c>
      <c r="D944" s="62">
        <f>'Report Summary'!$E944+'Report Summary'!$I944+'Report Summary'!$O944</f>
        <v>109887.20000000001</v>
      </c>
      <c r="E944" s="62">
        <f>SUM('Report Summary'!$F944:$H944)</f>
        <v>68225.5</v>
      </c>
      <c r="F944" s="62">
        <v>0</v>
      </c>
      <c r="G944" s="62">
        <v>47871.3</v>
      </c>
      <c r="H944" s="62">
        <v>20354.2</v>
      </c>
      <c r="I944" s="62">
        <f>SUM('Report Summary'!$J944:$N944)</f>
        <v>41661.700000000004</v>
      </c>
      <c r="J944" s="62">
        <v>5091.8999999999996</v>
      </c>
      <c r="K944" s="62">
        <v>5312.8</v>
      </c>
      <c r="L944" s="62">
        <v>18572.900000000001</v>
      </c>
      <c r="M944" s="62"/>
      <c r="N944" s="62">
        <v>12684.1</v>
      </c>
      <c r="O944" s="62">
        <f>SUM('Report Summary'!$P944:$S944)</f>
        <v>0</v>
      </c>
      <c r="P944" s="62">
        <v>0</v>
      </c>
      <c r="Q944" s="62">
        <v>0</v>
      </c>
      <c r="R944" s="62">
        <v>0</v>
      </c>
      <c r="S944" s="62">
        <v>0</v>
      </c>
    </row>
    <row r="945" spans="1:19" x14ac:dyDescent="0.25">
      <c r="A945" s="58">
        <v>941</v>
      </c>
      <c r="B945" s="63" t="s">
        <v>11363</v>
      </c>
      <c r="C945" s="63">
        <v>5104424</v>
      </c>
      <c r="D945" s="64">
        <f>'Report Summary'!$E945+'Report Summary'!$I945+'Report Summary'!$O945</f>
        <v>281183.42000000004</v>
      </c>
      <c r="E945" s="64">
        <f>SUM('Report Summary'!$F945:$H945)</f>
        <v>266890.09000000003</v>
      </c>
      <c r="F945" s="64">
        <v>1225.27</v>
      </c>
      <c r="G945" s="64">
        <v>111334.6</v>
      </c>
      <c r="H945" s="64">
        <v>154330.22</v>
      </c>
      <c r="I945" s="64">
        <f>SUM('Report Summary'!$J945:$N945)</f>
        <v>14293.33</v>
      </c>
      <c r="J945" s="64">
        <v>0</v>
      </c>
      <c r="K945" s="64">
        <v>9493.33</v>
      </c>
      <c r="L945" s="64"/>
      <c r="M945" s="64">
        <v>3000</v>
      </c>
      <c r="N945" s="64">
        <v>1800</v>
      </c>
      <c r="O945" s="64">
        <f>SUM('Report Summary'!$P945:$S945)</f>
        <v>0</v>
      </c>
      <c r="P945" s="64">
        <v>0</v>
      </c>
      <c r="Q945" s="64">
        <v>0</v>
      </c>
      <c r="R945" s="64">
        <v>0</v>
      </c>
      <c r="S945" s="64">
        <v>0</v>
      </c>
    </row>
    <row r="946" spans="1:19" s="21" customFormat="1" x14ac:dyDescent="0.25">
      <c r="A946" s="55">
        <v>942</v>
      </c>
      <c r="B946" s="66" t="s">
        <v>11364</v>
      </c>
      <c r="C946" s="66">
        <v>2577895</v>
      </c>
      <c r="D946" s="62">
        <f>'Report Summary'!$E946+'Report Summary'!$I946+'Report Summary'!$O946</f>
        <v>1976.7260000000001</v>
      </c>
      <c r="E946" s="62">
        <f>SUM('Report Summary'!$F946:$H946)</f>
        <v>576.726</v>
      </c>
      <c r="F946" s="62">
        <v>0</v>
      </c>
      <c r="G946" s="62">
        <v>576.726</v>
      </c>
      <c r="H946" s="62">
        <v>0</v>
      </c>
      <c r="I946" s="62">
        <f>SUM('Report Summary'!$J946:$N946)</f>
        <v>1400</v>
      </c>
      <c r="J946" s="62">
        <v>0</v>
      </c>
      <c r="K946" s="62"/>
      <c r="L946" s="62"/>
      <c r="M946" s="62">
        <v>1200</v>
      </c>
      <c r="N946" s="62">
        <v>200</v>
      </c>
      <c r="O946" s="62">
        <f>SUM('Report Summary'!$P946:$S946)</f>
        <v>0</v>
      </c>
      <c r="P946" s="62">
        <v>0</v>
      </c>
      <c r="Q946" s="62">
        <v>0</v>
      </c>
      <c r="R946" s="62">
        <v>0</v>
      </c>
      <c r="S946" s="62">
        <v>0</v>
      </c>
    </row>
    <row r="947" spans="1:19" x14ac:dyDescent="0.25">
      <c r="A947" s="58">
        <v>943</v>
      </c>
      <c r="B947" s="59" t="s">
        <v>11365</v>
      </c>
      <c r="C947" s="59">
        <v>5221056</v>
      </c>
      <c r="D947" s="60">
        <f>'Report Summary'!$E947+'Report Summary'!$I947+'Report Summary'!$O947</f>
        <v>21646</v>
      </c>
      <c r="E947" s="60">
        <f>SUM('Report Summary'!$F947:$H947)</f>
        <v>21487.4</v>
      </c>
      <c r="F947" s="60">
        <v>0</v>
      </c>
      <c r="G947" s="60">
        <v>13991.4</v>
      </c>
      <c r="H947" s="60">
        <v>7496</v>
      </c>
      <c r="I947" s="60">
        <f>SUM('Report Summary'!$J947:$N947)</f>
        <v>158.6</v>
      </c>
      <c r="J947" s="60">
        <v>158.6</v>
      </c>
      <c r="K947" s="60"/>
      <c r="L947" s="60"/>
      <c r="M947" s="60"/>
      <c r="N947" s="60">
        <v>0</v>
      </c>
      <c r="O947" s="60">
        <f>SUM('Report Summary'!$P947:$S947)</f>
        <v>0</v>
      </c>
      <c r="P947" s="60">
        <v>0</v>
      </c>
      <c r="Q947" s="60">
        <v>0</v>
      </c>
      <c r="R947" s="60">
        <v>0</v>
      </c>
      <c r="S947" s="60">
        <v>0</v>
      </c>
    </row>
    <row r="948" spans="1:19" x14ac:dyDescent="0.25">
      <c r="A948" s="55">
        <v>944</v>
      </c>
      <c r="B948" s="61" t="s">
        <v>11366</v>
      </c>
      <c r="C948" s="61">
        <v>2041391</v>
      </c>
      <c r="D948" s="62">
        <f>'Report Summary'!$E948+'Report Summary'!$I948+'Report Summary'!$O948</f>
        <v>230911.8</v>
      </c>
      <c r="E948" s="62">
        <f>SUM('Report Summary'!$F948:$H948)</f>
        <v>139665.79999999999</v>
      </c>
      <c r="F948" s="62">
        <v>0</v>
      </c>
      <c r="G948" s="62">
        <v>139665.79999999999</v>
      </c>
      <c r="H948" s="62">
        <v>0</v>
      </c>
      <c r="I948" s="62">
        <f>SUM('Report Summary'!$J948:$N948)</f>
        <v>81246</v>
      </c>
      <c r="J948" s="62">
        <v>0</v>
      </c>
      <c r="K948" s="62">
        <v>9656.4</v>
      </c>
      <c r="L948" s="62">
        <v>71589.600000000006</v>
      </c>
      <c r="M948" s="62"/>
      <c r="N948" s="62">
        <v>0</v>
      </c>
      <c r="O948" s="62">
        <f>SUM('Report Summary'!$P948:$S948)</f>
        <v>10000</v>
      </c>
      <c r="P948" s="62">
        <v>0</v>
      </c>
      <c r="Q948" s="62">
        <v>10000</v>
      </c>
      <c r="R948" s="62">
        <v>0</v>
      </c>
      <c r="S948" s="62">
        <v>0</v>
      </c>
    </row>
    <row r="949" spans="1:19" x14ac:dyDescent="0.25">
      <c r="A949" s="58">
        <v>945</v>
      </c>
      <c r="B949" s="65" t="s">
        <v>11367</v>
      </c>
      <c r="C949" s="65">
        <v>2643227</v>
      </c>
      <c r="D949" s="60">
        <f>'Report Summary'!$E949+'Report Summary'!$I949+'Report Summary'!$O949</f>
        <v>1173</v>
      </c>
      <c r="E949" s="60">
        <f>SUM('Report Summary'!$F949:$H949)</f>
        <v>357</v>
      </c>
      <c r="F949" s="60">
        <v>0</v>
      </c>
      <c r="G949" s="60">
        <v>357</v>
      </c>
      <c r="H949" s="60">
        <v>0</v>
      </c>
      <c r="I949" s="60">
        <f>SUM('Report Summary'!$J949:$N949)</f>
        <v>816</v>
      </c>
      <c r="J949" s="60">
        <v>0</v>
      </c>
      <c r="K949" s="60">
        <v>816</v>
      </c>
      <c r="L949" s="60"/>
      <c r="M949" s="60"/>
      <c r="N949" s="60">
        <v>0</v>
      </c>
      <c r="O949" s="60">
        <f>SUM('Report Summary'!$P949:$S949)</f>
        <v>0</v>
      </c>
      <c r="P949" s="60">
        <v>0</v>
      </c>
      <c r="Q949" s="60">
        <v>0</v>
      </c>
      <c r="R949" s="60">
        <v>0</v>
      </c>
      <c r="S949" s="60">
        <v>0</v>
      </c>
    </row>
    <row r="950" spans="1:19" x14ac:dyDescent="0.25">
      <c r="A950" s="55">
        <v>946</v>
      </c>
      <c r="B950" s="66" t="s">
        <v>11368</v>
      </c>
      <c r="C950" s="66">
        <v>5324998</v>
      </c>
      <c r="D950" s="62">
        <f>'Report Summary'!$E950+'Report Summary'!$I950+'Report Summary'!$O950</f>
        <v>84297.312000000005</v>
      </c>
      <c r="E950" s="62">
        <f>SUM('Report Summary'!$F950:$H950)</f>
        <v>84297.312000000005</v>
      </c>
      <c r="F950" s="62">
        <v>72.201999999999998</v>
      </c>
      <c r="G950" s="62">
        <v>83813</v>
      </c>
      <c r="H950" s="62">
        <v>412.11</v>
      </c>
      <c r="I950" s="62">
        <f>SUM('Report Summary'!$J950:$N950)</f>
        <v>0</v>
      </c>
      <c r="J950" s="62">
        <v>0</v>
      </c>
      <c r="K950" s="62"/>
      <c r="L950" s="62"/>
      <c r="M950" s="62"/>
      <c r="N950" s="62">
        <v>0</v>
      </c>
      <c r="O950" s="62">
        <f>SUM('Report Summary'!$P950:$S950)</f>
        <v>0</v>
      </c>
      <c r="P950" s="62">
        <v>0</v>
      </c>
      <c r="Q950" s="62">
        <v>0</v>
      </c>
      <c r="R950" s="62">
        <v>0</v>
      </c>
      <c r="S950" s="62">
        <v>0</v>
      </c>
    </row>
    <row r="951" spans="1:19" x14ac:dyDescent="0.25">
      <c r="A951" s="58">
        <v>947</v>
      </c>
      <c r="B951" s="63" t="s">
        <v>11369</v>
      </c>
      <c r="C951" s="63">
        <v>5294495</v>
      </c>
      <c r="D951" s="64">
        <f>'Report Summary'!$E951+'Report Summary'!$I951+'Report Summary'!$O951</f>
        <v>112466.90000000001</v>
      </c>
      <c r="E951" s="64">
        <f>SUM('Report Summary'!$F951:$H951)</f>
        <v>79334.8</v>
      </c>
      <c r="F951" s="64">
        <v>61984.5</v>
      </c>
      <c r="G951" s="64">
        <v>7451.6</v>
      </c>
      <c r="H951" s="64">
        <v>9898.7000000000007</v>
      </c>
      <c r="I951" s="64">
        <f>SUM('Report Summary'!$J951:$N951)</f>
        <v>24498.799999999999</v>
      </c>
      <c r="J951" s="64">
        <v>0</v>
      </c>
      <c r="K951" s="64">
        <v>3228</v>
      </c>
      <c r="L951" s="64">
        <v>18770.8</v>
      </c>
      <c r="M951" s="64">
        <v>2500</v>
      </c>
      <c r="N951" s="64">
        <v>0</v>
      </c>
      <c r="O951" s="64">
        <f>SUM('Report Summary'!$P951:$S951)</f>
        <v>8633.2999999999993</v>
      </c>
      <c r="P951" s="64">
        <v>0</v>
      </c>
      <c r="Q951" s="64">
        <v>0</v>
      </c>
      <c r="R951" s="64">
        <v>8633.2999999999993</v>
      </c>
      <c r="S951" s="64">
        <v>0</v>
      </c>
    </row>
    <row r="952" spans="1:19" x14ac:dyDescent="0.25">
      <c r="A952" s="55">
        <v>948</v>
      </c>
      <c r="B952" s="66" t="s">
        <v>8003</v>
      </c>
      <c r="C952" s="66">
        <v>2573245</v>
      </c>
      <c r="D952" s="62">
        <f>'Report Summary'!$E952+'Report Summary'!$I952+'Report Summary'!$O952</f>
        <v>12201.269</v>
      </c>
      <c r="E952" s="62">
        <f>SUM('Report Summary'!$F952:$H952)</f>
        <v>11701.269</v>
      </c>
      <c r="F952" s="62">
        <v>89.757000000000005</v>
      </c>
      <c r="G952" s="62">
        <v>11611.512000000001</v>
      </c>
      <c r="H952" s="62">
        <v>0</v>
      </c>
      <c r="I952" s="62">
        <f>SUM('Report Summary'!$J952:$N952)</f>
        <v>500</v>
      </c>
      <c r="J952" s="62">
        <v>0</v>
      </c>
      <c r="K952" s="62"/>
      <c r="L952" s="62">
        <v>500</v>
      </c>
      <c r="M952" s="62"/>
      <c r="N952" s="62">
        <v>0</v>
      </c>
      <c r="O952" s="62">
        <f>SUM('Report Summary'!$P952:$S952)</f>
        <v>0</v>
      </c>
      <c r="P952" s="62">
        <v>0</v>
      </c>
      <c r="Q952" s="62">
        <v>0</v>
      </c>
      <c r="R952" s="62">
        <v>0</v>
      </c>
      <c r="S952" s="62">
        <v>0</v>
      </c>
    </row>
    <row r="953" spans="1:19" x14ac:dyDescent="0.25">
      <c r="A953" s="58">
        <v>949</v>
      </c>
      <c r="B953" s="59" t="s">
        <v>9208</v>
      </c>
      <c r="C953" s="59">
        <v>2668041</v>
      </c>
      <c r="D953" s="60">
        <f>'Report Summary'!$E953+'Report Summary'!$I953+'Report Summary'!$O953</f>
        <v>650.5</v>
      </c>
      <c r="E953" s="60">
        <f>SUM('Report Summary'!$F953:$H953)</f>
        <v>250.5</v>
      </c>
      <c r="F953" s="60">
        <v>0</v>
      </c>
      <c r="G953" s="60">
        <v>250.5</v>
      </c>
      <c r="H953" s="60">
        <v>0</v>
      </c>
      <c r="I953" s="60">
        <f>SUM('Report Summary'!$J953:$N953)</f>
        <v>400</v>
      </c>
      <c r="J953" s="60">
        <v>0</v>
      </c>
      <c r="K953" s="60">
        <v>400</v>
      </c>
      <c r="L953" s="60"/>
      <c r="M953" s="60"/>
      <c r="N953" s="60">
        <v>0</v>
      </c>
      <c r="O953" s="60">
        <f>SUM('Report Summary'!$P953:$S953)</f>
        <v>0</v>
      </c>
      <c r="P953" s="60">
        <v>0</v>
      </c>
      <c r="Q953" s="60">
        <v>0</v>
      </c>
      <c r="R953" s="60">
        <v>0</v>
      </c>
      <c r="S953" s="60">
        <v>0</v>
      </c>
    </row>
    <row r="954" spans="1:19" x14ac:dyDescent="0.25">
      <c r="A954" s="55">
        <v>950</v>
      </c>
      <c r="B954" s="61" t="s">
        <v>7732</v>
      </c>
      <c r="C954" s="61">
        <v>2879646</v>
      </c>
      <c r="D954" s="62">
        <f>'Report Summary'!$E954+'Report Summary'!$I954+'Report Summary'!$O954</f>
        <v>18028.2</v>
      </c>
      <c r="E954" s="62">
        <f>SUM('Report Summary'!$F954:$H954)</f>
        <v>15492.4</v>
      </c>
      <c r="F954" s="62">
        <v>0</v>
      </c>
      <c r="G954" s="62">
        <v>13971.4</v>
      </c>
      <c r="H954" s="62">
        <v>1521</v>
      </c>
      <c r="I954" s="62">
        <f>SUM('Report Summary'!$J954:$N954)</f>
        <v>1235.8000000000002</v>
      </c>
      <c r="J954" s="62">
        <v>0</v>
      </c>
      <c r="K954" s="62">
        <v>608.1</v>
      </c>
      <c r="L954" s="62">
        <v>127.7</v>
      </c>
      <c r="M954" s="62">
        <v>500</v>
      </c>
      <c r="N954" s="62">
        <v>0</v>
      </c>
      <c r="O954" s="62">
        <f>SUM('Report Summary'!$P954:$S954)</f>
        <v>1300</v>
      </c>
      <c r="P954" s="62">
        <v>0</v>
      </c>
      <c r="Q954" s="62">
        <v>0</v>
      </c>
      <c r="R954" s="62">
        <v>1300</v>
      </c>
      <c r="S954" s="62">
        <v>0</v>
      </c>
    </row>
    <row r="955" spans="1:19" x14ac:dyDescent="0.25">
      <c r="A955" s="58">
        <v>951</v>
      </c>
      <c r="B955" s="59" t="s">
        <v>1481</v>
      </c>
      <c r="C955" s="59">
        <v>2697734</v>
      </c>
      <c r="D955" s="60">
        <f>'Report Summary'!$E955+'Report Summary'!$I955+'Report Summary'!$O955</f>
        <v>190468.7</v>
      </c>
      <c r="E955" s="60">
        <f>SUM('Report Summary'!$F955:$H955)</f>
        <v>178103.5</v>
      </c>
      <c r="F955" s="60">
        <v>125119.9</v>
      </c>
      <c r="G955" s="60">
        <v>5514.7</v>
      </c>
      <c r="H955" s="60">
        <v>47468.9</v>
      </c>
      <c r="I955" s="60">
        <f>SUM('Report Summary'!$J955:$N955)</f>
        <v>4865.2</v>
      </c>
      <c r="J955" s="60">
        <v>2991.2</v>
      </c>
      <c r="K955" s="60">
        <v>1424</v>
      </c>
      <c r="L955" s="60"/>
      <c r="M955" s="60">
        <v>450</v>
      </c>
      <c r="N955" s="60">
        <v>0</v>
      </c>
      <c r="O955" s="60">
        <f>SUM('Report Summary'!$P955:$S955)</f>
        <v>7500</v>
      </c>
      <c r="P955" s="60">
        <v>0</v>
      </c>
      <c r="Q955" s="60">
        <v>5000</v>
      </c>
      <c r="R955" s="60">
        <v>2500</v>
      </c>
      <c r="S955" s="60">
        <v>0</v>
      </c>
    </row>
    <row r="956" spans="1:19" x14ac:dyDescent="0.25">
      <c r="A956" s="55">
        <v>952</v>
      </c>
      <c r="B956" s="61" t="s">
        <v>898</v>
      </c>
      <c r="C956" s="61">
        <v>2872722</v>
      </c>
      <c r="D956" s="62">
        <f>'Report Summary'!$E956+'Report Summary'!$I956+'Report Summary'!$O956</f>
        <v>201715.1</v>
      </c>
      <c r="E956" s="62">
        <f>SUM('Report Summary'!$F956:$H956)</f>
        <v>184212.9</v>
      </c>
      <c r="F956" s="62">
        <v>16263.4</v>
      </c>
      <c r="G956" s="62">
        <v>167949.5</v>
      </c>
      <c r="H956" s="62">
        <v>0</v>
      </c>
      <c r="I956" s="62">
        <f>SUM('Report Summary'!$J956:$N956)</f>
        <v>17502.2</v>
      </c>
      <c r="J956" s="62">
        <v>0</v>
      </c>
      <c r="K956" s="62">
        <v>285.89999999999998</v>
      </c>
      <c r="L956" s="62">
        <v>13768.9</v>
      </c>
      <c r="M956" s="62"/>
      <c r="N956" s="62">
        <v>3447.4</v>
      </c>
      <c r="O956" s="62">
        <f>SUM('Report Summary'!$P956:$S956)</f>
        <v>0</v>
      </c>
      <c r="P956" s="62">
        <v>0</v>
      </c>
      <c r="Q956" s="62">
        <v>0</v>
      </c>
      <c r="R956" s="62">
        <v>0</v>
      </c>
      <c r="S956" s="62">
        <v>0</v>
      </c>
    </row>
    <row r="957" spans="1:19" x14ac:dyDescent="0.25">
      <c r="A957" s="58">
        <v>953</v>
      </c>
      <c r="B957" s="63" t="s">
        <v>11370</v>
      </c>
      <c r="C957" s="63">
        <v>5279291</v>
      </c>
      <c r="D957" s="64">
        <f>'Report Summary'!$E957+'Report Summary'!$I957+'Report Summary'!$O957</f>
        <v>52204.512000000002</v>
      </c>
      <c r="E957" s="64">
        <f>SUM('Report Summary'!$F957:$H957)</f>
        <v>46204.512000000002</v>
      </c>
      <c r="F957" s="64">
        <v>0</v>
      </c>
      <c r="G957" s="64">
        <v>46204.512000000002</v>
      </c>
      <c r="H957" s="64">
        <v>0</v>
      </c>
      <c r="I957" s="64">
        <f>SUM('Report Summary'!$J957:$N957)</f>
        <v>6000</v>
      </c>
      <c r="J957" s="64">
        <v>0</v>
      </c>
      <c r="K957" s="64"/>
      <c r="L957" s="64">
        <v>3000</v>
      </c>
      <c r="M957" s="64">
        <v>3000</v>
      </c>
      <c r="N957" s="64">
        <v>0</v>
      </c>
      <c r="O957" s="64">
        <f>SUM('Report Summary'!$P957:$S957)</f>
        <v>0</v>
      </c>
      <c r="P957" s="64">
        <v>0</v>
      </c>
      <c r="Q957" s="64">
        <v>0</v>
      </c>
      <c r="R957" s="64">
        <v>0</v>
      </c>
      <c r="S957" s="64">
        <v>0</v>
      </c>
    </row>
    <row r="958" spans="1:19" x14ac:dyDescent="0.25">
      <c r="A958" s="55">
        <v>954</v>
      </c>
      <c r="B958" s="61" t="s">
        <v>7109</v>
      </c>
      <c r="C958" s="61">
        <v>5482321</v>
      </c>
      <c r="D958" s="62">
        <f>'Report Summary'!$E958+'Report Summary'!$I958+'Report Summary'!$O958</f>
        <v>6124</v>
      </c>
      <c r="E958" s="62">
        <f>SUM('Report Summary'!$F958:$H958)</f>
        <v>6124</v>
      </c>
      <c r="F958" s="62">
        <v>0</v>
      </c>
      <c r="G958" s="62">
        <v>6124</v>
      </c>
      <c r="H958" s="62">
        <v>0</v>
      </c>
      <c r="I958" s="62">
        <f>SUM('Report Summary'!$J958:$N958)</f>
        <v>0</v>
      </c>
      <c r="J958" s="62">
        <v>0</v>
      </c>
      <c r="K958" s="62"/>
      <c r="L958" s="62"/>
      <c r="M958" s="62"/>
      <c r="N958" s="62">
        <v>0</v>
      </c>
      <c r="O958" s="62">
        <f>SUM('Report Summary'!$P958:$S958)</f>
        <v>0</v>
      </c>
      <c r="P958" s="62">
        <v>0</v>
      </c>
      <c r="Q958" s="62">
        <v>0</v>
      </c>
      <c r="R958" s="62">
        <v>0</v>
      </c>
      <c r="S958" s="62">
        <v>0</v>
      </c>
    </row>
    <row r="959" spans="1:19" x14ac:dyDescent="0.25">
      <c r="A959" s="58">
        <v>955</v>
      </c>
      <c r="B959" s="65" t="s">
        <v>11371</v>
      </c>
      <c r="C959" s="65">
        <v>5387787</v>
      </c>
      <c r="D959" s="60">
        <f>'Report Summary'!$E959+'Report Summary'!$I959+'Report Summary'!$O959</f>
        <v>3842.1</v>
      </c>
      <c r="E959" s="60">
        <f>SUM('Report Summary'!$F959:$H959)</f>
        <v>3842.1</v>
      </c>
      <c r="F959" s="60">
        <v>0</v>
      </c>
      <c r="G959" s="60">
        <v>3842.1</v>
      </c>
      <c r="H959" s="60">
        <v>0</v>
      </c>
      <c r="I959" s="60">
        <f>SUM('Report Summary'!$J959:$N959)</f>
        <v>0</v>
      </c>
      <c r="J959" s="60">
        <v>0</v>
      </c>
      <c r="K959" s="60"/>
      <c r="L959" s="60"/>
      <c r="M959" s="60"/>
      <c r="N959" s="60">
        <v>0</v>
      </c>
      <c r="O959" s="60">
        <f>SUM('Report Summary'!$P959:$S959)</f>
        <v>0</v>
      </c>
      <c r="P959" s="60">
        <v>0</v>
      </c>
      <c r="Q959" s="60">
        <v>0</v>
      </c>
      <c r="R959" s="60">
        <v>0</v>
      </c>
      <c r="S959" s="60">
        <v>0</v>
      </c>
    </row>
    <row r="960" spans="1:19" x14ac:dyDescent="0.25">
      <c r="A960" s="55">
        <v>956</v>
      </c>
      <c r="B960" s="66" t="s">
        <v>6928</v>
      </c>
      <c r="C960" s="66">
        <v>5090822</v>
      </c>
      <c r="D960" s="62">
        <f>'Report Summary'!$E960+'Report Summary'!$I960+'Report Summary'!$O960</f>
        <v>18142.3</v>
      </c>
      <c r="E960" s="62">
        <f>SUM('Report Summary'!$F960:$H960)</f>
        <v>18142.3</v>
      </c>
      <c r="F960" s="62">
        <v>0</v>
      </c>
      <c r="G960" s="62">
        <v>16954.3</v>
      </c>
      <c r="H960" s="62">
        <v>1188</v>
      </c>
      <c r="I960" s="62">
        <f>SUM('Report Summary'!$J960:$N960)</f>
        <v>0</v>
      </c>
      <c r="J960" s="62">
        <v>0</v>
      </c>
      <c r="K960" s="62"/>
      <c r="L960" s="62"/>
      <c r="M960" s="62"/>
      <c r="N960" s="62">
        <v>0</v>
      </c>
      <c r="O960" s="62">
        <f>SUM('Report Summary'!$P960:$S960)</f>
        <v>0</v>
      </c>
      <c r="P960" s="62">
        <v>0</v>
      </c>
      <c r="Q960" s="62">
        <v>0</v>
      </c>
      <c r="R960" s="62">
        <v>0</v>
      </c>
      <c r="S960" s="62">
        <v>0</v>
      </c>
    </row>
    <row r="961" spans="1:19" x14ac:dyDescent="0.25">
      <c r="A961" s="58">
        <v>957</v>
      </c>
      <c r="B961" s="59" t="s">
        <v>11372</v>
      </c>
      <c r="C961" s="59">
        <v>9073523</v>
      </c>
      <c r="D961" s="60">
        <f>'Report Summary'!$E961+'Report Summary'!$I961+'Report Summary'!$O961</f>
        <v>2531.6999999999998</v>
      </c>
      <c r="E961" s="60">
        <f>SUM('Report Summary'!$F961:$H961)</f>
        <v>860.7</v>
      </c>
      <c r="F961" s="60">
        <v>0</v>
      </c>
      <c r="G961" s="60">
        <v>860.7</v>
      </c>
      <c r="H961" s="60">
        <v>0</v>
      </c>
      <c r="I961" s="60">
        <f>SUM('Report Summary'!$J961:$N961)</f>
        <v>1671</v>
      </c>
      <c r="J961" s="60">
        <v>171</v>
      </c>
      <c r="K961" s="60"/>
      <c r="L961" s="60"/>
      <c r="M961" s="60"/>
      <c r="N961" s="60">
        <v>1500</v>
      </c>
      <c r="O961" s="60">
        <f>SUM('Report Summary'!$P961:$S961)</f>
        <v>0</v>
      </c>
      <c r="P961" s="60">
        <v>0</v>
      </c>
      <c r="Q961" s="60">
        <v>0</v>
      </c>
      <c r="R961" s="60">
        <v>0</v>
      </c>
      <c r="S961" s="60">
        <v>0</v>
      </c>
    </row>
    <row r="962" spans="1:19" x14ac:dyDescent="0.25">
      <c r="A962" s="55">
        <v>958</v>
      </c>
      <c r="B962" s="66" t="s">
        <v>11373</v>
      </c>
      <c r="C962" s="66">
        <v>5476453</v>
      </c>
      <c r="D962" s="62">
        <f>'Report Summary'!$E962+'Report Summary'!$I962+'Report Summary'!$O962</f>
        <v>3992.6</v>
      </c>
      <c r="E962" s="62">
        <f>SUM('Report Summary'!$F962:$H962)</f>
        <v>3869.4</v>
      </c>
      <c r="F962" s="62">
        <v>0</v>
      </c>
      <c r="G962" s="62">
        <v>3854.4</v>
      </c>
      <c r="H962" s="62">
        <v>15</v>
      </c>
      <c r="I962" s="62">
        <f>SUM('Report Summary'!$J962:$N962)</f>
        <v>123.2</v>
      </c>
      <c r="J962" s="62">
        <v>123.2</v>
      </c>
      <c r="K962" s="62"/>
      <c r="L962" s="62"/>
      <c r="M962" s="62"/>
      <c r="N962" s="62">
        <v>0</v>
      </c>
      <c r="O962" s="62">
        <f>SUM('Report Summary'!$P962:$S962)</f>
        <v>0</v>
      </c>
      <c r="P962" s="62">
        <v>0</v>
      </c>
      <c r="Q962" s="62">
        <v>0</v>
      </c>
      <c r="R962" s="62">
        <v>0</v>
      </c>
      <c r="S962" s="62">
        <v>0</v>
      </c>
    </row>
    <row r="963" spans="1:19" x14ac:dyDescent="0.25">
      <c r="A963" s="58">
        <v>959</v>
      </c>
      <c r="B963" s="59" t="s">
        <v>11374</v>
      </c>
      <c r="C963" s="59">
        <v>2009765</v>
      </c>
      <c r="D963" s="60">
        <f>'Report Summary'!$E963+'Report Summary'!$I963+'Report Summary'!$O963</f>
        <v>100510</v>
      </c>
      <c r="E963" s="60">
        <f>SUM('Report Summary'!$F963:$H963)</f>
        <v>63162.5</v>
      </c>
      <c r="F963" s="60">
        <v>0</v>
      </c>
      <c r="G963" s="60">
        <v>663.3</v>
      </c>
      <c r="H963" s="60">
        <v>62499.199999999997</v>
      </c>
      <c r="I963" s="60">
        <f>SUM('Report Summary'!$J963:$N963)</f>
        <v>36347.5</v>
      </c>
      <c r="J963" s="60">
        <v>1961.9</v>
      </c>
      <c r="K963" s="60">
        <v>640</v>
      </c>
      <c r="L963" s="60">
        <v>16444.3</v>
      </c>
      <c r="M963" s="60">
        <v>2500</v>
      </c>
      <c r="N963" s="60">
        <v>14801.3</v>
      </c>
      <c r="O963" s="60">
        <f>SUM('Report Summary'!$P963:$S963)</f>
        <v>1000</v>
      </c>
      <c r="P963" s="60">
        <v>0</v>
      </c>
      <c r="Q963" s="60">
        <v>1000</v>
      </c>
      <c r="R963" s="60">
        <v>0</v>
      </c>
      <c r="S963" s="60">
        <v>0</v>
      </c>
    </row>
    <row r="964" spans="1:19" x14ac:dyDescent="0.25">
      <c r="A964" s="55">
        <v>960</v>
      </c>
      <c r="B964" s="69" t="s">
        <v>8652</v>
      </c>
      <c r="C964" s="66">
        <v>5220599</v>
      </c>
      <c r="D964" s="62">
        <f>'Report Summary'!$E964+'Report Summary'!$I964+'Report Summary'!$O964</f>
        <v>47416.4</v>
      </c>
      <c r="E964" s="62">
        <f>SUM('Report Summary'!$F964:$H964)</f>
        <v>45416.4</v>
      </c>
      <c r="F964" s="62">
        <v>0</v>
      </c>
      <c r="G964" s="62">
        <v>45416.4</v>
      </c>
      <c r="H964" s="62">
        <v>0</v>
      </c>
      <c r="I964" s="62">
        <f>SUM('Report Summary'!$J964:$N964)</f>
        <v>2000</v>
      </c>
      <c r="J964" s="62">
        <v>0</v>
      </c>
      <c r="K964" s="62"/>
      <c r="L964" s="62">
        <v>1000</v>
      </c>
      <c r="M964" s="62">
        <v>1000</v>
      </c>
      <c r="N964" s="62">
        <v>0</v>
      </c>
      <c r="O964" s="62">
        <f>SUM('Report Summary'!$P964:$S964)</f>
        <v>0</v>
      </c>
      <c r="P964" s="62">
        <v>0</v>
      </c>
      <c r="Q964" s="62">
        <v>0</v>
      </c>
      <c r="R964" s="62">
        <v>0</v>
      </c>
      <c r="S964" s="62">
        <v>0</v>
      </c>
    </row>
    <row r="965" spans="1:19" x14ac:dyDescent="0.25">
      <c r="A965" s="58">
        <v>961</v>
      </c>
      <c r="B965" s="65" t="s">
        <v>11375</v>
      </c>
      <c r="C965" s="65">
        <v>5038464</v>
      </c>
      <c r="D965" s="60">
        <f>'Report Summary'!$E965+'Report Summary'!$I965+'Report Summary'!$O965</f>
        <v>16412.400000000001</v>
      </c>
      <c r="E965" s="60">
        <f>SUM('Report Summary'!$F965:$H965)</f>
        <v>446</v>
      </c>
      <c r="F965" s="60">
        <v>0</v>
      </c>
      <c r="G965" s="60">
        <v>298.5</v>
      </c>
      <c r="H965" s="60">
        <v>147.5</v>
      </c>
      <c r="I965" s="60">
        <f>SUM('Report Summary'!$J965:$N965)</f>
        <v>15966.4</v>
      </c>
      <c r="J965" s="60">
        <v>0</v>
      </c>
      <c r="K965" s="60">
        <v>15966.4</v>
      </c>
      <c r="L965" s="60"/>
      <c r="M965" s="60"/>
      <c r="N965" s="60">
        <v>0</v>
      </c>
      <c r="O965" s="60">
        <f>SUM('Report Summary'!$P965:$S965)</f>
        <v>0</v>
      </c>
      <c r="P965" s="60">
        <v>0</v>
      </c>
      <c r="Q965" s="60">
        <v>0</v>
      </c>
      <c r="R965" s="60">
        <v>0</v>
      </c>
      <c r="S965" s="60">
        <v>0</v>
      </c>
    </row>
    <row r="966" spans="1:19" x14ac:dyDescent="0.25">
      <c r="A966" s="55">
        <v>962</v>
      </c>
      <c r="B966" s="66" t="s">
        <v>11376</v>
      </c>
      <c r="C966" s="66">
        <v>5352827</v>
      </c>
      <c r="D966" s="62">
        <f>'Report Summary'!$E966+'Report Summary'!$I966+'Report Summary'!$O966</f>
        <v>302830.88</v>
      </c>
      <c r="E966" s="62">
        <f>SUM('Report Summary'!$F966:$H966)</f>
        <v>191029.28</v>
      </c>
      <c r="F966" s="62">
        <v>77.8</v>
      </c>
      <c r="G966" s="62">
        <v>188089.73</v>
      </c>
      <c r="H966" s="62">
        <v>2861.75</v>
      </c>
      <c r="I966" s="62">
        <f>SUM('Report Summary'!$J966:$N966)</f>
        <v>83532.600000000006</v>
      </c>
      <c r="J966" s="62">
        <v>0</v>
      </c>
      <c r="K966" s="62">
        <v>18840</v>
      </c>
      <c r="L966" s="62">
        <v>54802.6</v>
      </c>
      <c r="M966" s="62">
        <v>6050</v>
      </c>
      <c r="N966" s="62">
        <v>3840</v>
      </c>
      <c r="O966" s="62">
        <f>SUM('Report Summary'!$P966:$S966)</f>
        <v>28269</v>
      </c>
      <c r="P966" s="62">
        <v>0</v>
      </c>
      <c r="Q966" s="62">
        <v>0</v>
      </c>
      <c r="R966" s="62">
        <v>28269</v>
      </c>
      <c r="S966" s="62">
        <v>0</v>
      </c>
    </row>
    <row r="967" spans="1:19" x14ac:dyDescent="0.25">
      <c r="A967" s="58">
        <v>963</v>
      </c>
      <c r="B967" s="63" t="s">
        <v>11377</v>
      </c>
      <c r="C967" s="63">
        <v>2605031</v>
      </c>
      <c r="D967" s="64">
        <f>'Report Summary'!$E967+'Report Summary'!$I967+'Report Summary'!$O967</f>
        <v>11989.5</v>
      </c>
      <c r="E967" s="64">
        <f>SUM('Report Summary'!$F967:$H967)</f>
        <v>8029.5</v>
      </c>
      <c r="F967" s="64">
        <v>690.1</v>
      </c>
      <c r="G967" s="64">
        <v>1500</v>
      </c>
      <c r="H967" s="64">
        <v>5839.4</v>
      </c>
      <c r="I967" s="64">
        <f>SUM('Report Summary'!$J967:$N967)</f>
        <v>3960</v>
      </c>
      <c r="J967" s="64">
        <v>560</v>
      </c>
      <c r="K967" s="64">
        <v>2100</v>
      </c>
      <c r="L967" s="64">
        <v>200</v>
      </c>
      <c r="M967" s="64"/>
      <c r="N967" s="64">
        <v>1100</v>
      </c>
      <c r="O967" s="64">
        <f>SUM('Report Summary'!$P967:$S967)</f>
        <v>0</v>
      </c>
      <c r="P967" s="64">
        <v>0</v>
      </c>
      <c r="Q967" s="64">
        <v>0</v>
      </c>
      <c r="R967" s="64">
        <v>0</v>
      </c>
      <c r="S967" s="64">
        <v>0</v>
      </c>
    </row>
    <row r="968" spans="1:19" x14ac:dyDescent="0.25">
      <c r="A968" s="55">
        <v>964</v>
      </c>
      <c r="B968" s="73" t="s">
        <v>11378</v>
      </c>
      <c r="C968" s="66">
        <v>5413702</v>
      </c>
      <c r="D968" s="62">
        <f>'Report Summary'!$E968+'Report Summary'!$I968+'Report Summary'!$O968</f>
        <v>-28875</v>
      </c>
      <c r="E968" s="62">
        <f>SUM('Report Summary'!$F968:$H968)</f>
        <v>-28875</v>
      </c>
      <c r="F968" s="62">
        <v>0</v>
      </c>
      <c r="G968" s="62">
        <v>-28875</v>
      </c>
      <c r="H968" s="62">
        <v>0</v>
      </c>
      <c r="I968" s="62">
        <f>SUM('Report Summary'!$J968:$N968)</f>
        <v>0</v>
      </c>
      <c r="J968" s="62">
        <v>0</v>
      </c>
      <c r="K968" s="62"/>
      <c r="L968" s="62"/>
      <c r="M968" s="62"/>
      <c r="N968" s="62">
        <v>0</v>
      </c>
      <c r="O968" s="62">
        <f>SUM('Report Summary'!$P968:$S968)</f>
        <v>0</v>
      </c>
      <c r="P968" s="62">
        <v>0</v>
      </c>
      <c r="Q968" s="62">
        <v>0</v>
      </c>
      <c r="R968" s="62">
        <v>0</v>
      </c>
      <c r="S968" s="62">
        <v>0</v>
      </c>
    </row>
    <row r="969" spans="1:19" x14ac:dyDescent="0.25">
      <c r="A969" s="58">
        <v>965</v>
      </c>
      <c r="B969" s="65" t="s">
        <v>2330</v>
      </c>
      <c r="C969" s="65">
        <v>5053722</v>
      </c>
      <c r="D969" s="60">
        <f>'Report Summary'!$E969+'Report Summary'!$I969+'Report Summary'!$O969</f>
        <v>3015</v>
      </c>
      <c r="E969" s="60">
        <f>SUM('Report Summary'!$F969:$H969)</f>
        <v>765</v>
      </c>
      <c r="F969" s="60">
        <v>0</v>
      </c>
      <c r="G969" s="60">
        <v>765</v>
      </c>
      <c r="H969" s="60">
        <v>0</v>
      </c>
      <c r="I969" s="60">
        <f>SUM('Report Summary'!$J969:$N969)</f>
        <v>2250</v>
      </c>
      <c r="J969" s="60">
        <v>0</v>
      </c>
      <c r="K969" s="60"/>
      <c r="L969" s="60"/>
      <c r="M969" s="60">
        <v>2250</v>
      </c>
      <c r="N969" s="60">
        <v>0</v>
      </c>
      <c r="O969" s="60">
        <f>SUM('Report Summary'!$P969:$S969)</f>
        <v>0</v>
      </c>
      <c r="P969" s="60">
        <v>0</v>
      </c>
      <c r="Q969" s="60">
        <v>0</v>
      </c>
      <c r="R969" s="60">
        <v>0</v>
      </c>
      <c r="S969" s="60">
        <v>0</v>
      </c>
    </row>
    <row r="970" spans="1:19" x14ac:dyDescent="0.25">
      <c r="A970" s="55">
        <v>966</v>
      </c>
      <c r="B970" s="66" t="s">
        <v>900</v>
      </c>
      <c r="C970" s="66">
        <v>2548747</v>
      </c>
      <c r="D970" s="62">
        <f>'Report Summary'!$E970+'Report Summary'!$I970+'Report Summary'!$O970</f>
        <v>33948012.5</v>
      </c>
      <c r="E970" s="62">
        <f>SUM('Report Summary'!$F970:$H970)</f>
        <v>31734247.200000003</v>
      </c>
      <c r="F970" s="62">
        <v>21453838</v>
      </c>
      <c r="G970" s="62">
        <v>9381727.0999999996</v>
      </c>
      <c r="H970" s="62">
        <v>898682.1</v>
      </c>
      <c r="I970" s="62">
        <f>SUM('Report Summary'!$J970:$N970)</f>
        <v>1245765.2999999998</v>
      </c>
      <c r="J970" s="62">
        <v>336195.9</v>
      </c>
      <c r="K970" s="62">
        <v>8997.5</v>
      </c>
      <c r="L970" s="62">
        <v>731016</v>
      </c>
      <c r="M970" s="62"/>
      <c r="N970" s="62">
        <v>169555.9</v>
      </c>
      <c r="O970" s="62">
        <f>SUM('Report Summary'!$P970:$S970)</f>
        <v>968000</v>
      </c>
      <c r="P970" s="62">
        <v>0</v>
      </c>
      <c r="Q970" s="62">
        <v>955000</v>
      </c>
      <c r="R970" s="62">
        <v>13000</v>
      </c>
      <c r="S970" s="62">
        <v>0</v>
      </c>
    </row>
    <row r="971" spans="1:19" x14ac:dyDescent="0.25">
      <c r="A971" s="58">
        <v>967</v>
      </c>
      <c r="B971" s="65" t="s">
        <v>6188</v>
      </c>
      <c r="C971" s="65">
        <v>5179394</v>
      </c>
      <c r="D971" s="60">
        <f>'Report Summary'!$E971+'Report Summary'!$I971+'Report Summary'!$O971</f>
        <v>13011.599999999999</v>
      </c>
      <c r="E971" s="60">
        <f>SUM('Report Summary'!$F971:$H971)</f>
        <v>5513.9</v>
      </c>
      <c r="F971" s="60">
        <v>1000</v>
      </c>
      <c r="G971" s="60">
        <v>4513.8999999999996</v>
      </c>
      <c r="H971" s="60">
        <v>0</v>
      </c>
      <c r="I971" s="60">
        <f>SUM('Report Summary'!$J971:$N971)</f>
        <v>4497.7</v>
      </c>
      <c r="J971" s="60">
        <v>83.4</v>
      </c>
      <c r="K971" s="60"/>
      <c r="L971" s="60">
        <v>4074.3</v>
      </c>
      <c r="M971" s="60">
        <v>340</v>
      </c>
      <c r="N971" s="60">
        <v>0</v>
      </c>
      <c r="O971" s="60">
        <f>SUM('Report Summary'!$P971:$S971)</f>
        <v>3000</v>
      </c>
      <c r="P971" s="60">
        <v>0</v>
      </c>
      <c r="Q971" s="60">
        <v>0</v>
      </c>
      <c r="R971" s="60">
        <v>3000</v>
      </c>
      <c r="S971" s="60">
        <v>0</v>
      </c>
    </row>
    <row r="972" spans="1:19" x14ac:dyDescent="0.25">
      <c r="A972" s="55">
        <v>968</v>
      </c>
      <c r="B972" s="66" t="s">
        <v>2112</v>
      </c>
      <c r="C972" s="66">
        <v>2291142</v>
      </c>
      <c r="D972" s="62">
        <f>'Report Summary'!$E972+'Report Summary'!$I972+'Report Summary'!$O972</f>
        <v>22800</v>
      </c>
      <c r="E972" s="62">
        <f>SUM('Report Summary'!$F972:$H972)</f>
        <v>20200</v>
      </c>
      <c r="F972" s="62">
        <v>0</v>
      </c>
      <c r="G972" s="62">
        <v>20200</v>
      </c>
      <c r="H972" s="62">
        <v>0</v>
      </c>
      <c r="I972" s="62">
        <f>SUM('Report Summary'!$J972:$N972)</f>
        <v>2600</v>
      </c>
      <c r="J972" s="62">
        <v>250</v>
      </c>
      <c r="K972" s="62">
        <v>2100</v>
      </c>
      <c r="L972" s="62"/>
      <c r="M972" s="62">
        <v>250</v>
      </c>
      <c r="N972" s="62">
        <v>0</v>
      </c>
      <c r="O972" s="62">
        <f>SUM('Report Summary'!$P972:$S972)</f>
        <v>0</v>
      </c>
      <c r="P972" s="62">
        <v>0</v>
      </c>
      <c r="Q972" s="62">
        <v>0</v>
      </c>
      <c r="R972" s="62">
        <v>0</v>
      </c>
      <c r="S972" s="62">
        <v>0</v>
      </c>
    </row>
    <row r="973" spans="1:19" x14ac:dyDescent="0.25">
      <c r="A973" s="58">
        <v>969</v>
      </c>
      <c r="B973" s="65" t="s">
        <v>11379</v>
      </c>
      <c r="C973" s="65">
        <v>5432219</v>
      </c>
      <c r="D973" s="60">
        <f>'Report Summary'!$E973+'Report Summary'!$I973+'Report Summary'!$O973</f>
        <v>0</v>
      </c>
      <c r="E973" s="60">
        <f>SUM('Report Summary'!$F973:$H973)</f>
        <v>0</v>
      </c>
      <c r="F973" s="60">
        <v>0</v>
      </c>
      <c r="G973" s="60">
        <v>0</v>
      </c>
      <c r="H973" s="60">
        <v>0</v>
      </c>
      <c r="I973" s="60">
        <f>SUM('Report Summary'!$J973:$N973)</f>
        <v>0</v>
      </c>
      <c r="J973" s="60">
        <v>0</v>
      </c>
      <c r="K973" s="60"/>
      <c r="L973" s="60"/>
      <c r="M973" s="60"/>
      <c r="N973" s="60">
        <v>0</v>
      </c>
      <c r="O973" s="60">
        <f>SUM('Report Summary'!$P973:$S973)</f>
        <v>0</v>
      </c>
      <c r="P973" s="60">
        <v>0</v>
      </c>
      <c r="Q973" s="60">
        <v>0</v>
      </c>
      <c r="R973" s="60">
        <v>0</v>
      </c>
      <c r="S973" s="60">
        <v>0</v>
      </c>
    </row>
    <row r="974" spans="1:19" x14ac:dyDescent="0.25">
      <c r="A974" s="55">
        <v>970</v>
      </c>
      <c r="B974" s="66" t="s">
        <v>11380</v>
      </c>
      <c r="C974" s="66">
        <v>5068053</v>
      </c>
      <c r="D974" s="62">
        <f>'Report Summary'!$E974+'Report Summary'!$I974+'Report Summary'!$O974</f>
        <v>18726.900000000001</v>
      </c>
      <c r="E974" s="62">
        <f>SUM('Report Summary'!$F974:$H974)</f>
        <v>15726.9</v>
      </c>
      <c r="F974" s="62">
        <v>0</v>
      </c>
      <c r="G974" s="62">
        <v>15726.9</v>
      </c>
      <c r="H974" s="62">
        <v>0</v>
      </c>
      <c r="I974" s="62">
        <f>SUM('Report Summary'!$J974:$N974)</f>
        <v>0</v>
      </c>
      <c r="J974" s="62">
        <v>0</v>
      </c>
      <c r="K974" s="62"/>
      <c r="L974" s="62"/>
      <c r="M974" s="62"/>
      <c r="N974" s="62">
        <v>0</v>
      </c>
      <c r="O974" s="62">
        <f>SUM('Report Summary'!$P974:$S974)</f>
        <v>3000</v>
      </c>
      <c r="P974" s="62">
        <v>0</v>
      </c>
      <c r="Q974" s="62">
        <v>0</v>
      </c>
      <c r="R974" s="62">
        <v>3000</v>
      </c>
      <c r="S974" s="62">
        <v>0</v>
      </c>
    </row>
    <row r="975" spans="1:19" x14ac:dyDescent="0.25">
      <c r="A975" s="58">
        <v>971</v>
      </c>
      <c r="B975" s="65" t="s">
        <v>1566</v>
      </c>
      <c r="C975" s="65">
        <v>2641984</v>
      </c>
      <c r="D975" s="60">
        <f>'Report Summary'!$E975+'Report Summary'!$I975+'Report Summary'!$O975</f>
        <v>3019367.9</v>
      </c>
      <c r="E975" s="60">
        <f>SUM('Report Summary'!$F975:$H975)</f>
        <v>2892174.8</v>
      </c>
      <c r="F975" s="60">
        <v>1840486.1</v>
      </c>
      <c r="G975" s="60">
        <v>0</v>
      </c>
      <c r="H975" s="60">
        <v>1051688.7</v>
      </c>
      <c r="I975" s="60">
        <f>SUM('Report Summary'!$J975:$N975)</f>
        <v>127193.1</v>
      </c>
      <c r="J975" s="60">
        <v>41880</v>
      </c>
      <c r="K975" s="60">
        <v>4580</v>
      </c>
      <c r="L975" s="60">
        <v>35915</v>
      </c>
      <c r="M975" s="60"/>
      <c r="N975" s="60">
        <v>44818.1</v>
      </c>
      <c r="O975" s="60">
        <f>SUM('Report Summary'!$P975:$S975)</f>
        <v>0</v>
      </c>
      <c r="P975" s="60">
        <v>0</v>
      </c>
      <c r="Q975" s="60">
        <v>0</v>
      </c>
      <c r="R975" s="60">
        <v>0</v>
      </c>
      <c r="S975" s="60">
        <v>0</v>
      </c>
    </row>
    <row r="976" spans="1:19" x14ac:dyDescent="0.25">
      <c r="A976" s="55">
        <v>972</v>
      </c>
      <c r="B976" s="66" t="s">
        <v>11381</v>
      </c>
      <c r="C976" s="66">
        <v>2737221</v>
      </c>
      <c r="D976" s="62">
        <f>'Report Summary'!$E976+'Report Summary'!$I976+'Report Summary'!$O976</f>
        <v>137434.46</v>
      </c>
      <c r="E976" s="62">
        <f>SUM('Report Summary'!$F976:$H976)</f>
        <v>132953.5</v>
      </c>
      <c r="F976" s="62">
        <v>61093.9</v>
      </c>
      <c r="G976" s="62">
        <v>1414.53</v>
      </c>
      <c r="H976" s="62">
        <v>70445.070000000007</v>
      </c>
      <c r="I976" s="62">
        <f>SUM('Report Summary'!$J976:$N976)</f>
        <v>4480.96</v>
      </c>
      <c r="J976" s="62">
        <v>0</v>
      </c>
      <c r="K976" s="62">
        <v>4480.96</v>
      </c>
      <c r="L976" s="62"/>
      <c r="M976" s="62"/>
      <c r="N976" s="62">
        <v>0</v>
      </c>
      <c r="O976" s="62">
        <f>SUM('Report Summary'!$P976:$S976)</f>
        <v>0</v>
      </c>
      <c r="P976" s="62">
        <v>0</v>
      </c>
      <c r="Q976" s="62">
        <v>0</v>
      </c>
      <c r="R976" s="62">
        <v>0</v>
      </c>
      <c r="S976" s="62">
        <v>0</v>
      </c>
    </row>
    <row r="977" spans="1:19" x14ac:dyDescent="0.25">
      <c r="A977" s="58">
        <v>973</v>
      </c>
      <c r="B977" s="65" t="s">
        <v>11382</v>
      </c>
      <c r="C977" s="65">
        <v>5005094</v>
      </c>
      <c r="D977" s="60">
        <f>'Report Summary'!$E977+'Report Summary'!$I977+'Report Summary'!$O977</f>
        <v>31010.35</v>
      </c>
      <c r="E977" s="60">
        <f>SUM('Report Summary'!$F977:$H977)</f>
        <v>31010.35</v>
      </c>
      <c r="F977" s="60">
        <v>0</v>
      </c>
      <c r="G977" s="60">
        <v>31010.35</v>
      </c>
      <c r="H977" s="60">
        <v>0</v>
      </c>
      <c r="I977" s="60">
        <f>SUM('Report Summary'!$J977:$N977)</f>
        <v>0</v>
      </c>
      <c r="J977" s="60">
        <v>0</v>
      </c>
      <c r="K977" s="60"/>
      <c r="L977" s="60"/>
      <c r="M977" s="60"/>
      <c r="N977" s="60">
        <v>0</v>
      </c>
      <c r="O977" s="60">
        <f>SUM('Report Summary'!$P977:$S977)</f>
        <v>0</v>
      </c>
      <c r="P977" s="60">
        <v>0</v>
      </c>
      <c r="Q977" s="60">
        <v>0</v>
      </c>
      <c r="R977" s="60">
        <v>0</v>
      </c>
      <c r="S977" s="60">
        <v>0</v>
      </c>
    </row>
    <row r="978" spans="1:19" x14ac:dyDescent="0.25">
      <c r="A978" s="55">
        <v>974</v>
      </c>
      <c r="B978" s="66" t="s">
        <v>11383</v>
      </c>
      <c r="C978" s="66">
        <v>5241774</v>
      </c>
      <c r="D978" s="62">
        <f>'Report Summary'!$E978+'Report Summary'!$I978+'Report Summary'!$O978</f>
        <v>32587.42</v>
      </c>
      <c r="E978" s="62">
        <f>SUM('Report Summary'!$F978:$H978)</f>
        <v>30090.03</v>
      </c>
      <c r="F978" s="62">
        <v>0</v>
      </c>
      <c r="G978" s="62">
        <v>30090.03</v>
      </c>
      <c r="H978" s="62">
        <v>0</v>
      </c>
      <c r="I978" s="62">
        <f>SUM('Report Summary'!$J978:$N978)</f>
        <v>500</v>
      </c>
      <c r="J978" s="62">
        <v>0</v>
      </c>
      <c r="K978" s="62"/>
      <c r="L978" s="62"/>
      <c r="M978" s="62">
        <v>500</v>
      </c>
      <c r="N978" s="62">
        <v>0</v>
      </c>
      <c r="O978" s="62">
        <f>SUM('Report Summary'!$P978:$S978)</f>
        <v>1997.39</v>
      </c>
      <c r="P978" s="62">
        <v>0</v>
      </c>
      <c r="Q978" s="62">
        <v>0</v>
      </c>
      <c r="R978" s="62">
        <v>1997.39</v>
      </c>
      <c r="S978" s="62">
        <v>0</v>
      </c>
    </row>
    <row r="979" spans="1:19" x14ac:dyDescent="0.25">
      <c r="A979" s="58">
        <v>975</v>
      </c>
      <c r="B979" s="65" t="s">
        <v>11384</v>
      </c>
      <c r="C979" s="65">
        <v>2600161</v>
      </c>
      <c r="D979" s="60">
        <f>'Report Summary'!$E979+'Report Summary'!$I979+'Report Summary'!$O979</f>
        <v>270.7</v>
      </c>
      <c r="E979" s="60">
        <f>SUM('Report Summary'!$F979:$H979)</f>
        <v>270.7</v>
      </c>
      <c r="F979" s="60">
        <v>0</v>
      </c>
      <c r="G979" s="60">
        <v>270.7</v>
      </c>
      <c r="H979" s="60">
        <v>0</v>
      </c>
      <c r="I979" s="60">
        <f>SUM('Report Summary'!$J979:$N979)</f>
        <v>0</v>
      </c>
      <c r="J979" s="60">
        <v>0</v>
      </c>
      <c r="K979" s="60"/>
      <c r="L979" s="60"/>
      <c r="M979" s="60"/>
      <c r="N979" s="60">
        <v>0</v>
      </c>
      <c r="O979" s="60">
        <f>SUM('Report Summary'!$P979:$S979)</f>
        <v>0</v>
      </c>
      <c r="P979" s="60">
        <v>0</v>
      </c>
      <c r="Q979" s="60">
        <v>0</v>
      </c>
      <c r="R979" s="60">
        <v>0</v>
      </c>
      <c r="S979" s="60">
        <v>0</v>
      </c>
    </row>
    <row r="980" spans="1:19" x14ac:dyDescent="0.25">
      <c r="A980" s="55">
        <v>976</v>
      </c>
      <c r="B980" s="66" t="s">
        <v>1633</v>
      </c>
      <c r="C980" s="66">
        <v>2097109</v>
      </c>
      <c r="D980" s="62">
        <f>'Report Summary'!$E980+'Report Summary'!$I980+'Report Summary'!$O980</f>
        <v>98304.3</v>
      </c>
      <c r="E980" s="62">
        <f>SUM('Report Summary'!$F980:$H980)</f>
        <v>59716.800000000003</v>
      </c>
      <c r="F980" s="62">
        <v>1430</v>
      </c>
      <c r="G980" s="70">
        <v>44224.5</v>
      </c>
      <c r="H980" s="62">
        <v>14062.3</v>
      </c>
      <c r="I980" s="62">
        <f>SUM('Report Summary'!$J980:$N980)</f>
        <v>22187.5</v>
      </c>
      <c r="J980" s="62">
        <v>1259.2</v>
      </c>
      <c r="K980" s="62">
        <v>3956</v>
      </c>
      <c r="L980" s="62">
        <v>16822.3</v>
      </c>
      <c r="M980" s="62">
        <v>150</v>
      </c>
      <c r="N980" s="62">
        <v>0</v>
      </c>
      <c r="O980" s="62">
        <f>SUM('Report Summary'!$P980:$S980)</f>
        <v>16400</v>
      </c>
      <c r="P980" s="62">
        <v>0</v>
      </c>
      <c r="Q980" s="62">
        <v>5000</v>
      </c>
      <c r="R980" s="62">
        <v>11400</v>
      </c>
      <c r="S980" s="62">
        <v>0</v>
      </c>
    </row>
    <row r="981" spans="1:19" x14ac:dyDescent="0.25">
      <c r="A981" s="58">
        <v>977</v>
      </c>
      <c r="B981" s="65" t="s">
        <v>4172</v>
      </c>
      <c r="C981" s="65">
        <v>3735605</v>
      </c>
      <c r="D981" s="60">
        <f>'Report Summary'!$E981+'Report Summary'!$I981+'Report Summary'!$O981</f>
        <v>2321.5</v>
      </c>
      <c r="E981" s="60">
        <f>SUM('Report Summary'!$F981:$H981)</f>
        <v>1988.8</v>
      </c>
      <c r="F981" s="60">
        <v>780.5</v>
      </c>
      <c r="G981" s="60">
        <v>1202.8</v>
      </c>
      <c r="H981" s="60">
        <v>5.5</v>
      </c>
      <c r="I981" s="60">
        <f>SUM('Report Summary'!$J981:$N981)</f>
        <v>332.7</v>
      </c>
      <c r="J981" s="60">
        <v>222</v>
      </c>
      <c r="K981" s="60">
        <v>110.7</v>
      </c>
      <c r="L981" s="60"/>
      <c r="M981" s="60"/>
      <c r="N981" s="60">
        <v>0</v>
      </c>
      <c r="O981" s="60">
        <f>SUM('Report Summary'!$P981:$S981)</f>
        <v>0</v>
      </c>
      <c r="P981" s="60">
        <v>0</v>
      </c>
      <c r="Q981" s="60">
        <v>0</v>
      </c>
      <c r="R981" s="60">
        <v>0</v>
      </c>
      <c r="S981" s="60">
        <v>0</v>
      </c>
    </row>
    <row r="982" spans="1:19" x14ac:dyDescent="0.25">
      <c r="A982" s="55">
        <v>978</v>
      </c>
      <c r="B982" s="66" t="s">
        <v>2801</v>
      </c>
      <c r="C982" s="66">
        <v>5102715</v>
      </c>
      <c r="D982" s="62">
        <f>'Report Summary'!$E982+'Report Summary'!$I982+'Report Summary'!$O982</f>
        <v>45650.8</v>
      </c>
      <c r="E982" s="62">
        <f>SUM('Report Summary'!$F982:$H982)</f>
        <v>28514.800000000003</v>
      </c>
      <c r="F982" s="62">
        <v>11048.9</v>
      </c>
      <c r="G982" s="62">
        <v>5405</v>
      </c>
      <c r="H982" s="62">
        <v>12060.9</v>
      </c>
      <c r="I982" s="62">
        <f>SUM('Report Summary'!$J982:$N982)</f>
        <v>16634.400000000001</v>
      </c>
      <c r="J982" s="62">
        <v>807.5</v>
      </c>
      <c r="K982" s="62">
        <v>6640</v>
      </c>
      <c r="L982" s="62"/>
      <c r="M982" s="62">
        <v>2250</v>
      </c>
      <c r="N982" s="62">
        <v>6936.9</v>
      </c>
      <c r="O982" s="62">
        <f>SUM('Report Summary'!$P982:$S982)</f>
        <v>501.6</v>
      </c>
      <c r="P982" s="62">
        <v>0</v>
      </c>
      <c r="Q982" s="62">
        <v>0</v>
      </c>
      <c r="R982" s="62">
        <v>501.6</v>
      </c>
      <c r="S982" s="62">
        <v>0</v>
      </c>
    </row>
    <row r="983" spans="1:19" x14ac:dyDescent="0.25">
      <c r="A983" s="58">
        <v>979</v>
      </c>
      <c r="B983" s="65" t="s">
        <v>901</v>
      </c>
      <c r="C983" s="65">
        <v>2587025</v>
      </c>
      <c r="D983" s="60">
        <f>'Report Summary'!$E983+'Report Summary'!$I983+'Report Summary'!$O983</f>
        <v>77838.8</v>
      </c>
      <c r="E983" s="60">
        <f>SUM('Report Summary'!$F983:$H983)</f>
        <v>66973.600000000006</v>
      </c>
      <c r="F983" s="60">
        <v>0</v>
      </c>
      <c r="G983" s="60">
        <v>22506.799999999999</v>
      </c>
      <c r="H983" s="60">
        <v>44466.8</v>
      </c>
      <c r="I983" s="60">
        <f>SUM('Report Summary'!$J983:$N983)</f>
        <v>865.2</v>
      </c>
      <c r="J983" s="60">
        <v>865.2</v>
      </c>
      <c r="K983" s="60"/>
      <c r="L983" s="60"/>
      <c r="M983" s="60"/>
      <c r="N983" s="60">
        <v>0</v>
      </c>
      <c r="O983" s="60">
        <f>SUM('Report Summary'!$P983:$S983)</f>
        <v>10000</v>
      </c>
      <c r="P983" s="60">
        <v>0</v>
      </c>
      <c r="Q983" s="60">
        <v>10000</v>
      </c>
      <c r="R983" s="60">
        <v>0</v>
      </c>
      <c r="S983" s="60">
        <v>0</v>
      </c>
    </row>
    <row r="984" spans="1:19" x14ac:dyDescent="0.25">
      <c r="A984" s="55">
        <v>980</v>
      </c>
      <c r="B984" s="66" t="s">
        <v>2830</v>
      </c>
      <c r="C984" s="66">
        <v>5086353</v>
      </c>
      <c r="D984" s="62">
        <f>'Report Summary'!$E984+'Report Summary'!$I984+'Report Summary'!$O984</f>
        <v>3333.1</v>
      </c>
      <c r="E984" s="62">
        <f>SUM('Report Summary'!$F984:$H984)</f>
        <v>3333.1</v>
      </c>
      <c r="F984" s="62">
        <v>0</v>
      </c>
      <c r="G984" s="62">
        <v>3333.1</v>
      </c>
      <c r="H984" s="62">
        <v>0</v>
      </c>
      <c r="I984" s="62">
        <f>SUM('Report Summary'!$J984:$N984)</f>
        <v>0</v>
      </c>
      <c r="J984" s="62">
        <v>0</v>
      </c>
      <c r="K984" s="62"/>
      <c r="L984" s="62"/>
      <c r="M984" s="62"/>
      <c r="N984" s="62">
        <v>0</v>
      </c>
      <c r="O984" s="62">
        <f>SUM('Report Summary'!$P984:$S984)</f>
        <v>0</v>
      </c>
      <c r="P984" s="62">
        <v>0</v>
      </c>
      <c r="Q984" s="62">
        <v>0</v>
      </c>
      <c r="R984" s="62">
        <v>0</v>
      </c>
      <c r="S984" s="62">
        <v>0</v>
      </c>
    </row>
    <row r="985" spans="1:19" x14ac:dyDescent="0.25">
      <c r="A985" s="58">
        <v>981</v>
      </c>
      <c r="B985" s="73" t="s">
        <v>5022</v>
      </c>
      <c r="C985" s="65">
        <v>5320798</v>
      </c>
      <c r="D985" s="60">
        <f>'Report Summary'!$E985+'Report Summary'!$I985+'Report Summary'!$O985</f>
        <v>205573.59999999998</v>
      </c>
      <c r="E985" s="60">
        <f>SUM('Report Summary'!$F985:$H985)</f>
        <v>162264.4</v>
      </c>
      <c r="F985" s="60">
        <v>5235</v>
      </c>
      <c r="G985" s="60">
        <v>117091.8</v>
      </c>
      <c r="H985" s="60">
        <v>39937.599999999999</v>
      </c>
      <c r="I985" s="60">
        <f>SUM('Report Summary'!$J985:$N985)</f>
        <v>30309.199999999997</v>
      </c>
      <c r="J985" s="60">
        <v>1555.8</v>
      </c>
      <c r="K985" s="60">
        <v>3507.8</v>
      </c>
      <c r="L985" s="60">
        <v>25245.599999999999</v>
      </c>
      <c r="M985" s="60"/>
      <c r="N985" s="60">
        <v>0</v>
      </c>
      <c r="O985" s="60">
        <f>SUM('Report Summary'!$P985:$S985)</f>
        <v>13000</v>
      </c>
      <c r="P985" s="60">
        <v>0</v>
      </c>
      <c r="Q985" s="60">
        <v>0</v>
      </c>
      <c r="R985" s="60">
        <v>13000</v>
      </c>
      <c r="S985" s="60">
        <v>0</v>
      </c>
    </row>
    <row r="986" spans="1:19" x14ac:dyDescent="0.25">
      <c r="A986" s="55">
        <v>982</v>
      </c>
      <c r="B986" s="69" t="s">
        <v>2906</v>
      </c>
      <c r="C986" s="66">
        <v>5101573</v>
      </c>
      <c r="D986" s="62">
        <f>'Report Summary'!$E986+'Report Summary'!$I986+'Report Summary'!$O986</f>
        <v>30687.9</v>
      </c>
      <c r="E986" s="62">
        <f>SUM('Report Summary'!$F986:$H986)</f>
        <v>30687.9</v>
      </c>
      <c r="F986" s="62">
        <v>0</v>
      </c>
      <c r="G986" s="62">
        <v>13862</v>
      </c>
      <c r="H986" s="62">
        <v>16825.900000000001</v>
      </c>
      <c r="I986" s="62">
        <f>SUM('Report Summary'!$J986:$N986)</f>
        <v>0</v>
      </c>
      <c r="J986" s="62">
        <v>0</v>
      </c>
      <c r="K986" s="62"/>
      <c r="L986" s="62"/>
      <c r="M986" s="62"/>
      <c r="N986" s="62">
        <v>0</v>
      </c>
      <c r="O986" s="62">
        <f>SUM('Report Summary'!$P986:$S986)</f>
        <v>0</v>
      </c>
      <c r="P986" s="62">
        <v>0</v>
      </c>
      <c r="Q986" s="62">
        <v>0</v>
      </c>
      <c r="R986" s="62">
        <v>0</v>
      </c>
      <c r="S986" s="62">
        <v>0</v>
      </c>
    </row>
    <row r="987" spans="1:19" x14ac:dyDescent="0.25">
      <c r="A987" s="58">
        <v>983</v>
      </c>
      <c r="B987" s="65" t="s">
        <v>6023</v>
      </c>
      <c r="C987" s="65">
        <v>5166667</v>
      </c>
      <c r="D987" s="60">
        <f>'Report Summary'!$E987+'Report Summary'!$I987+'Report Summary'!$O987</f>
        <v>22441.5</v>
      </c>
      <c r="E987" s="60">
        <f>SUM('Report Summary'!$F987:$H987)</f>
        <v>21641.5</v>
      </c>
      <c r="F987" s="60">
        <v>0</v>
      </c>
      <c r="G987" s="60">
        <v>19023</v>
      </c>
      <c r="H987" s="60">
        <v>2618.5</v>
      </c>
      <c r="I987" s="60">
        <f>SUM('Report Summary'!$J987:$N987)</f>
        <v>800</v>
      </c>
      <c r="J987" s="60">
        <v>0</v>
      </c>
      <c r="K987" s="60"/>
      <c r="L987" s="60"/>
      <c r="M987" s="60">
        <v>800</v>
      </c>
      <c r="N987" s="60">
        <v>0</v>
      </c>
      <c r="O987" s="60">
        <f>SUM('Report Summary'!$P987:$S987)</f>
        <v>0</v>
      </c>
      <c r="P987" s="60">
        <v>0</v>
      </c>
      <c r="Q987" s="60">
        <v>0</v>
      </c>
      <c r="R987" s="60">
        <v>0</v>
      </c>
      <c r="S987" s="60">
        <v>0</v>
      </c>
    </row>
    <row r="988" spans="1:19" x14ac:dyDescent="0.25">
      <c r="A988" s="55">
        <v>984</v>
      </c>
      <c r="B988" s="66" t="s">
        <v>3921</v>
      </c>
      <c r="C988" s="66">
        <v>2804816</v>
      </c>
      <c r="D988" s="62">
        <f>'Report Summary'!$E988+'Report Summary'!$I988+'Report Summary'!$O988</f>
        <v>874.2</v>
      </c>
      <c r="E988" s="62">
        <f>SUM('Report Summary'!$F988:$H988)</f>
        <v>874.2</v>
      </c>
      <c r="F988" s="62">
        <v>0</v>
      </c>
      <c r="G988" s="62">
        <v>874.2</v>
      </c>
      <c r="H988" s="62">
        <v>0</v>
      </c>
      <c r="I988" s="62">
        <f>SUM('Report Summary'!$J988:$N988)</f>
        <v>0</v>
      </c>
      <c r="J988" s="62">
        <v>0</v>
      </c>
      <c r="K988" s="62"/>
      <c r="L988" s="62"/>
      <c r="M988" s="62"/>
      <c r="N988" s="62">
        <v>0</v>
      </c>
      <c r="O988" s="62">
        <f>SUM('Report Summary'!$P988:$S988)</f>
        <v>0</v>
      </c>
      <c r="P988" s="62">
        <v>0</v>
      </c>
      <c r="Q988" s="62">
        <v>0</v>
      </c>
      <c r="R988" s="62">
        <v>0</v>
      </c>
      <c r="S988" s="62">
        <v>0</v>
      </c>
    </row>
    <row r="989" spans="1:19" x14ac:dyDescent="0.25">
      <c r="A989" s="58">
        <v>985</v>
      </c>
      <c r="B989" s="65" t="s">
        <v>11385</v>
      </c>
      <c r="C989" s="65">
        <v>5024021</v>
      </c>
      <c r="D989" s="60">
        <f>'Report Summary'!$E989+'Report Summary'!$I989+'Report Summary'!$O989</f>
        <v>3574.81</v>
      </c>
      <c r="E989" s="60">
        <f>SUM('Report Summary'!$F989:$H989)</f>
        <v>3574.81</v>
      </c>
      <c r="F989" s="60">
        <v>0</v>
      </c>
      <c r="G989" s="60">
        <v>3574.81</v>
      </c>
      <c r="H989" s="60">
        <v>0</v>
      </c>
      <c r="I989" s="60">
        <f>SUM('Report Summary'!$J989:$N989)</f>
        <v>0</v>
      </c>
      <c r="J989" s="60">
        <v>0</v>
      </c>
      <c r="K989" s="60"/>
      <c r="L989" s="60"/>
      <c r="M989" s="60"/>
      <c r="N989" s="60">
        <v>0</v>
      </c>
      <c r="O989" s="60">
        <f>SUM('Report Summary'!$P989:$S989)</f>
        <v>0</v>
      </c>
      <c r="P989" s="60">
        <v>0</v>
      </c>
      <c r="Q989" s="60">
        <v>0</v>
      </c>
      <c r="R989" s="60">
        <v>0</v>
      </c>
      <c r="S989" s="60">
        <v>0</v>
      </c>
    </row>
    <row r="990" spans="1:19" x14ac:dyDescent="0.25">
      <c r="A990" s="55">
        <v>986</v>
      </c>
      <c r="B990" s="66" t="s">
        <v>11386</v>
      </c>
      <c r="C990" s="66">
        <v>5183308</v>
      </c>
      <c r="D990" s="62">
        <f>'Report Summary'!$E990+'Report Summary'!$I990+'Report Summary'!$O990</f>
        <v>35938.800000000003</v>
      </c>
      <c r="E990" s="62">
        <f>SUM('Report Summary'!$F990:$H990)</f>
        <v>25001.200000000001</v>
      </c>
      <c r="F990" s="62">
        <v>0</v>
      </c>
      <c r="G990" s="62">
        <v>24001.200000000001</v>
      </c>
      <c r="H990" s="62">
        <v>1000</v>
      </c>
      <c r="I990" s="62">
        <f>SUM('Report Summary'!$J990:$N990)</f>
        <v>10937.6</v>
      </c>
      <c r="J990" s="62">
        <v>0</v>
      </c>
      <c r="K990" s="62"/>
      <c r="L990" s="62"/>
      <c r="M990" s="62">
        <v>150</v>
      </c>
      <c r="N990" s="62">
        <v>10787.6</v>
      </c>
      <c r="O990" s="62">
        <f>SUM('Report Summary'!$P990:$S990)</f>
        <v>0</v>
      </c>
      <c r="P990" s="62">
        <v>0</v>
      </c>
      <c r="Q990" s="62">
        <v>0</v>
      </c>
      <c r="R990" s="62">
        <v>0</v>
      </c>
      <c r="S990" s="62">
        <v>0</v>
      </c>
    </row>
    <row r="991" spans="1:19" x14ac:dyDescent="0.25">
      <c r="A991" s="58">
        <v>987</v>
      </c>
      <c r="B991" s="65" t="s">
        <v>11387</v>
      </c>
      <c r="C991" s="65">
        <v>5347831</v>
      </c>
      <c r="D991" s="60">
        <f>'Report Summary'!$E991+'Report Summary'!$I991+'Report Summary'!$O991</f>
        <v>20267.349999999999</v>
      </c>
      <c r="E991" s="60">
        <f>SUM('Report Summary'!$F991:$H991)</f>
        <v>16245</v>
      </c>
      <c r="F991" s="60">
        <v>0</v>
      </c>
      <c r="G991" s="60">
        <v>16245</v>
      </c>
      <c r="H991" s="60">
        <v>0</v>
      </c>
      <c r="I991" s="60">
        <f>SUM('Report Summary'!$J991:$N991)</f>
        <v>2022.35</v>
      </c>
      <c r="J991" s="60">
        <v>0</v>
      </c>
      <c r="K991" s="60"/>
      <c r="L991" s="60">
        <v>1022.35</v>
      </c>
      <c r="M991" s="60">
        <v>1000</v>
      </c>
      <c r="N991" s="60">
        <v>0</v>
      </c>
      <c r="O991" s="60">
        <f>SUM('Report Summary'!$P991:$S991)</f>
        <v>2000</v>
      </c>
      <c r="P991" s="60">
        <v>0</v>
      </c>
      <c r="Q991" s="60">
        <v>0</v>
      </c>
      <c r="R991" s="60">
        <v>2000</v>
      </c>
      <c r="S991" s="60">
        <v>0</v>
      </c>
    </row>
    <row r="992" spans="1:19" x14ac:dyDescent="0.25">
      <c r="A992" s="55">
        <v>988</v>
      </c>
      <c r="B992" s="66" t="s">
        <v>3194</v>
      </c>
      <c r="C992" s="66">
        <v>5034868</v>
      </c>
      <c r="D992" s="62">
        <f>'Report Summary'!$E992+'Report Summary'!$I992+'Report Summary'!$O992</f>
        <v>38901.599999999999</v>
      </c>
      <c r="E992" s="62">
        <f>SUM('Report Summary'!$F992:$H992)</f>
        <v>38400.199999999997</v>
      </c>
      <c r="F992" s="62">
        <v>26300</v>
      </c>
      <c r="G992" s="62">
        <v>5200.2</v>
      </c>
      <c r="H992" s="62">
        <v>6900</v>
      </c>
      <c r="I992" s="62">
        <f>SUM('Report Summary'!$J992:$N992)</f>
        <v>501.4</v>
      </c>
      <c r="J992" s="62">
        <v>0.7</v>
      </c>
      <c r="K992" s="62">
        <v>0.4</v>
      </c>
      <c r="L992" s="62">
        <v>0.3</v>
      </c>
      <c r="M992" s="62">
        <v>500</v>
      </c>
      <c r="N992" s="62">
        <v>0</v>
      </c>
      <c r="O992" s="62">
        <f>SUM('Report Summary'!$P992:$S992)</f>
        <v>0</v>
      </c>
      <c r="P992" s="62">
        <v>0</v>
      </c>
      <c r="Q992" s="62">
        <v>0</v>
      </c>
      <c r="R992" s="62">
        <v>0</v>
      </c>
      <c r="S992" s="62">
        <v>0</v>
      </c>
    </row>
    <row r="993" spans="1:19" x14ac:dyDescent="0.25">
      <c r="A993" s="58">
        <v>989</v>
      </c>
      <c r="B993" s="65" t="s">
        <v>11388</v>
      </c>
      <c r="C993" s="65">
        <v>5421691</v>
      </c>
      <c r="D993" s="60">
        <f>'Report Summary'!$E993+'Report Summary'!$I993+'Report Summary'!$O993</f>
        <v>2350</v>
      </c>
      <c r="E993" s="60">
        <f>SUM('Report Summary'!$F993:$H993)</f>
        <v>0</v>
      </c>
      <c r="F993" s="60">
        <v>0</v>
      </c>
      <c r="G993" s="60">
        <v>0</v>
      </c>
      <c r="H993" s="60">
        <v>0</v>
      </c>
      <c r="I993" s="60">
        <f>SUM('Report Summary'!$J993:$N993)</f>
        <v>2350</v>
      </c>
      <c r="J993" s="60">
        <v>0</v>
      </c>
      <c r="K993" s="60"/>
      <c r="L993" s="60"/>
      <c r="M993" s="60">
        <v>2350</v>
      </c>
      <c r="N993" s="60">
        <v>0</v>
      </c>
      <c r="O993" s="60">
        <f>SUM('Report Summary'!$P993:$S993)</f>
        <v>0</v>
      </c>
      <c r="P993" s="60">
        <v>0</v>
      </c>
      <c r="Q993" s="60">
        <v>0</v>
      </c>
      <c r="R993" s="60">
        <v>0</v>
      </c>
      <c r="S993" s="60">
        <v>0</v>
      </c>
    </row>
    <row r="994" spans="1:19" x14ac:dyDescent="0.25">
      <c r="A994" s="55">
        <v>990</v>
      </c>
      <c r="B994" s="56" t="s">
        <v>2031</v>
      </c>
      <c r="C994" s="56">
        <v>2067501</v>
      </c>
      <c r="D994" s="57">
        <f>'Report Summary'!$E994+'Report Summary'!$I994+'Report Summary'!$O994</f>
        <v>4820.9609999999993</v>
      </c>
      <c r="E994" s="57">
        <f>SUM('Report Summary'!$F994:$H994)</f>
        <v>4820.9609999999993</v>
      </c>
      <c r="F994" s="57">
        <v>2685.1439999999998</v>
      </c>
      <c r="G994" s="57">
        <v>815.81700000000001</v>
      </c>
      <c r="H994" s="57">
        <v>1320</v>
      </c>
      <c r="I994" s="57">
        <f>SUM('Report Summary'!$J994:$N994)</f>
        <v>0</v>
      </c>
      <c r="J994" s="57">
        <v>0</v>
      </c>
      <c r="K994" s="57"/>
      <c r="L994" s="57"/>
      <c r="M994" s="57"/>
      <c r="N994" s="57">
        <v>0</v>
      </c>
      <c r="O994" s="57">
        <f>SUM('Report Summary'!$P994:$S994)</f>
        <v>0</v>
      </c>
      <c r="P994" s="57">
        <v>0</v>
      </c>
      <c r="Q994" s="57">
        <v>0</v>
      </c>
      <c r="R994" s="57">
        <v>0</v>
      </c>
      <c r="S994" s="57">
        <v>0</v>
      </c>
    </row>
    <row r="995" spans="1:19" s="21" customFormat="1" x14ac:dyDescent="0.25">
      <c r="A995" s="58">
        <v>991</v>
      </c>
      <c r="B995" s="65" t="s">
        <v>11389</v>
      </c>
      <c r="C995" s="65">
        <v>5460581</v>
      </c>
      <c r="D995" s="60">
        <f>'Report Summary'!$E995+'Report Summary'!$I995+'Report Summary'!$O995</f>
        <v>27290</v>
      </c>
      <c r="E995" s="60">
        <f>SUM('Report Summary'!$F995:$H995)</f>
        <v>27290</v>
      </c>
      <c r="F995" s="60">
        <v>0</v>
      </c>
      <c r="G995" s="60">
        <v>27290</v>
      </c>
      <c r="H995" s="60">
        <v>0</v>
      </c>
      <c r="I995" s="60">
        <f>SUM('Report Summary'!$J995:$N995)</f>
        <v>0</v>
      </c>
      <c r="J995" s="60">
        <v>0</v>
      </c>
      <c r="K995" s="60"/>
      <c r="L995" s="60"/>
      <c r="M995" s="60"/>
      <c r="N995" s="60">
        <v>0</v>
      </c>
      <c r="O995" s="60">
        <f>SUM('Report Summary'!$P995:$S995)</f>
        <v>0</v>
      </c>
      <c r="P995" s="60">
        <v>0</v>
      </c>
      <c r="Q995" s="60">
        <v>0</v>
      </c>
      <c r="R995" s="60">
        <v>0</v>
      </c>
      <c r="S995" s="60">
        <v>0</v>
      </c>
    </row>
    <row r="996" spans="1:19" x14ac:dyDescent="0.25">
      <c r="A996" s="55">
        <v>992</v>
      </c>
      <c r="B996" s="66" t="s">
        <v>8322</v>
      </c>
      <c r="C996" s="66">
        <v>5031869</v>
      </c>
      <c r="D996" s="62">
        <f>'Report Summary'!$E996+'Report Summary'!$I996+'Report Summary'!$O996</f>
        <v>24765.9</v>
      </c>
      <c r="E996" s="62">
        <f>SUM('Report Summary'!$F996:$H996)</f>
        <v>23056.5</v>
      </c>
      <c r="F996" s="62">
        <v>2172.8000000000002</v>
      </c>
      <c r="G996" s="62">
        <v>8166.5999999999995</v>
      </c>
      <c r="H996" s="62">
        <v>12717.1</v>
      </c>
      <c r="I996" s="62">
        <f>SUM('Report Summary'!$J996:$N996)</f>
        <v>1709.4</v>
      </c>
      <c r="J996" s="62">
        <v>0</v>
      </c>
      <c r="K996" s="62">
        <v>1335</v>
      </c>
      <c r="L996" s="62">
        <v>374.4</v>
      </c>
      <c r="M996" s="62"/>
      <c r="N996" s="62">
        <v>0</v>
      </c>
      <c r="O996" s="62">
        <f>SUM('Report Summary'!$P996:$S996)</f>
        <v>0</v>
      </c>
      <c r="P996" s="62">
        <v>0</v>
      </c>
      <c r="Q996" s="62">
        <v>0</v>
      </c>
      <c r="R996" s="62">
        <v>0</v>
      </c>
      <c r="S996" s="62">
        <v>0</v>
      </c>
    </row>
    <row r="997" spans="1:19" x14ac:dyDescent="0.25">
      <c r="A997" s="58">
        <v>993</v>
      </c>
      <c r="B997" s="65" t="s">
        <v>2647</v>
      </c>
      <c r="C997" s="65">
        <v>5020115</v>
      </c>
      <c r="D997" s="60">
        <f>'Report Summary'!$E997+'Report Summary'!$I997+'Report Summary'!$O997</f>
        <v>20503.3</v>
      </c>
      <c r="E997" s="60">
        <f>SUM('Report Summary'!$F997:$H997)</f>
        <v>19753.3</v>
      </c>
      <c r="F997" s="60">
        <v>0</v>
      </c>
      <c r="G997" s="60">
        <v>19753.3</v>
      </c>
      <c r="H997" s="60">
        <v>0</v>
      </c>
      <c r="I997" s="60">
        <f>SUM('Report Summary'!$J997:$N997)</f>
        <v>750</v>
      </c>
      <c r="J997" s="60">
        <v>0</v>
      </c>
      <c r="K997" s="60"/>
      <c r="L997" s="60"/>
      <c r="M997" s="60">
        <v>750</v>
      </c>
      <c r="N997" s="60">
        <v>0</v>
      </c>
      <c r="O997" s="60">
        <f>SUM('Report Summary'!$P997:$S997)</f>
        <v>0</v>
      </c>
      <c r="P997" s="60">
        <v>0</v>
      </c>
      <c r="Q997" s="60">
        <v>0</v>
      </c>
      <c r="R997" s="60">
        <v>0</v>
      </c>
      <c r="S997" s="60">
        <v>0</v>
      </c>
    </row>
    <row r="998" spans="1:19" x14ac:dyDescent="0.25">
      <c r="A998" s="55">
        <v>994</v>
      </c>
      <c r="B998" s="66" t="s">
        <v>5822</v>
      </c>
      <c r="C998" s="66">
        <v>2816687</v>
      </c>
      <c r="D998" s="62">
        <f>'Report Summary'!$E998+'Report Summary'!$I998+'Report Summary'!$O998</f>
        <v>13124</v>
      </c>
      <c r="E998" s="62">
        <f>SUM('Report Summary'!$F998:$H998)</f>
        <v>11724</v>
      </c>
      <c r="F998" s="62">
        <v>0</v>
      </c>
      <c r="G998" s="62">
        <v>11474</v>
      </c>
      <c r="H998" s="62">
        <v>250</v>
      </c>
      <c r="I998" s="62">
        <f>SUM('Report Summary'!$J998:$N998)</f>
        <v>400</v>
      </c>
      <c r="J998" s="62">
        <v>0</v>
      </c>
      <c r="K998" s="62"/>
      <c r="L998" s="62"/>
      <c r="M998" s="62">
        <v>400</v>
      </c>
      <c r="N998" s="62">
        <v>0</v>
      </c>
      <c r="O998" s="62">
        <f>SUM('Report Summary'!$P998:$S998)</f>
        <v>1000</v>
      </c>
      <c r="P998" s="62">
        <v>0</v>
      </c>
      <c r="Q998" s="62">
        <v>0</v>
      </c>
      <c r="R998" s="62">
        <v>1000</v>
      </c>
      <c r="S998" s="62">
        <v>0</v>
      </c>
    </row>
    <row r="999" spans="1:19" x14ac:dyDescent="0.25">
      <c r="A999" s="58">
        <v>995</v>
      </c>
      <c r="B999" s="65" t="s">
        <v>902</v>
      </c>
      <c r="C999" s="65">
        <v>5374367</v>
      </c>
      <c r="D999" s="60">
        <f>'Report Summary'!$E999+'Report Summary'!$I999+'Report Summary'!$O999</f>
        <v>271896.59999999998</v>
      </c>
      <c r="E999" s="60">
        <f>SUM('Report Summary'!$F999:$H999)</f>
        <v>108569.59999999999</v>
      </c>
      <c r="F999" s="60">
        <v>46263</v>
      </c>
      <c r="G999" s="60">
        <v>56562.400000000001</v>
      </c>
      <c r="H999" s="60">
        <v>5744.2</v>
      </c>
      <c r="I999" s="60">
        <f>SUM('Report Summary'!$J999:$N999)</f>
        <v>12827</v>
      </c>
      <c r="J999" s="60">
        <v>18</v>
      </c>
      <c r="K999" s="60">
        <v>11799</v>
      </c>
      <c r="L999" s="60">
        <v>1010</v>
      </c>
      <c r="M999" s="60"/>
      <c r="N999" s="60">
        <v>0</v>
      </c>
      <c r="O999" s="60">
        <f>SUM('Report Summary'!$P999:$S999)</f>
        <v>150500</v>
      </c>
      <c r="P999" s="60">
        <v>0</v>
      </c>
      <c r="Q999" s="60">
        <v>30000</v>
      </c>
      <c r="R999" s="60">
        <v>120500</v>
      </c>
      <c r="S999" s="60">
        <v>0</v>
      </c>
    </row>
    <row r="1000" spans="1:19" x14ac:dyDescent="0.25">
      <c r="A1000" s="55">
        <v>996</v>
      </c>
      <c r="B1000" s="66" t="s">
        <v>11390</v>
      </c>
      <c r="C1000" s="66">
        <v>2697947</v>
      </c>
      <c r="D1000" s="62">
        <f>'Report Summary'!$E1000+'Report Summary'!$I1000+'Report Summary'!$O1000</f>
        <v>8207179.7999999998</v>
      </c>
      <c r="E1000" s="62">
        <f>SUM('Report Summary'!$F1000:$H1000)</f>
        <v>8207179.7999999998</v>
      </c>
      <c r="F1000" s="62">
        <v>5998300.4000000004</v>
      </c>
      <c r="G1000" s="62">
        <v>1474376.5999999999</v>
      </c>
      <c r="H1000" s="62">
        <v>734502.8</v>
      </c>
      <c r="I1000" s="62">
        <f>SUM('Report Summary'!$J1000:$N1000)</f>
        <v>0</v>
      </c>
      <c r="J1000" s="62">
        <v>0</v>
      </c>
      <c r="K1000" s="62"/>
      <c r="L1000" s="62"/>
      <c r="M1000" s="62"/>
      <c r="N1000" s="62">
        <v>0</v>
      </c>
      <c r="O1000" s="62">
        <f>SUM('Report Summary'!$P1000:$S1000)</f>
        <v>0</v>
      </c>
      <c r="P1000" s="62">
        <v>0</v>
      </c>
      <c r="Q1000" s="62">
        <v>0</v>
      </c>
      <c r="R1000" s="62">
        <v>0</v>
      </c>
      <c r="S1000" s="62">
        <v>0</v>
      </c>
    </row>
    <row r="1001" spans="1:19" x14ac:dyDescent="0.25">
      <c r="A1001" s="58">
        <v>997</v>
      </c>
      <c r="B1001" s="65" t="s">
        <v>11391</v>
      </c>
      <c r="C1001" s="65">
        <v>2057174</v>
      </c>
      <c r="D1001" s="60">
        <f>'Report Summary'!$E1001+'Report Summary'!$I1001+'Report Summary'!$O1001</f>
        <v>3359</v>
      </c>
      <c r="E1001" s="60">
        <f>SUM('Report Summary'!$F1001:$H1001)</f>
        <v>1789</v>
      </c>
      <c r="F1001" s="60">
        <v>886</v>
      </c>
      <c r="G1001" s="60">
        <v>211</v>
      </c>
      <c r="H1001" s="60">
        <v>692</v>
      </c>
      <c r="I1001" s="60">
        <f>SUM('Report Summary'!$J1001:$N1001)</f>
        <v>570</v>
      </c>
      <c r="J1001" s="60">
        <v>0</v>
      </c>
      <c r="K1001" s="60">
        <v>360</v>
      </c>
      <c r="L1001" s="60">
        <v>210</v>
      </c>
      <c r="M1001" s="60"/>
      <c r="N1001" s="60">
        <v>0</v>
      </c>
      <c r="O1001" s="60">
        <f>SUM('Report Summary'!$P1001:$S1001)</f>
        <v>1000</v>
      </c>
      <c r="P1001" s="60">
        <v>0</v>
      </c>
      <c r="Q1001" s="60">
        <v>0</v>
      </c>
      <c r="R1001" s="60">
        <v>1000</v>
      </c>
      <c r="S1001" s="60">
        <v>0</v>
      </c>
    </row>
    <row r="1002" spans="1:19" x14ac:dyDescent="0.25">
      <c r="A1002" s="55">
        <v>998</v>
      </c>
      <c r="B1002" s="66" t="s">
        <v>11392</v>
      </c>
      <c r="C1002" s="66">
        <v>5469821</v>
      </c>
      <c r="D1002" s="62">
        <f>'Report Summary'!$E1002+'Report Summary'!$I1002+'Report Summary'!$O1002</f>
        <v>8001.2</v>
      </c>
      <c r="E1002" s="62">
        <f>SUM('Report Summary'!$F1002:$H1002)</f>
        <v>8001.2</v>
      </c>
      <c r="F1002" s="62">
        <v>4551.7</v>
      </c>
      <c r="G1002" s="62">
        <v>3446</v>
      </c>
      <c r="H1002" s="62">
        <v>3.5</v>
      </c>
      <c r="I1002" s="62">
        <f>SUM('Report Summary'!$J1002:$N1002)</f>
        <v>0</v>
      </c>
      <c r="J1002" s="62">
        <v>0</v>
      </c>
      <c r="K1002" s="62"/>
      <c r="L1002" s="62"/>
      <c r="M1002" s="62"/>
      <c r="N1002" s="62">
        <v>0</v>
      </c>
      <c r="O1002" s="62">
        <f>SUM('Report Summary'!$P1002:$S1002)</f>
        <v>0</v>
      </c>
      <c r="P1002" s="62">
        <v>0</v>
      </c>
      <c r="Q1002" s="62">
        <v>0</v>
      </c>
      <c r="R1002" s="62">
        <v>0</v>
      </c>
      <c r="S1002" s="62">
        <v>0</v>
      </c>
    </row>
    <row r="1003" spans="1:19" x14ac:dyDescent="0.25">
      <c r="A1003" s="58">
        <v>999</v>
      </c>
      <c r="B1003" s="69" t="s">
        <v>11393</v>
      </c>
      <c r="C1003" s="65">
        <v>2693593</v>
      </c>
      <c r="D1003" s="60">
        <f>'Report Summary'!$E1003+'Report Summary'!$I1003+'Report Summary'!$O1003</f>
        <v>5986.5</v>
      </c>
      <c r="E1003" s="60">
        <f>SUM('Report Summary'!$F1003:$H1003)</f>
        <v>5986.5</v>
      </c>
      <c r="F1003" s="60">
        <v>0</v>
      </c>
      <c r="G1003" s="68">
        <v>5986.5</v>
      </c>
      <c r="H1003" s="60">
        <v>0</v>
      </c>
      <c r="I1003" s="60">
        <f>SUM('Report Summary'!$J1003:$N1003)</f>
        <v>0</v>
      </c>
      <c r="J1003" s="60">
        <v>0</v>
      </c>
      <c r="K1003" s="60"/>
      <c r="L1003" s="60"/>
      <c r="M1003" s="60"/>
      <c r="N1003" s="60">
        <v>0</v>
      </c>
      <c r="O1003" s="60">
        <f>SUM('Report Summary'!$P1003:$S1003)</f>
        <v>0</v>
      </c>
      <c r="P1003" s="60">
        <v>0</v>
      </c>
      <c r="Q1003" s="60">
        <v>0</v>
      </c>
      <c r="R1003" s="60">
        <v>0</v>
      </c>
      <c r="S1003" s="60">
        <v>0</v>
      </c>
    </row>
    <row r="1004" spans="1:19" x14ac:dyDescent="0.25">
      <c r="A1004" s="55">
        <v>1000</v>
      </c>
      <c r="B1004" s="66" t="s">
        <v>11394</v>
      </c>
      <c r="C1004" s="66">
        <v>2800497</v>
      </c>
      <c r="D1004" s="62">
        <f>'Report Summary'!$E1004+'Report Summary'!$I1004+'Report Summary'!$O1004</f>
        <v>100434.8</v>
      </c>
      <c r="E1004" s="62">
        <f>SUM('Report Summary'!$F1004:$H1004)</f>
        <v>93933.8</v>
      </c>
      <c r="F1004" s="62">
        <v>0</v>
      </c>
      <c r="G1004" s="62">
        <v>85515.5</v>
      </c>
      <c r="H1004" s="62">
        <v>8418.2999999999993</v>
      </c>
      <c r="I1004" s="62">
        <f>SUM('Report Summary'!$J1004:$N1004)</f>
        <v>4700.9999999999991</v>
      </c>
      <c r="J1004" s="62">
        <v>789.7</v>
      </c>
      <c r="K1004" s="62">
        <v>3596</v>
      </c>
      <c r="L1004" s="62">
        <v>210.4</v>
      </c>
      <c r="M1004" s="62"/>
      <c r="N1004" s="62">
        <v>104.9</v>
      </c>
      <c r="O1004" s="62">
        <f>SUM('Report Summary'!$P1004:$S1004)</f>
        <v>1800</v>
      </c>
      <c r="P1004" s="62">
        <v>0</v>
      </c>
      <c r="Q1004" s="62">
        <v>0</v>
      </c>
      <c r="R1004" s="62">
        <v>1800</v>
      </c>
      <c r="S1004" s="62">
        <v>0</v>
      </c>
    </row>
    <row r="1005" spans="1:19" x14ac:dyDescent="0.25">
      <c r="A1005" s="58">
        <v>1001</v>
      </c>
      <c r="B1005" s="65" t="s">
        <v>7556</v>
      </c>
      <c r="C1005" s="65">
        <v>5076978</v>
      </c>
      <c r="D1005" s="60">
        <f>'Report Summary'!$E1005+'Report Summary'!$I1005+'Report Summary'!$O1005</f>
        <v>630</v>
      </c>
      <c r="E1005" s="60">
        <f>SUM('Report Summary'!$F1005:$H1005)</f>
        <v>130</v>
      </c>
      <c r="F1005" s="60">
        <v>0</v>
      </c>
      <c r="G1005" s="60">
        <v>130</v>
      </c>
      <c r="H1005" s="60">
        <v>0</v>
      </c>
      <c r="I1005" s="60">
        <f>SUM('Report Summary'!$J1005:$N1005)</f>
        <v>500</v>
      </c>
      <c r="J1005" s="60">
        <v>0</v>
      </c>
      <c r="K1005" s="60"/>
      <c r="L1005" s="60"/>
      <c r="M1005" s="60">
        <v>500</v>
      </c>
      <c r="N1005" s="60">
        <v>0</v>
      </c>
      <c r="O1005" s="60">
        <f>SUM('Report Summary'!$P1005:$S1005)</f>
        <v>0</v>
      </c>
      <c r="P1005" s="60">
        <v>0</v>
      </c>
      <c r="Q1005" s="60">
        <v>0</v>
      </c>
      <c r="R1005" s="60">
        <v>0</v>
      </c>
      <c r="S1005" s="60">
        <v>0</v>
      </c>
    </row>
    <row r="1006" spans="1:19" x14ac:dyDescent="0.25">
      <c r="A1006" s="55">
        <v>1002</v>
      </c>
      <c r="B1006" s="56" t="s">
        <v>2191</v>
      </c>
      <c r="C1006" s="56">
        <v>2809621</v>
      </c>
      <c r="D1006" s="57">
        <f>'Report Summary'!$E1006+'Report Summary'!$I1006+'Report Summary'!$O1006</f>
        <v>5796.9000000000005</v>
      </c>
      <c r="E1006" s="57">
        <f>SUM('Report Summary'!$F1006:$H1006)</f>
        <v>111.6</v>
      </c>
      <c r="F1006" s="57">
        <v>108.1</v>
      </c>
      <c r="G1006" s="57">
        <v>0</v>
      </c>
      <c r="H1006" s="57">
        <v>3.5</v>
      </c>
      <c r="I1006" s="57">
        <f>SUM('Report Summary'!$J1006:$N1006)</f>
        <v>5685.3</v>
      </c>
      <c r="J1006" s="57">
        <v>90</v>
      </c>
      <c r="K1006" s="57">
        <v>2176</v>
      </c>
      <c r="L1006" s="57">
        <v>134.19999999999999</v>
      </c>
      <c r="M1006" s="57"/>
      <c r="N1006" s="57">
        <v>3285.1000000000004</v>
      </c>
      <c r="O1006" s="57">
        <f>SUM('Report Summary'!$P1006:$S1006)</f>
        <v>0</v>
      </c>
      <c r="P1006" s="57">
        <v>0</v>
      </c>
      <c r="Q1006" s="57">
        <v>0</v>
      </c>
      <c r="R1006" s="57">
        <v>0</v>
      </c>
      <c r="S1006" s="57">
        <v>0</v>
      </c>
    </row>
    <row r="1007" spans="1:19" x14ac:dyDescent="0.25">
      <c r="A1007" s="58">
        <v>1003</v>
      </c>
      <c r="B1007" s="65" t="s">
        <v>5176</v>
      </c>
      <c r="C1007" s="65">
        <v>2837919</v>
      </c>
      <c r="D1007" s="60">
        <f>'Report Summary'!$E1007+'Report Summary'!$I1007+'Report Summary'!$O1007</f>
        <v>13466.6</v>
      </c>
      <c r="E1007" s="60">
        <f>SUM('Report Summary'!$F1007:$H1007)</f>
        <v>13466.6</v>
      </c>
      <c r="F1007" s="60">
        <v>0</v>
      </c>
      <c r="G1007" s="60">
        <v>13309.9</v>
      </c>
      <c r="H1007" s="60">
        <v>156.69999999999999</v>
      </c>
      <c r="I1007" s="60">
        <f>SUM('Report Summary'!$J1007:$N1007)</f>
        <v>0</v>
      </c>
      <c r="J1007" s="60">
        <v>0</v>
      </c>
      <c r="K1007" s="60"/>
      <c r="L1007" s="60"/>
      <c r="M1007" s="60"/>
      <c r="N1007" s="60">
        <v>0</v>
      </c>
      <c r="O1007" s="60">
        <f>SUM('Report Summary'!$P1007:$S1007)</f>
        <v>0</v>
      </c>
      <c r="P1007" s="60">
        <v>0</v>
      </c>
      <c r="Q1007" s="60">
        <v>0</v>
      </c>
      <c r="R1007" s="60">
        <v>0</v>
      </c>
      <c r="S1007" s="60">
        <v>0</v>
      </c>
    </row>
    <row r="1008" spans="1:19" x14ac:dyDescent="0.25">
      <c r="A1008" s="55">
        <v>1004</v>
      </c>
      <c r="B1008" s="66" t="s">
        <v>11395</v>
      </c>
      <c r="C1008" s="66">
        <v>2784904</v>
      </c>
      <c r="D1008" s="62">
        <f>'Report Summary'!$E1008+'Report Summary'!$I1008+'Report Summary'!$O1008</f>
        <v>616847.9</v>
      </c>
      <c r="E1008" s="62">
        <f>SUM('Report Summary'!$F1008:$H1008)</f>
        <v>349833.4</v>
      </c>
      <c r="F1008" s="62">
        <v>52076.800000000003</v>
      </c>
      <c r="G1008" s="62">
        <v>159319.1</v>
      </c>
      <c r="H1008" s="62">
        <v>138437.5</v>
      </c>
      <c r="I1008" s="62">
        <f>SUM('Report Summary'!$J1008:$N1008)</f>
        <v>263914.5</v>
      </c>
      <c r="J1008" s="62">
        <v>11842.7</v>
      </c>
      <c r="K1008" s="62">
        <v>6105</v>
      </c>
      <c r="L1008" s="62">
        <v>18681.5</v>
      </c>
      <c r="M1008" s="62">
        <v>2500</v>
      </c>
      <c r="N1008" s="62">
        <v>224785.3</v>
      </c>
      <c r="O1008" s="62">
        <f>SUM('Report Summary'!$P1008:$S1008)</f>
        <v>3100</v>
      </c>
      <c r="P1008" s="62">
        <v>0</v>
      </c>
      <c r="Q1008" s="62">
        <v>300</v>
      </c>
      <c r="R1008" s="62">
        <v>2800</v>
      </c>
      <c r="S1008" s="62">
        <v>0</v>
      </c>
    </row>
    <row r="1009" spans="1:19" x14ac:dyDescent="0.25">
      <c r="A1009" s="58">
        <v>1005</v>
      </c>
      <c r="B1009" s="65" t="s">
        <v>11396</v>
      </c>
      <c r="C1009" s="65">
        <v>5197325</v>
      </c>
      <c r="D1009" s="60">
        <f>'Report Summary'!$E1009+'Report Summary'!$I1009+'Report Summary'!$O1009</f>
        <v>1910597.0000000002</v>
      </c>
      <c r="E1009" s="60">
        <f>SUM('Report Summary'!$F1009:$H1009)</f>
        <v>1876188.4000000001</v>
      </c>
      <c r="F1009" s="60">
        <v>1776875.4000000001</v>
      </c>
      <c r="G1009" s="60">
        <v>1716.2</v>
      </c>
      <c r="H1009" s="60">
        <v>97596.800000000003</v>
      </c>
      <c r="I1009" s="60">
        <f>SUM('Report Summary'!$J1009:$N1009)</f>
        <v>34408.6</v>
      </c>
      <c r="J1009" s="60">
        <v>9074.9</v>
      </c>
      <c r="K1009" s="60">
        <v>5640</v>
      </c>
      <c r="L1009" s="60">
        <v>14293.7</v>
      </c>
      <c r="M1009" s="60">
        <v>5400</v>
      </c>
      <c r="N1009" s="60">
        <v>0</v>
      </c>
      <c r="O1009" s="60">
        <f>SUM('Report Summary'!$P1009:$S1009)</f>
        <v>0</v>
      </c>
      <c r="P1009" s="60">
        <v>0</v>
      </c>
      <c r="Q1009" s="60">
        <v>0</v>
      </c>
      <c r="R1009" s="60">
        <v>0</v>
      </c>
      <c r="S1009" s="60">
        <v>0</v>
      </c>
    </row>
    <row r="1010" spans="1:19" x14ac:dyDescent="0.25">
      <c r="A1010" s="55">
        <v>1006</v>
      </c>
      <c r="B1010" s="69" t="s">
        <v>11397</v>
      </c>
      <c r="C1010" s="66">
        <v>5072115</v>
      </c>
      <c r="D1010" s="62">
        <f>'Report Summary'!$E1010+'Report Summary'!$I1010+'Report Summary'!$O1010</f>
        <v>12796.6</v>
      </c>
      <c r="E1010" s="62">
        <f>SUM('Report Summary'!$F1010:$H1010)</f>
        <v>281.39999999999998</v>
      </c>
      <c r="F1010" s="62">
        <v>0</v>
      </c>
      <c r="G1010" s="62">
        <v>281.39999999999998</v>
      </c>
      <c r="H1010" s="62">
        <v>0</v>
      </c>
      <c r="I1010" s="62">
        <f>SUM('Report Summary'!$J1010:$N1010)</f>
        <v>12515.2</v>
      </c>
      <c r="J1010" s="62">
        <v>0</v>
      </c>
      <c r="K1010" s="62">
        <v>12515.2</v>
      </c>
      <c r="L1010" s="62"/>
      <c r="M1010" s="62"/>
      <c r="N1010" s="62">
        <v>0</v>
      </c>
      <c r="O1010" s="62">
        <f>SUM('Report Summary'!$P1010:$S1010)</f>
        <v>0</v>
      </c>
      <c r="P1010" s="62">
        <v>0</v>
      </c>
      <c r="Q1010" s="62">
        <v>0</v>
      </c>
      <c r="R1010" s="62">
        <v>0</v>
      </c>
      <c r="S1010" s="62">
        <v>0</v>
      </c>
    </row>
    <row r="1011" spans="1:19" x14ac:dyDescent="0.25">
      <c r="A1011" s="58">
        <v>1007</v>
      </c>
      <c r="B1011" s="65" t="s">
        <v>11398</v>
      </c>
      <c r="C1011" s="65">
        <v>2618621</v>
      </c>
      <c r="D1011" s="60">
        <f>'Report Summary'!$E1011+'Report Summary'!$I1011+'Report Summary'!$O1011</f>
        <v>465892.8</v>
      </c>
      <c r="E1011" s="60">
        <f>SUM('Report Summary'!$F1011:$H1011)</f>
        <v>392310.1</v>
      </c>
      <c r="F1011" s="60">
        <v>51551</v>
      </c>
      <c r="G1011" s="60">
        <v>255443</v>
      </c>
      <c r="H1011" s="60">
        <v>85316.1</v>
      </c>
      <c r="I1011" s="60">
        <f>SUM('Report Summary'!$J1011:$N1011)</f>
        <v>65626.7</v>
      </c>
      <c r="J1011" s="60">
        <v>2032.7</v>
      </c>
      <c r="K1011" s="60"/>
      <c r="L1011" s="60">
        <v>13000</v>
      </c>
      <c r="M1011" s="60"/>
      <c r="N1011" s="60">
        <v>50594</v>
      </c>
      <c r="O1011" s="60">
        <f>SUM('Report Summary'!$P1011:$S1011)</f>
        <v>7956</v>
      </c>
      <c r="P1011" s="60">
        <v>0</v>
      </c>
      <c r="Q1011" s="60">
        <v>0</v>
      </c>
      <c r="R1011" s="60">
        <v>7956</v>
      </c>
      <c r="S1011" s="60">
        <v>0</v>
      </c>
    </row>
    <row r="1012" spans="1:19" x14ac:dyDescent="0.25">
      <c r="A1012" s="55">
        <v>1008</v>
      </c>
      <c r="B1012" s="66" t="s">
        <v>11399</v>
      </c>
      <c r="C1012" s="66">
        <v>5582342</v>
      </c>
      <c r="D1012" s="62">
        <f>'Report Summary'!$E1012+'Report Summary'!$I1012+'Report Summary'!$O1012</f>
        <v>537260</v>
      </c>
      <c r="E1012" s="62">
        <f>SUM('Report Summary'!$F1012:$H1012)</f>
        <v>537260</v>
      </c>
      <c r="F1012" s="62">
        <v>0</v>
      </c>
      <c r="G1012" s="62">
        <v>537260</v>
      </c>
      <c r="H1012" s="62">
        <v>0</v>
      </c>
      <c r="I1012" s="62">
        <f>SUM('Report Summary'!$J1012:$N1012)</f>
        <v>0</v>
      </c>
      <c r="J1012" s="62">
        <v>0</v>
      </c>
      <c r="K1012" s="62"/>
      <c r="L1012" s="62"/>
      <c r="M1012" s="62"/>
      <c r="N1012" s="62">
        <v>0</v>
      </c>
      <c r="O1012" s="62">
        <f>SUM('Report Summary'!$P1012:$S1012)</f>
        <v>0</v>
      </c>
      <c r="P1012" s="62">
        <v>0</v>
      </c>
      <c r="Q1012" s="62">
        <v>0</v>
      </c>
      <c r="R1012" s="62">
        <v>0</v>
      </c>
      <c r="S1012" s="62">
        <v>0</v>
      </c>
    </row>
    <row r="1013" spans="1:19" x14ac:dyDescent="0.25">
      <c r="A1013" s="58">
        <v>1009</v>
      </c>
      <c r="B1013" s="65" t="s">
        <v>113</v>
      </c>
      <c r="C1013" s="65">
        <v>2050374</v>
      </c>
      <c r="D1013" s="60">
        <f>'Report Summary'!$E1013+'Report Summary'!$I1013+'Report Summary'!$O1013</f>
        <v>3190618.5599999996</v>
      </c>
      <c r="E1013" s="60">
        <f>SUM('Report Summary'!$F1013:$H1013)</f>
        <v>2943870.76</v>
      </c>
      <c r="F1013" s="60">
        <v>1160020.56</v>
      </c>
      <c r="G1013" s="60">
        <v>447740.8</v>
      </c>
      <c r="H1013" s="60">
        <v>1336109.3999999999</v>
      </c>
      <c r="I1013" s="60">
        <f>SUM('Report Summary'!$J1013:$N1013)</f>
        <v>243343.89999999997</v>
      </c>
      <c r="J1013" s="60">
        <v>53393.130000000005</v>
      </c>
      <c r="K1013" s="60">
        <v>41877.39</v>
      </c>
      <c r="L1013" s="60">
        <v>113956.9</v>
      </c>
      <c r="M1013" s="60"/>
      <c r="N1013" s="60">
        <v>34116.479999999996</v>
      </c>
      <c r="O1013" s="60">
        <f>SUM('Report Summary'!$P1013:$S1013)</f>
        <v>3403.9</v>
      </c>
      <c r="P1013" s="60">
        <v>0</v>
      </c>
      <c r="Q1013" s="60">
        <v>0</v>
      </c>
      <c r="R1013" s="60">
        <v>865.1</v>
      </c>
      <c r="S1013" s="60">
        <v>2538.8000000000002</v>
      </c>
    </row>
    <row r="1014" spans="1:19" x14ac:dyDescent="0.25">
      <c r="A1014" s="55">
        <v>1010</v>
      </c>
      <c r="B1014" s="66" t="s">
        <v>11400</v>
      </c>
      <c r="C1014" s="66">
        <v>5106753</v>
      </c>
      <c r="D1014" s="62">
        <f>'Report Summary'!$E1014+'Report Summary'!$I1014+'Report Summary'!$O1014</f>
        <v>7840</v>
      </c>
      <c r="E1014" s="62">
        <f>SUM('Report Summary'!$F1014:$H1014)</f>
        <v>5340</v>
      </c>
      <c r="F1014" s="62">
        <v>0</v>
      </c>
      <c r="G1014" s="62">
        <v>5340</v>
      </c>
      <c r="H1014" s="62">
        <v>0</v>
      </c>
      <c r="I1014" s="62">
        <f>SUM('Report Summary'!$J1014:$N1014)</f>
        <v>0</v>
      </c>
      <c r="J1014" s="62">
        <v>0</v>
      </c>
      <c r="K1014" s="62"/>
      <c r="L1014" s="62"/>
      <c r="M1014" s="62"/>
      <c r="N1014" s="62">
        <v>0</v>
      </c>
      <c r="O1014" s="62">
        <f>SUM('Report Summary'!$P1014:$S1014)</f>
        <v>2500</v>
      </c>
      <c r="P1014" s="62">
        <v>0</v>
      </c>
      <c r="Q1014" s="62">
        <v>0</v>
      </c>
      <c r="R1014" s="62">
        <v>2500</v>
      </c>
      <c r="S1014" s="62">
        <v>0</v>
      </c>
    </row>
    <row r="1015" spans="1:19" x14ac:dyDescent="0.25">
      <c r="A1015" s="58">
        <v>1011</v>
      </c>
      <c r="B1015" s="65" t="s">
        <v>11401</v>
      </c>
      <c r="C1015" s="65">
        <v>2036231</v>
      </c>
      <c r="D1015" s="60">
        <f>'Report Summary'!$E1015+'Report Summary'!$I1015+'Report Summary'!$O1015</f>
        <v>39695</v>
      </c>
      <c r="E1015" s="60">
        <f>SUM('Report Summary'!$F1015:$H1015)</f>
        <v>31183</v>
      </c>
      <c r="F1015" s="60">
        <v>9617</v>
      </c>
      <c r="G1015" s="60">
        <v>3066</v>
      </c>
      <c r="H1015" s="60">
        <v>18500</v>
      </c>
      <c r="I1015" s="60">
        <f>SUM('Report Summary'!$J1015:$N1015)</f>
        <v>3512</v>
      </c>
      <c r="J1015" s="60">
        <v>2100</v>
      </c>
      <c r="K1015" s="60">
        <v>1412</v>
      </c>
      <c r="L1015" s="60"/>
      <c r="M1015" s="60"/>
      <c r="N1015" s="60">
        <v>0</v>
      </c>
      <c r="O1015" s="60">
        <f>SUM('Report Summary'!$P1015:$S1015)</f>
        <v>5000</v>
      </c>
      <c r="P1015" s="60">
        <v>0</v>
      </c>
      <c r="Q1015" s="60">
        <v>0</v>
      </c>
      <c r="R1015" s="60">
        <v>0</v>
      </c>
      <c r="S1015" s="60">
        <v>5000</v>
      </c>
    </row>
    <row r="1016" spans="1:19" x14ac:dyDescent="0.25">
      <c r="A1016" s="55">
        <v>1012</v>
      </c>
      <c r="B1016" s="69" t="s">
        <v>11402</v>
      </c>
      <c r="C1016" s="66">
        <v>5380618</v>
      </c>
      <c r="D1016" s="62">
        <f>'Report Summary'!$E1016+'Report Summary'!$I1016+'Report Summary'!$O1016</f>
        <v>2968</v>
      </c>
      <c r="E1016" s="62">
        <f>SUM('Report Summary'!$F1016:$H1016)</f>
        <v>2968</v>
      </c>
      <c r="F1016" s="62">
        <v>500</v>
      </c>
      <c r="G1016" s="62">
        <v>2468</v>
      </c>
      <c r="H1016" s="62">
        <v>0</v>
      </c>
      <c r="I1016" s="62">
        <f>SUM('Report Summary'!$J1016:$N1016)</f>
        <v>0</v>
      </c>
      <c r="J1016" s="62">
        <v>0</v>
      </c>
      <c r="K1016" s="62"/>
      <c r="L1016" s="62"/>
      <c r="M1016" s="62"/>
      <c r="N1016" s="62">
        <v>0</v>
      </c>
      <c r="O1016" s="62">
        <f>SUM('Report Summary'!$P1016:$S1016)</f>
        <v>0</v>
      </c>
      <c r="P1016" s="62">
        <v>0</v>
      </c>
      <c r="Q1016" s="62">
        <v>0</v>
      </c>
      <c r="R1016" s="62">
        <v>0</v>
      </c>
      <c r="S1016" s="62">
        <v>0</v>
      </c>
    </row>
    <row r="1017" spans="1:19" x14ac:dyDescent="0.25">
      <c r="A1017" s="58">
        <v>1013</v>
      </c>
      <c r="B1017" s="73" t="s">
        <v>11403</v>
      </c>
      <c r="C1017" s="65">
        <v>2812886</v>
      </c>
      <c r="D1017" s="60">
        <f>'Report Summary'!$E1017+'Report Summary'!$I1017+'Report Summary'!$O1017</f>
        <v>0</v>
      </c>
      <c r="E1017" s="60">
        <f>SUM('Report Summary'!$F1017:$H1017)</f>
        <v>0</v>
      </c>
      <c r="F1017" s="60">
        <v>0</v>
      </c>
      <c r="G1017" s="60">
        <v>0</v>
      </c>
      <c r="H1017" s="60">
        <v>0</v>
      </c>
      <c r="I1017" s="60">
        <f>SUM('Report Summary'!$J1017:$N1017)</f>
        <v>0</v>
      </c>
      <c r="J1017" s="60">
        <v>0</v>
      </c>
      <c r="K1017" s="60"/>
      <c r="L1017" s="60"/>
      <c r="M1017" s="60"/>
      <c r="N1017" s="60">
        <v>0</v>
      </c>
      <c r="O1017" s="60">
        <f>SUM('Report Summary'!$P1017:$S1017)</f>
        <v>0</v>
      </c>
      <c r="P1017" s="60">
        <v>0</v>
      </c>
      <c r="Q1017" s="60">
        <v>0</v>
      </c>
      <c r="R1017" s="60">
        <v>0</v>
      </c>
      <c r="S1017" s="60">
        <v>0</v>
      </c>
    </row>
    <row r="1018" spans="1:19" x14ac:dyDescent="0.25">
      <c r="A1018" s="55">
        <v>1014</v>
      </c>
      <c r="B1018" s="66" t="s">
        <v>11404</v>
      </c>
      <c r="C1018" s="66">
        <v>2004879</v>
      </c>
      <c r="D1018" s="62">
        <f>'Report Summary'!$E1018+'Report Summary'!$I1018+'Report Summary'!$O1018</f>
        <v>3748687.3</v>
      </c>
      <c r="E1018" s="62">
        <f>SUM('Report Summary'!$F1018:$H1018)</f>
        <v>3092328.5999999996</v>
      </c>
      <c r="F1018" s="62">
        <v>1100289.7999999998</v>
      </c>
      <c r="G1018" s="62">
        <v>799393</v>
      </c>
      <c r="H1018" s="62">
        <v>1192645.7999999998</v>
      </c>
      <c r="I1018" s="62">
        <f>SUM('Report Summary'!$J1018:$N1018)</f>
        <v>656358.70000000007</v>
      </c>
      <c r="J1018" s="62">
        <v>74358.3</v>
      </c>
      <c r="K1018" s="62">
        <v>3185</v>
      </c>
      <c r="L1018" s="62">
        <v>578310</v>
      </c>
      <c r="M1018" s="62"/>
      <c r="N1018" s="62">
        <v>505.4</v>
      </c>
      <c r="O1018" s="62">
        <f>SUM('Report Summary'!$P1018:$S1018)</f>
        <v>0</v>
      </c>
      <c r="P1018" s="62">
        <v>0</v>
      </c>
      <c r="Q1018" s="62">
        <v>0</v>
      </c>
      <c r="R1018" s="62">
        <v>0</v>
      </c>
      <c r="S1018" s="62">
        <v>0</v>
      </c>
    </row>
    <row r="1019" spans="1:19" x14ac:dyDescent="0.25">
      <c r="A1019" s="58">
        <v>1015</v>
      </c>
      <c r="B1019" s="65" t="s">
        <v>11405</v>
      </c>
      <c r="C1019" s="65">
        <v>5319331</v>
      </c>
      <c r="D1019" s="60">
        <f>'Report Summary'!$E1019+'Report Summary'!$I1019+'Report Summary'!$O1019</f>
        <v>108100</v>
      </c>
      <c r="E1019" s="60">
        <f>SUM('Report Summary'!$F1019:$H1019)</f>
        <v>33900</v>
      </c>
      <c r="F1019" s="60">
        <v>0</v>
      </c>
      <c r="G1019" s="60">
        <v>10200</v>
      </c>
      <c r="H1019" s="60">
        <v>23700</v>
      </c>
      <c r="I1019" s="60">
        <f>SUM('Report Summary'!$J1019:$N1019)</f>
        <v>13200</v>
      </c>
      <c r="J1019" s="60">
        <v>3200</v>
      </c>
      <c r="K1019" s="60">
        <v>2700</v>
      </c>
      <c r="L1019" s="60">
        <v>2800</v>
      </c>
      <c r="M1019" s="60">
        <v>4500</v>
      </c>
      <c r="N1019" s="60">
        <v>0</v>
      </c>
      <c r="O1019" s="60">
        <f>SUM('Report Summary'!$P1019:$S1019)</f>
        <v>61000</v>
      </c>
      <c r="P1019" s="60">
        <v>0</v>
      </c>
      <c r="Q1019" s="60">
        <v>50000</v>
      </c>
      <c r="R1019" s="60">
        <v>11000</v>
      </c>
      <c r="S1019" s="60">
        <v>0</v>
      </c>
    </row>
    <row r="1020" spans="1:19" x14ac:dyDescent="0.25">
      <c r="A1020" s="55">
        <v>1016</v>
      </c>
      <c r="B1020" s="66" t="s">
        <v>11406</v>
      </c>
      <c r="C1020" s="66">
        <v>2770601</v>
      </c>
      <c r="D1020" s="62">
        <f>'Report Summary'!$E1020+'Report Summary'!$I1020+'Report Summary'!$O1020</f>
        <v>290354.2</v>
      </c>
      <c r="E1020" s="62">
        <f>SUM('Report Summary'!$F1020:$H1020)</f>
        <v>256436.7</v>
      </c>
      <c r="F1020" s="62">
        <v>62928.5</v>
      </c>
      <c r="G1020" s="62">
        <v>172691.1</v>
      </c>
      <c r="H1020" s="62">
        <v>20817.100000000002</v>
      </c>
      <c r="I1020" s="62">
        <f>SUM('Report Summary'!$J1020:$N1020)</f>
        <v>33917.5</v>
      </c>
      <c r="J1020" s="62">
        <v>0</v>
      </c>
      <c r="K1020" s="62">
        <v>7771.8</v>
      </c>
      <c r="L1020" s="62">
        <v>26145.7</v>
      </c>
      <c r="M1020" s="62"/>
      <c r="N1020" s="62">
        <v>0</v>
      </c>
      <c r="O1020" s="62">
        <f>SUM('Report Summary'!$P1020:$S1020)</f>
        <v>0</v>
      </c>
      <c r="P1020" s="62">
        <v>0</v>
      </c>
      <c r="Q1020" s="62">
        <v>0</v>
      </c>
      <c r="R1020" s="62">
        <v>0</v>
      </c>
      <c r="S1020" s="62">
        <v>0</v>
      </c>
    </row>
    <row r="1021" spans="1:19" x14ac:dyDescent="0.25">
      <c r="A1021" s="58">
        <v>1017</v>
      </c>
      <c r="B1021" s="65" t="s">
        <v>11407</v>
      </c>
      <c r="C1021" s="65">
        <v>5167256</v>
      </c>
      <c r="D1021" s="60">
        <f>'Report Summary'!$E1021+'Report Summary'!$I1021+'Report Summary'!$O1021</f>
        <v>4132.2999999999993</v>
      </c>
      <c r="E1021" s="60">
        <f>SUM('Report Summary'!$F1021:$H1021)</f>
        <v>3085.2</v>
      </c>
      <c r="F1021" s="60">
        <v>1165.5999999999999</v>
      </c>
      <c r="G1021" s="60">
        <v>750.5</v>
      </c>
      <c r="H1021" s="60">
        <v>1169.0999999999999</v>
      </c>
      <c r="I1021" s="60">
        <f>SUM('Report Summary'!$J1021:$N1021)</f>
        <v>1047.0999999999999</v>
      </c>
      <c r="J1021" s="60">
        <v>0</v>
      </c>
      <c r="K1021" s="60">
        <f>SUM(580+87.2)</f>
        <v>667.2</v>
      </c>
      <c r="L1021" s="60"/>
      <c r="M1021" s="60">
        <v>150</v>
      </c>
      <c r="N1021" s="60">
        <v>229.89999999999998</v>
      </c>
      <c r="O1021" s="60">
        <f>SUM('Report Summary'!$P1021:$S1021)</f>
        <v>0</v>
      </c>
      <c r="P1021" s="60">
        <v>0</v>
      </c>
      <c r="Q1021" s="60">
        <v>0</v>
      </c>
      <c r="R1021" s="60">
        <v>0</v>
      </c>
      <c r="S1021" s="60">
        <v>0</v>
      </c>
    </row>
    <row r="1022" spans="1:19" x14ac:dyDescent="0.25">
      <c r="A1022" s="55">
        <v>1018</v>
      </c>
      <c r="B1022" s="56" t="s">
        <v>11408</v>
      </c>
      <c r="C1022" s="56">
        <v>5257352</v>
      </c>
      <c r="D1022" s="57">
        <f>'Report Summary'!$E1022+'Report Summary'!$I1022+'Report Summary'!$O1022</f>
        <v>93465.799999999988</v>
      </c>
      <c r="E1022" s="57">
        <f>SUM('Report Summary'!$F1022:$H1022)</f>
        <v>89441.599999999991</v>
      </c>
      <c r="F1022" s="57">
        <v>0</v>
      </c>
      <c r="G1022" s="57">
        <v>83524.899999999994</v>
      </c>
      <c r="H1022" s="57">
        <v>5916.7</v>
      </c>
      <c r="I1022" s="57">
        <f>SUM('Report Summary'!$J1022:$N1022)</f>
        <v>727.9</v>
      </c>
      <c r="J1022" s="57">
        <v>0</v>
      </c>
      <c r="K1022" s="57">
        <v>727.9</v>
      </c>
      <c r="L1022" s="57"/>
      <c r="M1022" s="57"/>
      <c r="N1022" s="57">
        <v>0</v>
      </c>
      <c r="O1022" s="57">
        <f>SUM('Report Summary'!$P1022:$S1022)</f>
        <v>3296.3</v>
      </c>
      <c r="P1022" s="57">
        <v>0</v>
      </c>
      <c r="Q1022" s="57">
        <v>2500</v>
      </c>
      <c r="R1022" s="57">
        <v>796.3</v>
      </c>
      <c r="S1022" s="57">
        <v>0</v>
      </c>
    </row>
    <row r="1023" spans="1:19" x14ac:dyDescent="0.25">
      <c r="A1023" s="58">
        <v>1019</v>
      </c>
      <c r="B1023" s="65" t="s">
        <v>11409</v>
      </c>
      <c r="C1023" s="65">
        <v>5195608</v>
      </c>
      <c r="D1023" s="60">
        <f>'Report Summary'!$E1023+'Report Summary'!$I1023+'Report Summary'!$O1023</f>
        <v>1501.63</v>
      </c>
      <c r="E1023" s="60">
        <f>SUM('Report Summary'!$F1023:$H1023)</f>
        <v>1501.63</v>
      </c>
      <c r="F1023" s="60">
        <v>0</v>
      </c>
      <c r="G1023" s="60">
        <v>1401.63</v>
      </c>
      <c r="H1023" s="60">
        <v>100</v>
      </c>
      <c r="I1023" s="60">
        <f>SUM('Report Summary'!$J1023:$N1023)</f>
        <v>0</v>
      </c>
      <c r="J1023" s="60">
        <v>0</v>
      </c>
      <c r="K1023" s="60"/>
      <c r="L1023" s="60"/>
      <c r="M1023" s="60"/>
      <c r="N1023" s="60">
        <v>0</v>
      </c>
      <c r="O1023" s="60">
        <f>SUM('Report Summary'!$P1023:$S1023)</f>
        <v>0</v>
      </c>
      <c r="P1023" s="60">
        <v>0</v>
      </c>
      <c r="Q1023" s="60">
        <v>0</v>
      </c>
      <c r="R1023" s="60">
        <v>0</v>
      </c>
      <c r="S1023" s="60">
        <v>0</v>
      </c>
    </row>
    <row r="1024" spans="1:19" x14ac:dyDescent="0.25">
      <c r="A1024" s="55">
        <v>1020</v>
      </c>
      <c r="B1024" s="66" t="s">
        <v>11410</v>
      </c>
      <c r="C1024" s="66">
        <v>5144663</v>
      </c>
      <c r="D1024" s="62">
        <f>'Report Summary'!$E1024+'Report Summary'!$I1024+'Report Summary'!$O1024</f>
        <v>6058.2000000000007</v>
      </c>
      <c r="E1024" s="62">
        <f>SUM('Report Summary'!$F1024:$H1024)</f>
        <v>6058.2000000000007</v>
      </c>
      <c r="F1024" s="62">
        <v>0</v>
      </c>
      <c r="G1024" s="62">
        <v>5363.6</v>
      </c>
      <c r="H1024" s="62">
        <v>694.6</v>
      </c>
      <c r="I1024" s="62">
        <f>SUM('Report Summary'!$J1024:$N1024)</f>
        <v>0</v>
      </c>
      <c r="J1024" s="62">
        <v>0</v>
      </c>
      <c r="K1024" s="62"/>
      <c r="L1024" s="62"/>
      <c r="M1024" s="62"/>
      <c r="N1024" s="62">
        <v>0</v>
      </c>
      <c r="O1024" s="62">
        <f>SUM('Report Summary'!$P1024:$S1024)</f>
        <v>0</v>
      </c>
      <c r="P1024" s="62">
        <v>0</v>
      </c>
      <c r="Q1024" s="62">
        <v>0</v>
      </c>
      <c r="R1024" s="62">
        <v>0</v>
      </c>
      <c r="S1024" s="62">
        <v>0</v>
      </c>
    </row>
    <row r="1025" spans="1:19" x14ac:dyDescent="0.25">
      <c r="A1025" s="58">
        <v>1021</v>
      </c>
      <c r="B1025" s="65" t="s">
        <v>11411</v>
      </c>
      <c r="C1025" s="65">
        <v>5302889</v>
      </c>
      <c r="D1025" s="60">
        <f>'Report Summary'!$E1025+'Report Summary'!$I1025+'Report Summary'!$O1025</f>
        <v>35956.400000000001</v>
      </c>
      <c r="E1025" s="60">
        <f>SUM('Report Summary'!$F1025:$H1025)</f>
        <v>35672.400000000001</v>
      </c>
      <c r="F1025" s="60">
        <v>37.9</v>
      </c>
      <c r="G1025" s="60">
        <v>20551.900000000001</v>
      </c>
      <c r="H1025" s="60">
        <v>15082.599999999999</v>
      </c>
      <c r="I1025" s="60">
        <f>SUM('Report Summary'!$J1025:$N1025)</f>
        <v>284</v>
      </c>
      <c r="J1025" s="60">
        <v>264</v>
      </c>
      <c r="K1025" s="60">
        <v>20</v>
      </c>
      <c r="L1025" s="60"/>
      <c r="M1025" s="60"/>
      <c r="N1025" s="60">
        <v>0</v>
      </c>
      <c r="O1025" s="60">
        <f>SUM('Report Summary'!$P1025:$S1025)</f>
        <v>0</v>
      </c>
      <c r="P1025" s="60">
        <v>0</v>
      </c>
      <c r="Q1025" s="60">
        <v>0</v>
      </c>
      <c r="R1025" s="60">
        <v>0</v>
      </c>
      <c r="S1025" s="60">
        <v>0</v>
      </c>
    </row>
    <row r="1026" spans="1:19" x14ac:dyDescent="0.25">
      <c r="A1026" s="55">
        <v>1022</v>
      </c>
      <c r="B1026" s="66" t="s">
        <v>11412</v>
      </c>
      <c r="C1026" s="66">
        <v>2830213</v>
      </c>
      <c r="D1026" s="62">
        <f>'Report Summary'!$E1026+'Report Summary'!$I1026+'Report Summary'!$O1026</f>
        <v>1153149.3500000001</v>
      </c>
      <c r="E1026" s="62">
        <f>SUM('Report Summary'!$F1026:$H1026)</f>
        <v>860608.32000000007</v>
      </c>
      <c r="F1026" s="62">
        <v>390595.29000000004</v>
      </c>
      <c r="G1026" s="62">
        <v>4323.74</v>
      </c>
      <c r="H1026" s="62">
        <v>465689.29</v>
      </c>
      <c r="I1026" s="62">
        <f>SUM('Report Summary'!$J1026:$N1026)</f>
        <v>290651.03000000003</v>
      </c>
      <c r="J1026" s="62">
        <v>2220.1</v>
      </c>
      <c r="K1026" s="62">
        <v>3333.14</v>
      </c>
      <c r="L1026" s="62">
        <v>29137.7</v>
      </c>
      <c r="M1026" s="62"/>
      <c r="N1026" s="62">
        <v>255960.09000000003</v>
      </c>
      <c r="O1026" s="62">
        <f>SUM('Report Summary'!$P1026:$S1026)</f>
        <v>1890</v>
      </c>
      <c r="P1026" s="62">
        <v>1890</v>
      </c>
      <c r="Q1026" s="62">
        <v>0</v>
      </c>
      <c r="R1026" s="62">
        <v>0</v>
      </c>
      <c r="S1026" s="62">
        <v>0</v>
      </c>
    </row>
    <row r="1027" spans="1:19" x14ac:dyDescent="0.25">
      <c r="A1027" s="58">
        <v>1023</v>
      </c>
      <c r="B1027" s="65" t="s">
        <v>11413</v>
      </c>
      <c r="C1027" s="65">
        <v>2870312</v>
      </c>
      <c r="D1027" s="60">
        <f>'Report Summary'!$E1027+'Report Summary'!$I1027+'Report Summary'!$O1027</f>
        <v>83000.570000000007</v>
      </c>
      <c r="E1027" s="60">
        <f>SUM('Report Summary'!$F1027:$H1027)</f>
        <v>83000.570000000007</v>
      </c>
      <c r="F1027" s="60">
        <v>0</v>
      </c>
      <c r="G1027" s="60">
        <v>82220.570000000007</v>
      </c>
      <c r="H1027" s="60">
        <v>780</v>
      </c>
      <c r="I1027" s="60">
        <f>SUM('Report Summary'!$J1027:$N1027)</f>
        <v>0</v>
      </c>
      <c r="J1027" s="60">
        <v>0</v>
      </c>
      <c r="K1027" s="60"/>
      <c r="L1027" s="60"/>
      <c r="M1027" s="60"/>
      <c r="N1027" s="60">
        <v>0</v>
      </c>
      <c r="O1027" s="60">
        <f>SUM('Report Summary'!$P1027:$S1027)</f>
        <v>0</v>
      </c>
      <c r="P1027" s="60">
        <v>0</v>
      </c>
      <c r="Q1027" s="60">
        <v>0</v>
      </c>
      <c r="R1027" s="60">
        <v>0</v>
      </c>
      <c r="S1027" s="60">
        <v>0</v>
      </c>
    </row>
    <row r="1028" spans="1:19" s="21" customFormat="1" x14ac:dyDescent="0.25">
      <c r="A1028" s="55">
        <v>1024</v>
      </c>
      <c r="B1028" s="66" t="s">
        <v>11414</v>
      </c>
      <c r="C1028" s="66">
        <v>5250862</v>
      </c>
      <c r="D1028" s="62">
        <f>'Report Summary'!$E1028+'Report Summary'!$I1028+'Report Summary'!$O1028</f>
        <v>543434.9</v>
      </c>
      <c r="E1028" s="62">
        <f>SUM('Report Summary'!$F1028:$H1028)</f>
        <v>326211.40000000002</v>
      </c>
      <c r="F1028" s="62">
        <v>672.2</v>
      </c>
      <c r="G1028" s="62">
        <v>107186.3</v>
      </c>
      <c r="H1028" s="62">
        <v>218352.9</v>
      </c>
      <c r="I1028" s="62">
        <f>SUM('Report Summary'!$J1028:$N1028)</f>
        <v>217223.5</v>
      </c>
      <c r="J1028" s="62">
        <v>214623.5</v>
      </c>
      <c r="K1028" s="62"/>
      <c r="L1028" s="62">
        <v>1000</v>
      </c>
      <c r="M1028" s="62">
        <v>1600</v>
      </c>
      <c r="N1028" s="62">
        <v>0</v>
      </c>
      <c r="O1028" s="62">
        <f>SUM('Report Summary'!$P1028:$S1028)</f>
        <v>0</v>
      </c>
      <c r="P1028" s="62">
        <v>0</v>
      </c>
      <c r="Q1028" s="62">
        <v>0</v>
      </c>
      <c r="R1028" s="62">
        <v>0</v>
      </c>
      <c r="S1028" s="62">
        <v>0</v>
      </c>
    </row>
    <row r="1029" spans="1:19" x14ac:dyDescent="0.25">
      <c r="A1029" s="58">
        <v>1025</v>
      </c>
      <c r="B1029" s="65" t="s">
        <v>11415</v>
      </c>
      <c r="C1029" s="65">
        <v>5173442</v>
      </c>
      <c r="D1029" s="60">
        <f>'Report Summary'!$E1029+'Report Summary'!$I1029+'Report Summary'!$O1029</f>
        <v>55509.9</v>
      </c>
      <c r="E1029" s="60">
        <f>SUM('Report Summary'!$F1029:$H1029)</f>
        <v>32525.5</v>
      </c>
      <c r="F1029" s="60">
        <v>0</v>
      </c>
      <c r="G1029" s="60">
        <v>31724.9</v>
      </c>
      <c r="H1029" s="60">
        <v>800.6</v>
      </c>
      <c r="I1029" s="60">
        <f>SUM('Report Summary'!$J1029:$N1029)</f>
        <v>3984.4</v>
      </c>
      <c r="J1029" s="60">
        <v>0</v>
      </c>
      <c r="K1029" s="60">
        <v>1334.4</v>
      </c>
      <c r="L1029" s="60">
        <v>2000</v>
      </c>
      <c r="M1029" s="60">
        <v>650</v>
      </c>
      <c r="N1029" s="60">
        <v>0</v>
      </c>
      <c r="O1029" s="60">
        <f>SUM('Report Summary'!$P1029:$S1029)</f>
        <v>19000</v>
      </c>
      <c r="P1029" s="60">
        <v>0</v>
      </c>
      <c r="Q1029" s="60">
        <v>0</v>
      </c>
      <c r="R1029" s="60">
        <v>19000</v>
      </c>
      <c r="S1029" s="60">
        <v>0</v>
      </c>
    </row>
    <row r="1030" spans="1:19" x14ac:dyDescent="0.25">
      <c r="A1030" s="55">
        <v>1026</v>
      </c>
      <c r="B1030" s="66" t="s">
        <v>11416</v>
      </c>
      <c r="C1030" s="66">
        <v>2579057</v>
      </c>
      <c r="D1030" s="62">
        <f>'Report Summary'!$E1030+'Report Summary'!$I1030+'Report Summary'!$O1030</f>
        <v>12957.800000000001</v>
      </c>
      <c r="E1030" s="62">
        <f>SUM('Report Summary'!$F1030:$H1030)</f>
        <v>1820.6000000000001</v>
      </c>
      <c r="F1030" s="62">
        <v>0</v>
      </c>
      <c r="G1030" s="62">
        <v>76.400000000000006</v>
      </c>
      <c r="H1030" s="62">
        <v>1744.2</v>
      </c>
      <c r="I1030" s="62">
        <f>SUM('Report Summary'!$J1030:$N1030)</f>
        <v>11137.2</v>
      </c>
      <c r="J1030" s="62">
        <v>0</v>
      </c>
      <c r="K1030" s="62">
        <v>4567.2</v>
      </c>
      <c r="L1030" s="62">
        <v>945</v>
      </c>
      <c r="M1030" s="62"/>
      <c r="N1030" s="62">
        <v>5625</v>
      </c>
      <c r="O1030" s="62">
        <f>SUM('Report Summary'!$P1030:$S1030)</f>
        <v>0</v>
      </c>
      <c r="P1030" s="62">
        <v>0</v>
      </c>
      <c r="Q1030" s="62">
        <v>0</v>
      </c>
      <c r="R1030" s="62">
        <v>0</v>
      </c>
      <c r="S1030" s="62">
        <v>0</v>
      </c>
    </row>
    <row r="1031" spans="1:19" x14ac:dyDescent="0.25">
      <c r="A1031" s="58">
        <v>1027</v>
      </c>
      <c r="B1031" s="65" t="s">
        <v>11417</v>
      </c>
      <c r="C1031" s="65">
        <v>5565057</v>
      </c>
      <c r="D1031" s="60">
        <f>'Report Summary'!$E1031+'Report Summary'!$I1031+'Report Summary'!$O1031</f>
        <v>9554.6</v>
      </c>
      <c r="E1031" s="60">
        <f>SUM('Report Summary'!$F1031:$H1031)</f>
        <v>9054.6</v>
      </c>
      <c r="F1031" s="60">
        <v>0</v>
      </c>
      <c r="G1031" s="60">
        <v>5736.6</v>
      </c>
      <c r="H1031" s="60">
        <v>3318</v>
      </c>
      <c r="I1031" s="60">
        <f>SUM('Report Summary'!$J1031:$N1031)</f>
        <v>0</v>
      </c>
      <c r="J1031" s="60">
        <v>0</v>
      </c>
      <c r="K1031" s="60"/>
      <c r="L1031" s="60"/>
      <c r="M1031" s="60"/>
      <c r="N1031" s="60">
        <v>0</v>
      </c>
      <c r="O1031" s="60">
        <f>SUM('Report Summary'!$P1031:$S1031)</f>
        <v>500</v>
      </c>
      <c r="P1031" s="60">
        <v>0</v>
      </c>
      <c r="Q1031" s="60">
        <v>0</v>
      </c>
      <c r="R1031" s="60">
        <v>0</v>
      </c>
      <c r="S1031" s="60">
        <v>500</v>
      </c>
    </row>
    <row r="1032" spans="1:19" x14ac:dyDescent="0.25">
      <c r="A1032" s="55">
        <v>1028</v>
      </c>
      <c r="B1032" s="66" t="s">
        <v>11418</v>
      </c>
      <c r="C1032" s="66">
        <v>2875926</v>
      </c>
      <c r="D1032" s="62">
        <f>'Report Summary'!$E1032+'Report Summary'!$I1032+'Report Summary'!$O1032</f>
        <v>32662.974000000002</v>
      </c>
      <c r="E1032" s="62">
        <f>SUM('Report Summary'!$F1032:$H1032)</f>
        <v>32484.774000000001</v>
      </c>
      <c r="F1032" s="62">
        <v>9987.8739999999998</v>
      </c>
      <c r="G1032" s="62">
        <v>150</v>
      </c>
      <c r="H1032" s="62">
        <v>22346.9</v>
      </c>
      <c r="I1032" s="62">
        <f>SUM('Report Summary'!$J1032:$N1032)</f>
        <v>178.2</v>
      </c>
      <c r="J1032" s="62">
        <v>178.2</v>
      </c>
      <c r="K1032" s="62"/>
      <c r="L1032" s="62"/>
      <c r="M1032" s="62"/>
      <c r="N1032" s="62">
        <v>0</v>
      </c>
      <c r="O1032" s="62">
        <f>SUM('Report Summary'!$P1032:$S1032)</f>
        <v>0</v>
      </c>
      <c r="P1032" s="62">
        <v>0</v>
      </c>
      <c r="Q1032" s="62">
        <v>0</v>
      </c>
      <c r="R1032" s="62">
        <v>0</v>
      </c>
      <c r="S1032" s="62">
        <v>0</v>
      </c>
    </row>
    <row r="1033" spans="1:19" x14ac:dyDescent="0.25">
      <c r="A1033" s="58">
        <v>1029</v>
      </c>
      <c r="B1033" s="65" t="s">
        <v>4676</v>
      </c>
      <c r="C1033" s="65">
        <v>5281733</v>
      </c>
      <c r="D1033" s="60">
        <f>'Report Summary'!$E1033+'Report Summary'!$I1033+'Report Summary'!$O1033</f>
        <v>72072.3</v>
      </c>
      <c r="E1033" s="60">
        <f>SUM('Report Summary'!$F1033:$H1033)</f>
        <v>71622.3</v>
      </c>
      <c r="F1033" s="60">
        <v>0</v>
      </c>
      <c r="G1033" s="60">
        <v>71622.3</v>
      </c>
      <c r="H1033" s="60">
        <v>0</v>
      </c>
      <c r="I1033" s="60">
        <f>SUM('Report Summary'!$J1033:$N1033)</f>
        <v>450</v>
      </c>
      <c r="J1033" s="60">
        <v>0</v>
      </c>
      <c r="K1033" s="60"/>
      <c r="L1033" s="60"/>
      <c r="M1033" s="60">
        <v>450</v>
      </c>
      <c r="N1033" s="60">
        <v>0</v>
      </c>
      <c r="O1033" s="60">
        <f>SUM('Report Summary'!$P1033:$S1033)</f>
        <v>0</v>
      </c>
      <c r="P1033" s="60">
        <v>0</v>
      </c>
      <c r="Q1033" s="60">
        <v>0</v>
      </c>
      <c r="R1033" s="60">
        <v>0</v>
      </c>
      <c r="S1033" s="60">
        <v>0</v>
      </c>
    </row>
    <row r="1034" spans="1:19" x14ac:dyDescent="0.25">
      <c r="A1034" s="55">
        <v>1030</v>
      </c>
      <c r="B1034" s="56" t="s">
        <v>909</v>
      </c>
      <c r="C1034" s="56">
        <v>5164621</v>
      </c>
      <c r="D1034" s="57">
        <f>'Report Summary'!$E1034+'Report Summary'!$I1034+'Report Summary'!$O1034</f>
        <v>138397.981</v>
      </c>
      <c r="E1034" s="57">
        <f>SUM('Report Summary'!$F1034:$H1034)</f>
        <v>126043.181</v>
      </c>
      <c r="F1034" s="57">
        <v>3012.2150000000001</v>
      </c>
      <c r="G1034" s="57">
        <v>95472.766000000003</v>
      </c>
      <c r="H1034" s="57">
        <v>27558.199999999997</v>
      </c>
      <c r="I1034" s="57">
        <f>SUM('Report Summary'!$J1034:$N1034)</f>
        <v>11854.8</v>
      </c>
      <c r="J1034" s="57">
        <v>754.8</v>
      </c>
      <c r="K1034" s="57">
        <v>800</v>
      </c>
      <c r="L1034" s="57">
        <v>500</v>
      </c>
      <c r="M1034" s="57">
        <v>9800</v>
      </c>
      <c r="N1034" s="57">
        <v>0</v>
      </c>
      <c r="O1034" s="57">
        <f>SUM('Report Summary'!$P1034:$S1034)</f>
        <v>500</v>
      </c>
      <c r="P1034" s="57">
        <v>0</v>
      </c>
      <c r="Q1034" s="57">
        <v>0</v>
      </c>
      <c r="R1034" s="57">
        <v>500</v>
      </c>
      <c r="S1034" s="57">
        <v>0</v>
      </c>
    </row>
    <row r="1035" spans="1:19" x14ac:dyDescent="0.25">
      <c r="A1035" s="58">
        <v>1031</v>
      </c>
      <c r="B1035" s="65" t="s">
        <v>1625</v>
      </c>
      <c r="C1035" s="65">
        <v>2110903</v>
      </c>
      <c r="D1035" s="60">
        <f>'Report Summary'!$E1035+'Report Summary'!$I1035+'Report Summary'!$O1035</f>
        <v>881.2</v>
      </c>
      <c r="E1035" s="60">
        <f>SUM('Report Summary'!$F1035:$H1035)</f>
        <v>881.2</v>
      </c>
      <c r="F1035" s="60">
        <v>0</v>
      </c>
      <c r="G1035" s="60">
        <v>881.2</v>
      </c>
      <c r="H1035" s="60">
        <v>0</v>
      </c>
      <c r="I1035" s="60">
        <f>SUM('Report Summary'!$J1035:$N1035)</f>
        <v>0</v>
      </c>
      <c r="J1035" s="60">
        <v>0</v>
      </c>
      <c r="K1035" s="60"/>
      <c r="L1035" s="60"/>
      <c r="M1035" s="60"/>
      <c r="N1035" s="60">
        <v>0</v>
      </c>
      <c r="O1035" s="60">
        <f>SUM('Report Summary'!$P1035:$S1035)</f>
        <v>0</v>
      </c>
      <c r="P1035" s="60">
        <v>0</v>
      </c>
      <c r="Q1035" s="60">
        <v>0</v>
      </c>
      <c r="R1035" s="60">
        <v>0</v>
      </c>
      <c r="S1035" s="60">
        <v>0</v>
      </c>
    </row>
    <row r="1036" spans="1:19" x14ac:dyDescent="0.25">
      <c r="A1036" s="55">
        <v>1032</v>
      </c>
      <c r="B1036" s="66" t="s">
        <v>8045</v>
      </c>
      <c r="C1036" s="66">
        <v>2025833</v>
      </c>
      <c r="D1036" s="62">
        <f>'Report Summary'!$E1036+'Report Summary'!$I1036+'Report Summary'!$O1036</f>
        <v>49686.5</v>
      </c>
      <c r="E1036" s="62">
        <f>SUM('Report Summary'!$F1036:$H1036)</f>
        <v>48154.3</v>
      </c>
      <c r="F1036" s="62">
        <v>34598</v>
      </c>
      <c r="G1036" s="62">
        <v>8179.5</v>
      </c>
      <c r="H1036" s="62">
        <v>5376.8</v>
      </c>
      <c r="I1036" s="62">
        <f>SUM('Report Summary'!$J1036:$N1036)</f>
        <v>1532.2</v>
      </c>
      <c r="J1036" s="62">
        <v>7.2</v>
      </c>
      <c r="K1036" s="62"/>
      <c r="L1036" s="62"/>
      <c r="M1036" s="62">
        <v>1525</v>
      </c>
      <c r="N1036" s="62">
        <v>0</v>
      </c>
      <c r="O1036" s="62">
        <f>SUM('Report Summary'!$P1036:$S1036)</f>
        <v>0</v>
      </c>
      <c r="P1036" s="62">
        <v>0</v>
      </c>
      <c r="Q1036" s="62">
        <v>0</v>
      </c>
      <c r="R1036" s="62">
        <v>0</v>
      </c>
      <c r="S1036" s="62">
        <v>0</v>
      </c>
    </row>
    <row r="1037" spans="1:19" x14ac:dyDescent="0.25">
      <c r="A1037" s="58">
        <v>1033</v>
      </c>
      <c r="B1037" s="65" t="s">
        <v>8205</v>
      </c>
      <c r="C1037" s="65">
        <v>2767694</v>
      </c>
      <c r="D1037" s="60">
        <f>'Report Summary'!$E1037+'Report Summary'!$I1037+'Report Summary'!$O1037</f>
        <v>0</v>
      </c>
      <c r="E1037" s="60">
        <f>SUM('Report Summary'!$F1037:$H1037)</f>
        <v>0</v>
      </c>
      <c r="F1037" s="60">
        <v>0</v>
      </c>
      <c r="G1037" s="60">
        <v>0</v>
      </c>
      <c r="H1037" s="60">
        <v>0</v>
      </c>
      <c r="I1037" s="60">
        <f>SUM('Report Summary'!$J1037:$N1037)</f>
        <v>0</v>
      </c>
      <c r="J1037" s="60">
        <v>0</v>
      </c>
      <c r="K1037" s="60"/>
      <c r="L1037" s="60"/>
      <c r="M1037" s="60"/>
      <c r="N1037" s="60">
        <v>0</v>
      </c>
      <c r="O1037" s="60">
        <f>SUM('Report Summary'!$P1037:$S1037)</f>
        <v>0</v>
      </c>
      <c r="P1037" s="60">
        <v>0</v>
      </c>
      <c r="Q1037" s="60">
        <v>0</v>
      </c>
      <c r="R1037" s="60">
        <v>0</v>
      </c>
      <c r="S1037" s="60">
        <v>0</v>
      </c>
    </row>
    <row r="1038" spans="1:19" x14ac:dyDescent="0.25">
      <c r="A1038" s="55">
        <v>1034</v>
      </c>
      <c r="B1038" s="66" t="s">
        <v>11419</v>
      </c>
      <c r="C1038" s="66">
        <v>5752728</v>
      </c>
      <c r="D1038" s="62">
        <f>'Report Summary'!$E1038+'Report Summary'!$I1038+'Report Summary'!$O1038</f>
        <v>40333.919999999998</v>
      </c>
      <c r="E1038" s="62">
        <f>SUM('Report Summary'!$F1038:$H1038)</f>
        <v>40333.919999999998</v>
      </c>
      <c r="F1038" s="62">
        <v>12502.800000000001</v>
      </c>
      <c r="G1038" s="62">
        <v>19899.439999999999</v>
      </c>
      <c r="H1038" s="62">
        <v>7931.68</v>
      </c>
      <c r="I1038" s="62">
        <f>SUM('Report Summary'!$J1038:$N1038)</f>
        <v>0</v>
      </c>
      <c r="J1038" s="62">
        <v>0</v>
      </c>
      <c r="K1038" s="62"/>
      <c r="L1038" s="62"/>
      <c r="M1038" s="62"/>
      <c r="N1038" s="62">
        <v>0</v>
      </c>
      <c r="O1038" s="62">
        <f>SUM('Report Summary'!$P1038:$S1038)</f>
        <v>0</v>
      </c>
      <c r="P1038" s="62">
        <v>0</v>
      </c>
      <c r="Q1038" s="62">
        <v>0</v>
      </c>
      <c r="R1038" s="62">
        <v>0</v>
      </c>
      <c r="S1038" s="62">
        <v>0</v>
      </c>
    </row>
    <row r="1039" spans="1:19" x14ac:dyDescent="0.25">
      <c r="A1039" s="58">
        <v>1035</v>
      </c>
      <c r="B1039" s="65" t="s">
        <v>6982</v>
      </c>
      <c r="C1039" s="65">
        <v>2053152</v>
      </c>
      <c r="D1039" s="60">
        <f>'Report Summary'!$E1039+'Report Summary'!$I1039+'Report Summary'!$O1039</f>
        <v>964225.2</v>
      </c>
      <c r="E1039" s="60">
        <f>SUM('Report Summary'!$F1039:$H1039)</f>
        <v>23713.200000000001</v>
      </c>
      <c r="F1039" s="60">
        <v>7240.8</v>
      </c>
      <c r="G1039" s="60">
        <v>0</v>
      </c>
      <c r="H1039" s="60">
        <v>16472.400000000001</v>
      </c>
      <c r="I1039" s="60">
        <f>SUM('Report Summary'!$J1039:$N1039)</f>
        <v>899512</v>
      </c>
      <c r="J1039" s="60">
        <v>898351.8</v>
      </c>
      <c r="K1039" s="60">
        <v>1160.2</v>
      </c>
      <c r="L1039" s="60"/>
      <c r="M1039" s="60"/>
      <c r="N1039" s="60">
        <v>0</v>
      </c>
      <c r="O1039" s="60">
        <f>SUM('Report Summary'!$P1039:$S1039)</f>
        <v>41000</v>
      </c>
      <c r="P1039" s="60">
        <v>30000</v>
      </c>
      <c r="Q1039" s="60">
        <v>0</v>
      </c>
      <c r="R1039" s="60">
        <v>1000</v>
      </c>
      <c r="S1039" s="60">
        <v>10000</v>
      </c>
    </row>
    <row r="1040" spans="1:19" x14ac:dyDescent="0.25">
      <c r="A1040" s="55">
        <v>1036</v>
      </c>
      <c r="B1040" s="69" t="s">
        <v>11420</v>
      </c>
      <c r="C1040" s="66">
        <v>3491544</v>
      </c>
      <c r="D1040" s="62">
        <f>'Report Summary'!$E1040+'Report Summary'!$I1040+'Report Summary'!$O1040</f>
        <v>6210.2</v>
      </c>
      <c r="E1040" s="62">
        <f>SUM('Report Summary'!$F1040:$H1040)</f>
        <v>0</v>
      </c>
      <c r="F1040" s="62">
        <v>0</v>
      </c>
      <c r="G1040" s="62">
        <v>0</v>
      </c>
      <c r="H1040" s="62">
        <v>0</v>
      </c>
      <c r="I1040" s="62">
        <f>SUM('Report Summary'!$J1040:$N1040)</f>
        <v>2210.1999999999998</v>
      </c>
      <c r="J1040" s="62">
        <v>181.1</v>
      </c>
      <c r="K1040" s="62">
        <v>1101.5999999999999</v>
      </c>
      <c r="L1040" s="62"/>
      <c r="M1040" s="62">
        <v>500</v>
      </c>
      <c r="N1040" s="62">
        <v>427.5</v>
      </c>
      <c r="O1040" s="62">
        <f>SUM('Report Summary'!$P1040:$S1040)</f>
        <v>4000</v>
      </c>
      <c r="P1040" s="62">
        <v>0</v>
      </c>
      <c r="Q1040" s="62">
        <v>0</v>
      </c>
      <c r="R1040" s="62">
        <v>4000</v>
      </c>
      <c r="S1040" s="62">
        <v>0</v>
      </c>
    </row>
    <row r="1041" spans="1:19" x14ac:dyDescent="0.25">
      <c r="A1041" s="58">
        <v>1037</v>
      </c>
      <c r="B1041" s="65" t="s">
        <v>5227</v>
      </c>
      <c r="C1041" s="65">
        <v>5320607</v>
      </c>
      <c r="D1041" s="60">
        <f>'Report Summary'!$E1041+'Report Summary'!$I1041+'Report Summary'!$O1041</f>
        <v>5873.3</v>
      </c>
      <c r="E1041" s="60">
        <f>SUM('Report Summary'!$F1041:$H1041)</f>
        <v>5873.3</v>
      </c>
      <c r="F1041" s="60">
        <v>0</v>
      </c>
      <c r="G1041" s="60">
        <v>5873.3</v>
      </c>
      <c r="H1041" s="60">
        <v>0</v>
      </c>
      <c r="I1041" s="60">
        <f>SUM('Report Summary'!$J1041:$N1041)</f>
        <v>0</v>
      </c>
      <c r="J1041" s="60">
        <v>0</v>
      </c>
      <c r="K1041" s="60"/>
      <c r="L1041" s="60"/>
      <c r="M1041" s="60"/>
      <c r="N1041" s="60">
        <v>0</v>
      </c>
      <c r="O1041" s="60">
        <f>SUM('Report Summary'!$P1041:$S1041)</f>
        <v>0</v>
      </c>
      <c r="P1041" s="60">
        <v>0</v>
      </c>
      <c r="Q1041" s="60">
        <v>0</v>
      </c>
      <c r="R1041" s="60">
        <v>0</v>
      </c>
      <c r="S1041" s="60">
        <v>0</v>
      </c>
    </row>
    <row r="1042" spans="1:19" x14ac:dyDescent="0.25">
      <c r="A1042" s="55">
        <v>1038</v>
      </c>
      <c r="B1042" s="66" t="s">
        <v>11421</v>
      </c>
      <c r="C1042" s="66">
        <v>9011706</v>
      </c>
      <c r="D1042" s="62">
        <f>'Report Summary'!$E1042+'Report Summary'!$I1042+'Report Summary'!$O1042</f>
        <v>605.9</v>
      </c>
      <c r="E1042" s="62">
        <f>SUM('Report Summary'!$F1042:$H1042)</f>
        <v>557.9</v>
      </c>
      <c r="F1042" s="62">
        <v>0</v>
      </c>
      <c r="G1042" s="62">
        <v>557.9</v>
      </c>
      <c r="H1042" s="62">
        <v>0</v>
      </c>
      <c r="I1042" s="62">
        <f>SUM('Report Summary'!$J1042:$N1042)</f>
        <v>48</v>
      </c>
      <c r="J1042" s="62">
        <v>0</v>
      </c>
      <c r="K1042" s="62"/>
      <c r="L1042" s="62"/>
      <c r="M1042" s="62"/>
      <c r="N1042" s="62">
        <v>48</v>
      </c>
      <c r="O1042" s="62">
        <f>SUM('Report Summary'!$P1042:$S1042)</f>
        <v>0</v>
      </c>
      <c r="P1042" s="62">
        <v>0</v>
      </c>
      <c r="Q1042" s="62">
        <v>0</v>
      </c>
      <c r="R1042" s="62">
        <v>0</v>
      </c>
      <c r="S1042" s="62">
        <v>0</v>
      </c>
    </row>
    <row r="1043" spans="1:19" x14ac:dyDescent="0.25">
      <c r="A1043" s="58">
        <v>1039</v>
      </c>
      <c r="B1043" s="63" t="s">
        <v>6419</v>
      </c>
      <c r="C1043" s="63">
        <v>5102189</v>
      </c>
      <c r="D1043" s="64">
        <f>'Report Summary'!$E1043+'Report Summary'!$I1043+'Report Summary'!$O1043</f>
        <v>40109.699999999997</v>
      </c>
      <c r="E1043" s="64">
        <f>SUM('Report Summary'!$F1043:$H1043)</f>
        <v>40027.199999999997</v>
      </c>
      <c r="F1043" s="64">
        <v>5049.8999999999996</v>
      </c>
      <c r="G1043" s="64">
        <v>15302.2</v>
      </c>
      <c r="H1043" s="64">
        <v>19675.099999999999</v>
      </c>
      <c r="I1043" s="64">
        <f>SUM('Report Summary'!$J1043:$N1043)</f>
        <v>32.5</v>
      </c>
      <c r="J1043" s="64">
        <v>32.5</v>
      </c>
      <c r="K1043" s="64"/>
      <c r="L1043" s="64"/>
      <c r="M1043" s="64"/>
      <c r="N1043" s="64">
        <v>0</v>
      </c>
      <c r="O1043" s="64">
        <f>SUM('Report Summary'!$P1043:$S1043)</f>
        <v>50</v>
      </c>
      <c r="P1043" s="64">
        <v>0</v>
      </c>
      <c r="Q1043" s="64">
        <v>0</v>
      </c>
      <c r="R1043" s="64">
        <v>0</v>
      </c>
      <c r="S1043" s="64">
        <v>50</v>
      </c>
    </row>
    <row r="1044" spans="1:19" x14ac:dyDescent="0.25">
      <c r="A1044" s="55">
        <v>1040</v>
      </c>
      <c r="B1044" s="69" t="s">
        <v>7005</v>
      </c>
      <c r="C1044" s="66">
        <v>2568683</v>
      </c>
      <c r="D1044" s="62">
        <f>'Report Summary'!$E1044+'Report Summary'!$I1044+'Report Summary'!$O1044</f>
        <v>12162.9</v>
      </c>
      <c r="E1044" s="62">
        <f>SUM('Report Summary'!$F1044:$H1044)</f>
        <v>7473</v>
      </c>
      <c r="F1044" s="62">
        <v>250</v>
      </c>
      <c r="G1044" s="68">
        <v>1533</v>
      </c>
      <c r="H1044" s="62">
        <v>5690</v>
      </c>
      <c r="I1044" s="62">
        <f>SUM('Report Summary'!$J1044:$N1044)</f>
        <v>1689.9</v>
      </c>
      <c r="J1044" s="62">
        <v>148.5</v>
      </c>
      <c r="K1044" s="62">
        <v>30</v>
      </c>
      <c r="L1044" s="62">
        <v>11.4</v>
      </c>
      <c r="M1044" s="62">
        <v>1500</v>
      </c>
      <c r="N1044" s="62">
        <v>0</v>
      </c>
      <c r="O1044" s="62">
        <f>SUM('Report Summary'!$P1044:$S1044)</f>
        <v>3000</v>
      </c>
      <c r="P1044" s="62">
        <v>0</v>
      </c>
      <c r="Q1044" s="62">
        <v>0</v>
      </c>
      <c r="R1044" s="62">
        <v>3000</v>
      </c>
      <c r="S1044" s="62">
        <v>0</v>
      </c>
    </row>
    <row r="1045" spans="1:19" x14ac:dyDescent="0.25">
      <c r="A1045" s="58">
        <v>1041</v>
      </c>
      <c r="B1045" s="65" t="s">
        <v>8028</v>
      </c>
      <c r="C1045" s="65">
        <v>2893053</v>
      </c>
      <c r="D1045" s="60">
        <f>'Report Summary'!$E1045+'Report Summary'!$I1045+'Report Summary'!$O1045</f>
        <v>2043</v>
      </c>
      <c r="E1045" s="60">
        <f>SUM('Report Summary'!$F1045:$H1045)</f>
        <v>2043</v>
      </c>
      <c r="F1045" s="60">
        <v>0</v>
      </c>
      <c r="G1045" s="60">
        <v>2043</v>
      </c>
      <c r="H1045" s="60">
        <v>0</v>
      </c>
      <c r="I1045" s="60">
        <f>SUM('Report Summary'!$J1045:$N1045)</f>
        <v>0</v>
      </c>
      <c r="J1045" s="60">
        <v>0</v>
      </c>
      <c r="K1045" s="60"/>
      <c r="L1045" s="60"/>
      <c r="M1045" s="60"/>
      <c r="N1045" s="60">
        <v>0</v>
      </c>
      <c r="O1045" s="60">
        <f>SUM('Report Summary'!$P1045:$S1045)</f>
        <v>0</v>
      </c>
      <c r="P1045" s="60">
        <v>0</v>
      </c>
      <c r="Q1045" s="60">
        <v>0</v>
      </c>
      <c r="R1045" s="60">
        <v>0</v>
      </c>
      <c r="S1045" s="60">
        <v>0</v>
      </c>
    </row>
    <row r="1046" spans="1:19" x14ac:dyDescent="0.25">
      <c r="A1046" s="55">
        <v>1042</v>
      </c>
      <c r="B1046" s="66" t="s">
        <v>11422</v>
      </c>
      <c r="C1046" s="66">
        <v>5117577</v>
      </c>
      <c r="D1046" s="62">
        <f>'Report Summary'!$E1046+'Report Summary'!$I1046+'Report Summary'!$O1046</f>
        <v>1984.3217</v>
      </c>
      <c r="E1046" s="62">
        <f>SUM('Report Summary'!$F1046:$H1046)</f>
        <v>1834.3217</v>
      </c>
      <c r="F1046" s="62">
        <v>0</v>
      </c>
      <c r="G1046" s="62">
        <v>1834.3217</v>
      </c>
      <c r="H1046" s="62">
        <v>0</v>
      </c>
      <c r="I1046" s="62">
        <f>SUM('Report Summary'!$J1046:$N1046)</f>
        <v>150</v>
      </c>
      <c r="J1046" s="62">
        <v>0</v>
      </c>
      <c r="K1046" s="62"/>
      <c r="L1046" s="62"/>
      <c r="M1046" s="62">
        <v>150</v>
      </c>
      <c r="N1046" s="62">
        <v>0</v>
      </c>
      <c r="O1046" s="62">
        <f>SUM('Report Summary'!$P1046:$S1046)</f>
        <v>0</v>
      </c>
      <c r="P1046" s="62">
        <v>0</v>
      </c>
      <c r="Q1046" s="62">
        <v>0</v>
      </c>
      <c r="R1046" s="62">
        <v>0</v>
      </c>
      <c r="S1046" s="62">
        <v>0</v>
      </c>
    </row>
    <row r="1047" spans="1:19" x14ac:dyDescent="0.25">
      <c r="A1047" s="58">
        <v>1043</v>
      </c>
      <c r="B1047" s="65" t="s">
        <v>11423</v>
      </c>
      <c r="C1047" s="65">
        <v>5107776</v>
      </c>
      <c r="D1047" s="60">
        <f>'Report Summary'!$E1047+'Report Summary'!$I1047+'Report Summary'!$O1047</f>
        <v>36432.14</v>
      </c>
      <c r="E1047" s="60">
        <f>SUM('Report Summary'!$F1047:$H1047)</f>
        <v>36432.14</v>
      </c>
      <c r="F1047" s="60">
        <v>0</v>
      </c>
      <c r="G1047" s="60">
        <v>36432.14</v>
      </c>
      <c r="H1047" s="60">
        <v>0</v>
      </c>
      <c r="I1047" s="60">
        <f>SUM('Report Summary'!$J1047:$N1047)</f>
        <v>0</v>
      </c>
      <c r="J1047" s="60">
        <v>0</v>
      </c>
      <c r="K1047" s="60"/>
      <c r="L1047" s="60"/>
      <c r="M1047" s="60"/>
      <c r="N1047" s="60">
        <v>0</v>
      </c>
      <c r="O1047" s="60">
        <f>SUM('Report Summary'!$P1047:$S1047)</f>
        <v>0</v>
      </c>
      <c r="P1047" s="60">
        <v>0</v>
      </c>
      <c r="Q1047" s="60">
        <v>0</v>
      </c>
      <c r="R1047" s="60">
        <v>0</v>
      </c>
      <c r="S1047" s="60">
        <v>0</v>
      </c>
    </row>
    <row r="1048" spans="1:19" x14ac:dyDescent="0.25">
      <c r="A1048" s="55">
        <v>1044</v>
      </c>
      <c r="B1048" s="69" t="s">
        <v>11424</v>
      </c>
      <c r="C1048" s="66">
        <v>5216656</v>
      </c>
      <c r="D1048" s="62">
        <f>'Report Summary'!$E1048+'Report Summary'!$I1048+'Report Summary'!$O1048</f>
        <v>7374.7</v>
      </c>
      <c r="E1048" s="62">
        <f>SUM('Report Summary'!$F1048:$H1048)</f>
        <v>161.9</v>
      </c>
      <c r="F1048" s="62">
        <v>0</v>
      </c>
      <c r="G1048" s="68">
        <v>161.9</v>
      </c>
      <c r="H1048" s="62">
        <v>0</v>
      </c>
      <c r="I1048" s="62">
        <f>SUM('Report Summary'!$J1048:$N1048)</f>
        <v>7212.8</v>
      </c>
      <c r="J1048" s="62">
        <v>0</v>
      </c>
      <c r="K1048" s="68">
        <v>7212.8</v>
      </c>
      <c r="L1048" s="62"/>
      <c r="M1048" s="62"/>
      <c r="N1048" s="62">
        <v>0</v>
      </c>
      <c r="O1048" s="62">
        <f>SUM('Report Summary'!$P1048:$S1048)</f>
        <v>0</v>
      </c>
      <c r="P1048" s="62">
        <v>0</v>
      </c>
      <c r="Q1048" s="62">
        <v>0</v>
      </c>
      <c r="R1048" s="62">
        <v>0</v>
      </c>
      <c r="S1048" s="62">
        <v>0</v>
      </c>
    </row>
    <row r="1049" spans="1:19" x14ac:dyDescent="0.25">
      <c r="A1049" s="58">
        <v>1045</v>
      </c>
      <c r="B1049" s="69" t="s">
        <v>8297</v>
      </c>
      <c r="C1049" s="65">
        <v>5258774</v>
      </c>
      <c r="D1049" s="60">
        <f>'Report Summary'!$E1049+'Report Summary'!$I1049+'Report Summary'!$O1049</f>
        <v>4320.2</v>
      </c>
      <c r="E1049" s="60">
        <f>SUM('Report Summary'!$F1049:$H1049)</f>
        <v>4320.2</v>
      </c>
      <c r="F1049" s="60">
        <v>0</v>
      </c>
      <c r="G1049" s="60">
        <v>4320.2</v>
      </c>
      <c r="H1049" s="60">
        <v>0</v>
      </c>
      <c r="I1049" s="60">
        <f>SUM('Report Summary'!$J1049:$N1049)</f>
        <v>0</v>
      </c>
      <c r="J1049" s="60">
        <v>0</v>
      </c>
      <c r="K1049" s="60"/>
      <c r="L1049" s="60"/>
      <c r="M1049" s="60"/>
      <c r="N1049" s="60">
        <v>0</v>
      </c>
      <c r="O1049" s="60">
        <f>SUM('Report Summary'!$P1049:$S1049)</f>
        <v>0</v>
      </c>
      <c r="P1049" s="60">
        <v>0</v>
      </c>
      <c r="Q1049" s="60">
        <v>0</v>
      </c>
      <c r="R1049" s="60">
        <v>0</v>
      </c>
      <c r="S1049" s="60">
        <v>0</v>
      </c>
    </row>
    <row r="1050" spans="1:19" x14ac:dyDescent="0.25">
      <c r="A1050" s="55">
        <v>1046</v>
      </c>
      <c r="B1050" s="66" t="s">
        <v>11425</v>
      </c>
      <c r="C1050" s="66">
        <v>2649098</v>
      </c>
      <c r="D1050" s="62">
        <f>'Report Summary'!$E1050+'Report Summary'!$I1050+'Report Summary'!$O1050</f>
        <v>51917.7</v>
      </c>
      <c r="E1050" s="62">
        <f>SUM('Report Summary'!$F1050:$H1050)</f>
        <v>48917.7</v>
      </c>
      <c r="F1050" s="62">
        <v>31088.1</v>
      </c>
      <c r="G1050" s="62">
        <v>5574.6</v>
      </c>
      <c r="H1050" s="62">
        <v>12255</v>
      </c>
      <c r="I1050" s="62">
        <f>SUM('Report Summary'!$J1050:$N1050)</f>
        <v>0</v>
      </c>
      <c r="J1050" s="62">
        <v>0</v>
      </c>
      <c r="K1050" s="62"/>
      <c r="L1050" s="62"/>
      <c r="M1050" s="62"/>
      <c r="N1050" s="62">
        <v>0</v>
      </c>
      <c r="O1050" s="62">
        <f>SUM('Report Summary'!$P1050:$S1050)</f>
        <v>3000</v>
      </c>
      <c r="P1050" s="62">
        <v>0</v>
      </c>
      <c r="Q1050" s="62">
        <v>0</v>
      </c>
      <c r="R1050" s="62">
        <v>3000</v>
      </c>
      <c r="S1050" s="62">
        <v>0</v>
      </c>
    </row>
    <row r="1051" spans="1:19" x14ac:dyDescent="0.25">
      <c r="A1051" s="58">
        <v>1047</v>
      </c>
      <c r="B1051" s="65" t="s">
        <v>911</v>
      </c>
      <c r="C1051" s="65">
        <v>5315603</v>
      </c>
      <c r="D1051" s="60">
        <f>'Report Summary'!$E1051+'Report Summary'!$I1051+'Report Summary'!$O1051</f>
        <v>268164.19999999995</v>
      </c>
      <c r="E1051" s="60">
        <f>SUM('Report Summary'!$F1051:$H1051)</f>
        <v>232242.3</v>
      </c>
      <c r="F1051" s="60">
        <v>365.4</v>
      </c>
      <c r="G1051" s="60">
        <v>57747.3</v>
      </c>
      <c r="H1051" s="60">
        <v>174129.59999999998</v>
      </c>
      <c r="I1051" s="60">
        <f>SUM('Report Summary'!$J1051:$N1051)</f>
        <v>5775.9</v>
      </c>
      <c r="J1051" s="60">
        <v>1025.9000000000001</v>
      </c>
      <c r="K1051" s="60"/>
      <c r="L1051" s="60">
        <v>4000</v>
      </c>
      <c r="M1051" s="60">
        <v>750</v>
      </c>
      <c r="N1051" s="60">
        <v>0</v>
      </c>
      <c r="O1051" s="60">
        <f>SUM('Report Summary'!$P1051:$S1051)</f>
        <v>30146</v>
      </c>
      <c r="P1051" s="60">
        <v>0</v>
      </c>
      <c r="Q1051" s="60">
        <v>0</v>
      </c>
      <c r="R1051" s="60">
        <v>30146</v>
      </c>
      <c r="S1051" s="60">
        <v>0</v>
      </c>
    </row>
    <row r="1052" spans="1:19" x14ac:dyDescent="0.25">
      <c r="A1052" s="55">
        <v>1048</v>
      </c>
      <c r="B1052" s="66" t="s">
        <v>11426</v>
      </c>
      <c r="C1052" s="66">
        <v>5420172</v>
      </c>
      <c r="D1052" s="62">
        <f>'Report Summary'!$E1052+'Report Summary'!$I1052+'Report Summary'!$O1052</f>
        <v>8905.2999999999993</v>
      </c>
      <c r="E1052" s="62">
        <f>SUM('Report Summary'!$F1052:$H1052)</f>
        <v>3405.3</v>
      </c>
      <c r="F1052" s="62">
        <v>0</v>
      </c>
      <c r="G1052" s="62">
        <v>3223.8</v>
      </c>
      <c r="H1052" s="62">
        <v>181.5</v>
      </c>
      <c r="I1052" s="62">
        <f>SUM('Report Summary'!$J1052:$N1052)</f>
        <v>0</v>
      </c>
      <c r="J1052" s="62">
        <v>0</v>
      </c>
      <c r="K1052" s="62"/>
      <c r="L1052" s="62"/>
      <c r="M1052" s="62"/>
      <c r="N1052" s="62">
        <v>0</v>
      </c>
      <c r="O1052" s="62">
        <f>SUM('Report Summary'!$P1052:$S1052)</f>
        <v>5500</v>
      </c>
      <c r="P1052" s="62">
        <v>0</v>
      </c>
      <c r="Q1052" s="62">
        <v>0</v>
      </c>
      <c r="R1052" s="62">
        <v>5500</v>
      </c>
      <c r="S1052" s="62">
        <v>0</v>
      </c>
    </row>
    <row r="1053" spans="1:19" x14ac:dyDescent="0.25">
      <c r="A1053" s="58">
        <v>1049</v>
      </c>
      <c r="B1053" s="65" t="s">
        <v>11427</v>
      </c>
      <c r="C1053" s="65">
        <v>5130662</v>
      </c>
      <c r="D1053" s="60">
        <f>'Report Summary'!$E1053+'Report Summary'!$I1053+'Report Summary'!$O1053</f>
        <v>8078.7999999999993</v>
      </c>
      <c r="E1053" s="60">
        <f>SUM('Report Summary'!$F1053:$H1053)</f>
        <v>7178.7999999999993</v>
      </c>
      <c r="F1053" s="60">
        <v>0</v>
      </c>
      <c r="G1053" s="60">
        <v>2407.1</v>
      </c>
      <c r="H1053" s="60">
        <v>4771.7</v>
      </c>
      <c r="I1053" s="60">
        <f>SUM('Report Summary'!$J1053:$N1053)</f>
        <v>900</v>
      </c>
      <c r="J1053" s="60">
        <v>0</v>
      </c>
      <c r="K1053" s="60">
        <v>900</v>
      </c>
      <c r="L1053" s="60"/>
      <c r="M1053" s="60"/>
      <c r="N1053" s="60">
        <v>0</v>
      </c>
      <c r="O1053" s="60">
        <f>SUM('Report Summary'!$P1053:$S1053)</f>
        <v>0</v>
      </c>
      <c r="P1053" s="60">
        <v>0</v>
      </c>
      <c r="Q1053" s="60">
        <v>0</v>
      </c>
      <c r="R1053" s="60">
        <v>0</v>
      </c>
      <c r="S1053" s="60">
        <v>0</v>
      </c>
    </row>
    <row r="1054" spans="1:19" x14ac:dyDescent="0.25">
      <c r="A1054" s="55">
        <v>1050</v>
      </c>
      <c r="B1054" s="66" t="s">
        <v>11428</v>
      </c>
      <c r="C1054" s="66">
        <v>5359384</v>
      </c>
      <c r="D1054" s="62">
        <f>'Report Summary'!$E1054+'Report Summary'!$I1054+'Report Summary'!$O1054</f>
        <v>6422.2</v>
      </c>
      <c r="E1054" s="62">
        <f>SUM('Report Summary'!$F1054:$H1054)</f>
        <v>6422.2</v>
      </c>
      <c r="F1054" s="62">
        <v>0</v>
      </c>
      <c r="G1054" s="62">
        <v>6422.2</v>
      </c>
      <c r="H1054" s="62">
        <v>0</v>
      </c>
      <c r="I1054" s="62">
        <f>SUM('Report Summary'!$J1054:$N1054)</f>
        <v>0</v>
      </c>
      <c r="J1054" s="62">
        <v>0</v>
      </c>
      <c r="K1054" s="62"/>
      <c r="L1054" s="62"/>
      <c r="M1054" s="62"/>
      <c r="N1054" s="62">
        <v>0</v>
      </c>
      <c r="O1054" s="62">
        <f>SUM('Report Summary'!$P1054:$S1054)</f>
        <v>0</v>
      </c>
      <c r="P1054" s="62">
        <v>0</v>
      </c>
      <c r="Q1054" s="62">
        <v>0</v>
      </c>
      <c r="R1054" s="62">
        <v>0</v>
      </c>
      <c r="S1054" s="62">
        <v>0</v>
      </c>
    </row>
    <row r="1055" spans="1:19" x14ac:dyDescent="0.25">
      <c r="A1055" s="58">
        <v>1051</v>
      </c>
      <c r="B1055" s="65" t="s">
        <v>11429</v>
      </c>
      <c r="C1055" s="65">
        <v>5409683</v>
      </c>
      <c r="D1055" s="60">
        <f>'Report Summary'!$E1055+'Report Summary'!$I1055+'Report Summary'!$O1055</f>
        <v>5566.8</v>
      </c>
      <c r="E1055" s="60">
        <f>SUM('Report Summary'!$F1055:$H1055)</f>
        <v>5566.8</v>
      </c>
      <c r="F1055" s="60">
        <v>0</v>
      </c>
      <c r="G1055" s="60">
        <v>5566.8</v>
      </c>
      <c r="H1055" s="60">
        <v>0</v>
      </c>
      <c r="I1055" s="60">
        <f>SUM('Report Summary'!$J1055:$N1055)</f>
        <v>0</v>
      </c>
      <c r="J1055" s="60">
        <v>0</v>
      </c>
      <c r="K1055" s="60"/>
      <c r="L1055" s="60"/>
      <c r="M1055" s="60"/>
      <c r="N1055" s="60">
        <v>0</v>
      </c>
      <c r="O1055" s="60">
        <f>SUM('Report Summary'!$P1055:$S1055)</f>
        <v>0</v>
      </c>
      <c r="P1055" s="60">
        <v>0</v>
      </c>
      <c r="Q1055" s="60">
        <v>0</v>
      </c>
      <c r="R1055" s="60">
        <v>0</v>
      </c>
      <c r="S1055" s="60">
        <v>0</v>
      </c>
    </row>
    <row r="1056" spans="1:19" x14ac:dyDescent="0.25">
      <c r="A1056" s="55">
        <v>1052</v>
      </c>
      <c r="B1056" s="66" t="s">
        <v>6082</v>
      </c>
      <c r="C1056" s="66">
        <v>5192412</v>
      </c>
      <c r="D1056" s="62">
        <f>'Report Summary'!$E1056+'Report Summary'!$I1056+'Report Summary'!$O1056</f>
        <v>41332.6</v>
      </c>
      <c r="E1056" s="62">
        <f>SUM('Report Summary'!$F1056:$H1056)</f>
        <v>40232.6</v>
      </c>
      <c r="F1056" s="62">
        <v>0</v>
      </c>
      <c r="G1056" s="62">
        <v>40232.6</v>
      </c>
      <c r="H1056" s="62">
        <v>0</v>
      </c>
      <c r="I1056" s="62">
        <f>SUM('Report Summary'!$J1056:$N1056)</f>
        <v>1100</v>
      </c>
      <c r="J1056" s="62">
        <v>0</v>
      </c>
      <c r="K1056" s="62"/>
      <c r="L1056" s="62">
        <v>600</v>
      </c>
      <c r="M1056" s="62">
        <v>500</v>
      </c>
      <c r="N1056" s="62">
        <v>0</v>
      </c>
      <c r="O1056" s="62">
        <f>SUM('Report Summary'!$P1056:$S1056)</f>
        <v>0</v>
      </c>
      <c r="P1056" s="62">
        <v>0</v>
      </c>
      <c r="Q1056" s="62">
        <v>0</v>
      </c>
      <c r="R1056" s="62">
        <v>0</v>
      </c>
      <c r="S1056" s="62">
        <v>0</v>
      </c>
    </row>
    <row r="1057" spans="1:19" x14ac:dyDescent="0.25">
      <c r="A1057" s="58">
        <v>1053</v>
      </c>
      <c r="B1057" s="65" t="s">
        <v>11430</v>
      </c>
      <c r="C1057" s="65">
        <v>5012287</v>
      </c>
      <c r="D1057" s="60">
        <f>'Report Summary'!$E1057+'Report Summary'!$I1057+'Report Summary'!$O1057</f>
        <v>27036.5</v>
      </c>
      <c r="E1057" s="60">
        <f>SUM('Report Summary'!$F1057:$H1057)</f>
        <v>26046.5</v>
      </c>
      <c r="F1057" s="60">
        <v>0</v>
      </c>
      <c r="G1057" s="60">
        <v>24347.599999999999</v>
      </c>
      <c r="H1057" s="60">
        <v>1698.9</v>
      </c>
      <c r="I1057" s="60">
        <f>SUM('Report Summary'!$J1057:$N1057)</f>
        <v>990</v>
      </c>
      <c r="J1057" s="60">
        <v>840</v>
      </c>
      <c r="K1057" s="60"/>
      <c r="L1057" s="60"/>
      <c r="M1057" s="60">
        <v>150</v>
      </c>
      <c r="N1057" s="60">
        <v>0</v>
      </c>
      <c r="O1057" s="60">
        <f>SUM('Report Summary'!$P1057:$S1057)</f>
        <v>0</v>
      </c>
      <c r="P1057" s="60">
        <v>0</v>
      </c>
      <c r="Q1057" s="60">
        <v>0</v>
      </c>
      <c r="R1057" s="60">
        <v>0</v>
      </c>
      <c r="S1057" s="60">
        <v>0</v>
      </c>
    </row>
    <row r="1058" spans="1:19" x14ac:dyDescent="0.25">
      <c r="A1058" s="55">
        <v>1054</v>
      </c>
      <c r="B1058" s="66" t="s">
        <v>10470</v>
      </c>
      <c r="C1058" s="66">
        <v>5005698</v>
      </c>
      <c r="D1058" s="62">
        <f>'Report Summary'!$E1058+'Report Summary'!$I1058+'Report Summary'!$O1058</f>
        <v>27646.1</v>
      </c>
      <c r="E1058" s="62">
        <f>SUM('Report Summary'!$F1058:$H1058)</f>
        <v>27246.1</v>
      </c>
      <c r="F1058" s="62">
        <v>0</v>
      </c>
      <c r="G1058" s="62">
        <v>25254.1</v>
      </c>
      <c r="H1058" s="62">
        <v>1992</v>
      </c>
      <c r="I1058" s="62">
        <f>SUM('Report Summary'!$J1058:$N1058)</f>
        <v>400</v>
      </c>
      <c r="J1058" s="62">
        <v>0</v>
      </c>
      <c r="K1058" s="62"/>
      <c r="L1058" s="62"/>
      <c r="M1058" s="62"/>
      <c r="N1058" s="62">
        <v>400</v>
      </c>
      <c r="O1058" s="62">
        <f>SUM('Report Summary'!$P1058:$S1058)</f>
        <v>0</v>
      </c>
      <c r="P1058" s="62">
        <v>0</v>
      </c>
      <c r="Q1058" s="62">
        <v>0</v>
      </c>
      <c r="R1058" s="62">
        <v>0</v>
      </c>
      <c r="S1058" s="62">
        <v>0</v>
      </c>
    </row>
    <row r="1059" spans="1:19" x14ac:dyDescent="0.25">
      <c r="A1059" s="58">
        <v>1055</v>
      </c>
      <c r="B1059" s="65" t="s">
        <v>7648</v>
      </c>
      <c r="C1059" s="65">
        <v>5411726</v>
      </c>
      <c r="D1059" s="60">
        <f>'Report Summary'!$E1059+'Report Summary'!$I1059+'Report Summary'!$O1059</f>
        <v>27706.48</v>
      </c>
      <c r="E1059" s="60">
        <f>SUM('Report Summary'!$F1059:$H1059)</f>
        <v>27091.88</v>
      </c>
      <c r="F1059" s="60">
        <v>25407.58</v>
      </c>
      <c r="G1059" s="60">
        <v>0</v>
      </c>
      <c r="H1059" s="60">
        <v>1684.3</v>
      </c>
      <c r="I1059" s="60">
        <f>SUM('Report Summary'!$J1059:$N1059)</f>
        <v>614.6</v>
      </c>
      <c r="J1059" s="60">
        <v>0</v>
      </c>
      <c r="K1059" s="60">
        <v>614.6</v>
      </c>
      <c r="L1059" s="60"/>
      <c r="M1059" s="60"/>
      <c r="N1059" s="60">
        <v>0</v>
      </c>
      <c r="O1059" s="60">
        <f>SUM('Report Summary'!$P1059:$S1059)</f>
        <v>0</v>
      </c>
      <c r="P1059" s="60">
        <v>0</v>
      </c>
      <c r="Q1059" s="60">
        <v>0</v>
      </c>
      <c r="R1059" s="60">
        <v>0</v>
      </c>
      <c r="S1059" s="60">
        <v>0</v>
      </c>
    </row>
    <row r="1060" spans="1:19" x14ac:dyDescent="0.25">
      <c r="A1060" s="55">
        <v>1056</v>
      </c>
      <c r="B1060" s="66" t="s">
        <v>10096</v>
      </c>
      <c r="C1060" s="66">
        <v>5503787</v>
      </c>
      <c r="D1060" s="62">
        <f>'Report Summary'!$E1060+'Report Summary'!$I1060+'Report Summary'!$O1060</f>
        <v>54776.35</v>
      </c>
      <c r="E1060" s="62">
        <f>SUM('Report Summary'!$F1060:$H1060)</f>
        <v>29776.35</v>
      </c>
      <c r="F1060" s="62">
        <v>0</v>
      </c>
      <c r="G1060" s="62">
        <v>29776.35</v>
      </c>
      <c r="H1060" s="62">
        <v>0</v>
      </c>
      <c r="I1060" s="62">
        <f>SUM('Report Summary'!$J1060:$N1060)</f>
        <v>0</v>
      </c>
      <c r="J1060" s="62">
        <v>0</v>
      </c>
      <c r="K1060" s="62"/>
      <c r="L1060" s="62"/>
      <c r="M1060" s="62"/>
      <c r="N1060" s="62">
        <v>0</v>
      </c>
      <c r="O1060" s="62">
        <f>SUM('Report Summary'!$P1060:$S1060)</f>
        <v>25000</v>
      </c>
      <c r="P1060" s="62">
        <v>0</v>
      </c>
      <c r="Q1060" s="62">
        <v>0</v>
      </c>
      <c r="R1060" s="62">
        <v>25000</v>
      </c>
      <c r="S1060" s="62">
        <v>0</v>
      </c>
    </row>
    <row r="1061" spans="1:19" x14ac:dyDescent="0.25">
      <c r="A1061" s="58">
        <v>1057</v>
      </c>
      <c r="B1061" s="65" t="s">
        <v>11431</v>
      </c>
      <c r="C1061" s="65">
        <v>5217849</v>
      </c>
      <c r="D1061" s="60">
        <f>'Report Summary'!$E1061+'Report Summary'!$I1061+'Report Summary'!$O1061</f>
        <v>912581</v>
      </c>
      <c r="E1061" s="60">
        <f>SUM('Report Summary'!$F1061:$H1061)</f>
        <v>912281</v>
      </c>
      <c r="F1061" s="60">
        <v>0</v>
      </c>
      <c r="G1061" s="60">
        <v>2281</v>
      </c>
      <c r="H1061" s="60">
        <v>910000</v>
      </c>
      <c r="I1061" s="60">
        <f>SUM('Report Summary'!$J1061:$N1061)</f>
        <v>300</v>
      </c>
      <c r="J1061" s="60">
        <v>0</v>
      </c>
      <c r="K1061" s="60"/>
      <c r="L1061" s="60"/>
      <c r="M1061" s="60">
        <v>300</v>
      </c>
      <c r="N1061" s="60">
        <v>0</v>
      </c>
      <c r="O1061" s="60">
        <f>SUM('Report Summary'!$P1061:$S1061)</f>
        <v>0</v>
      </c>
      <c r="P1061" s="60">
        <v>0</v>
      </c>
      <c r="Q1061" s="60">
        <v>0</v>
      </c>
      <c r="R1061" s="60">
        <v>0</v>
      </c>
      <c r="S1061" s="60">
        <v>0</v>
      </c>
    </row>
    <row r="1062" spans="1:19" x14ac:dyDescent="0.25">
      <c r="A1062" s="55">
        <v>1058</v>
      </c>
      <c r="B1062" s="66" t="s">
        <v>2996</v>
      </c>
      <c r="C1062" s="66">
        <v>2744511</v>
      </c>
      <c r="D1062" s="62">
        <f>'Report Summary'!$E1062+'Report Summary'!$I1062+'Report Summary'!$O1062</f>
        <v>6370.4</v>
      </c>
      <c r="E1062" s="62">
        <f>SUM('Report Summary'!$F1062:$H1062)</f>
        <v>6220.4</v>
      </c>
      <c r="F1062" s="62">
        <v>673.3</v>
      </c>
      <c r="G1062" s="62">
        <v>4991.2</v>
      </c>
      <c r="H1062" s="62">
        <v>555.9</v>
      </c>
      <c r="I1062" s="62">
        <f>SUM('Report Summary'!$J1062:$N1062)</f>
        <v>150</v>
      </c>
      <c r="J1062" s="62">
        <v>150</v>
      </c>
      <c r="K1062" s="62"/>
      <c r="L1062" s="62"/>
      <c r="M1062" s="62"/>
      <c r="N1062" s="62">
        <v>0</v>
      </c>
      <c r="O1062" s="62">
        <f>SUM('Report Summary'!$P1062:$S1062)</f>
        <v>0</v>
      </c>
      <c r="P1062" s="62">
        <v>0</v>
      </c>
      <c r="Q1062" s="62">
        <v>0</v>
      </c>
      <c r="R1062" s="62">
        <v>0</v>
      </c>
      <c r="S1062" s="62">
        <v>0</v>
      </c>
    </row>
    <row r="1063" spans="1:19" x14ac:dyDescent="0.25">
      <c r="A1063" s="58">
        <v>1059</v>
      </c>
      <c r="B1063" s="69" t="s">
        <v>11432</v>
      </c>
      <c r="C1063" s="65">
        <v>5441021</v>
      </c>
      <c r="D1063" s="60">
        <f>'Report Summary'!$E1063+'Report Summary'!$I1063+'Report Summary'!$O1063</f>
        <v>671.2</v>
      </c>
      <c r="E1063" s="60">
        <f>SUM('Report Summary'!$F1063:$H1063)</f>
        <v>271.2</v>
      </c>
      <c r="F1063" s="60">
        <v>0</v>
      </c>
      <c r="G1063" s="60">
        <v>271.2</v>
      </c>
      <c r="H1063" s="60">
        <v>0</v>
      </c>
      <c r="I1063" s="60">
        <f>SUM('Report Summary'!$J1063:$N1063)</f>
        <v>400</v>
      </c>
      <c r="J1063" s="60">
        <v>0</v>
      </c>
      <c r="K1063" s="60"/>
      <c r="L1063" s="60"/>
      <c r="M1063" s="60">
        <v>400</v>
      </c>
      <c r="N1063" s="60">
        <v>0</v>
      </c>
      <c r="O1063" s="60">
        <f>SUM('Report Summary'!$P1063:$S1063)</f>
        <v>0</v>
      </c>
      <c r="P1063" s="60">
        <v>0</v>
      </c>
      <c r="Q1063" s="60">
        <v>0</v>
      </c>
      <c r="R1063" s="60">
        <v>0</v>
      </c>
      <c r="S1063" s="60">
        <v>0</v>
      </c>
    </row>
    <row r="1064" spans="1:19" x14ac:dyDescent="0.25">
      <c r="A1064" s="55">
        <v>1060</v>
      </c>
      <c r="B1064" s="66" t="s">
        <v>4721</v>
      </c>
      <c r="C1064" s="66">
        <v>5346541</v>
      </c>
      <c r="D1064" s="62">
        <f>'Report Summary'!$E1064+'Report Summary'!$I1064+'Report Summary'!$O1064</f>
        <v>13088.8</v>
      </c>
      <c r="E1064" s="62">
        <f>SUM('Report Summary'!$F1064:$H1064)</f>
        <v>13088.8</v>
      </c>
      <c r="F1064" s="62">
        <v>0</v>
      </c>
      <c r="G1064" s="62">
        <v>13088.8</v>
      </c>
      <c r="H1064" s="62">
        <v>0</v>
      </c>
      <c r="I1064" s="62">
        <f>SUM('Report Summary'!$J1064:$N1064)</f>
        <v>0</v>
      </c>
      <c r="J1064" s="62">
        <v>0</v>
      </c>
      <c r="K1064" s="62"/>
      <c r="L1064" s="62"/>
      <c r="M1064" s="62"/>
      <c r="N1064" s="62">
        <v>0</v>
      </c>
      <c r="O1064" s="62">
        <f>SUM('Report Summary'!$P1064:$S1064)</f>
        <v>0</v>
      </c>
      <c r="P1064" s="62">
        <v>0</v>
      </c>
      <c r="Q1064" s="62">
        <v>0</v>
      </c>
      <c r="R1064" s="62">
        <v>0</v>
      </c>
      <c r="S1064" s="62">
        <v>0</v>
      </c>
    </row>
    <row r="1065" spans="1:19" x14ac:dyDescent="0.25">
      <c r="A1065" s="58">
        <v>1061</v>
      </c>
      <c r="B1065" s="65" t="s">
        <v>7939</v>
      </c>
      <c r="C1065" s="65">
        <v>5504767</v>
      </c>
      <c r="D1065" s="60">
        <f>'Report Summary'!$E1065+'Report Summary'!$I1065+'Report Summary'!$O1065</f>
        <v>655965.49999999988</v>
      </c>
      <c r="E1065" s="60">
        <f>SUM('Report Summary'!$F1065:$H1065)</f>
        <v>641785.09999999986</v>
      </c>
      <c r="F1065" s="60">
        <v>48364.7</v>
      </c>
      <c r="G1065" s="60">
        <v>563466.19999999995</v>
      </c>
      <c r="H1065" s="60">
        <v>29954.200000000004</v>
      </c>
      <c r="I1065" s="60">
        <f>SUM('Report Summary'!$J1065:$N1065)</f>
        <v>3580.4</v>
      </c>
      <c r="J1065" s="60">
        <v>452.4</v>
      </c>
      <c r="K1065" s="60">
        <v>450</v>
      </c>
      <c r="L1065" s="60">
        <v>270</v>
      </c>
      <c r="M1065" s="60">
        <v>2000</v>
      </c>
      <c r="N1065" s="60">
        <v>408</v>
      </c>
      <c r="O1065" s="60">
        <f>SUM('Report Summary'!$P1065:$S1065)</f>
        <v>10600</v>
      </c>
      <c r="P1065" s="60">
        <v>0</v>
      </c>
      <c r="Q1065" s="60">
        <v>10000</v>
      </c>
      <c r="R1065" s="60">
        <v>200</v>
      </c>
      <c r="S1065" s="60">
        <v>400</v>
      </c>
    </row>
    <row r="1066" spans="1:19" x14ac:dyDescent="0.25">
      <c r="A1066" s="55">
        <v>1062</v>
      </c>
      <c r="B1066" s="69" t="s">
        <v>11433</v>
      </c>
      <c r="C1066" s="66">
        <v>5018536</v>
      </c>
      <c r="D1066" s="62">
        <f>'Report Summary'!$E1066+'Report Summary'!$I1066+'Report Summary'!$O1066</f>
        <v>122464.1</v>
      </c>
      <c r="E1066" s="62">
        <f>SUM('Report Summary'!$F1066:$H1066)</f>
        <v>100371.5</v>
      </c>
      <c r="F1066" s="62">
        <v>9252.4</v>
      </c>
      <c r="G1066" s="62">
        <v>37512.400000000001</v>
      </c>
      <c r="H1066" s="62">
        <v>53606.7</v>
      </c>
      <c r="I1066" s="62">
        <f>SUM('Report Summary'!$J1066:$N1066)</f>
        <v>1092.5999999999999</v>
      </c>
      <c r="J1066" s="62">
        <v>692.6</v>
      </c>
      <c r="K1066" s="62">
        <v>400</v>
      </c>
      <c r="L1066" s="62"/>
      <c r="M1066" s="62"/>
      <c r="N1066" s="62">
        <v>0</v>
      </c>
      <c r="O1066" s="62">
        <f>SUM('Report Summary'!$P1066:$S1066)</f>
        <v>21000</v>
      </c>
      <c r="P1066" s="62">
        <v>0</v>
      </c>
      <c r="Q1066" s="62">
        <v>0</v>
      </c>
      <c r="R1066" s="62">
        <v>21000</v>
      </c>
      <c r="S1066" s="62">
        <v>0</v>
      </c>
    </row>
    <row r="1067" spans="1:19" x14ac:dyDescent="0.25">
      <c r="A1067" s="58">
        <v>1063</v>
      </c>
      <c r="B1067" s="65" t="s">
        <v>7601</v>
      </c>
      <c r="C1067" s="65">
        <v>5456061</v>
      </c>
      <c r="D1067" s="60">
        <f>'Report Summary'!$E1067+'Report Summary'!$I1067+'Report Summary'!$O1067</f>
        <v>4890.5</v>
      </c>
      <c r="E1067" s="60">
        <f>SUM('Report Summary'!$F1067:$H1067)</f>
        <v>4890.5</v>
      </c>
      <c r="F1067" s="60">
        <v>0</v>
      </c>
      <c r="G1067" s="60">
        <v>4576.8</v>
      </c>
      <c r="H1067" s="60">
        <v>313.7</v>
      </c>
      <c r="I1067" s="60">
        <f>SUM('Report Summary'!$J1067:$N1067)</f>
        <v>0</v>
      </c>
      <c r="J1067" s="60">
        <v>0</v>
      </c>
      <c r="K1067" s="60"/>
      <c r="L1067" s="60"/>
      <c r="M1067" s="60"/>
      <c r="N1067" s="60">
        <v>0</v>
      </c>
      <c r="O1067" s="60">
        <f>SUM('Report Summary'!$P1067:$S1067)</f>
        <v>0</v>
      </c>
      <c r="P1067" s="60">
        <v>0</v>
      </c>
      <c r="Q1067" s="60">
        <v>0</v>
      </c>
      <c r="R1067" s="60">
        <v>0</v>
      </c>
      <c r="S1067" s="60">
        <v>0</v>
      </c>
    </row>
    <row r="1068" spans="1:19" x14ac:dyDescent="0.25">
      <c r="A1068" s="55">
        <v>1064</v>
      </c>
      <c r="B1068" s="66" t="s">
        <v>7794</v>
      </c>
      <c r="C1068" s="66">
        <v>5257557</v>
      </c>
      <c r="D1068" s="62">
        <f>'Report Summary'!$E1068+'Report Summary'!$I1068+'Report Summary'!$O1068</f>
        <v>8290.7000000000007</v>
      </c>
      <c r="E1068" s="62">
        <f>SUM('Report Summary'!$F1068:$H1068)</f>
        <v>8290.7000000000007</v>
      </c>
      <c r="F1068" s="62">
        <v>0</v>
      </c>
      <c r="G1068" s="62">
        <v>8290.7000000000007</v>
      </c>
      <c r="H1068" s="62">
        <v>0</v>
      </c>
      <c r="I1068" s="62">
        <f>SUM('Report Summary'!$J1068:$N1068)</f>
        <v>0</v>
      </c>
      <c r="J1068" s="62">
        <v>0</v>
      </c>
      <c r="K1068" s="62"/>
      <c r="L1068" s="62"/>
      <c r="M1068" s="62"/>
      <c r="N1068" s="62">
        <v>0</v>
      </c>
      <c r="O1068" s="62">
        <f>SUM('Report Summary'!$P1068:$S1068)</f>
        <v>0</v>
      </c>
      <c r="P1068" s="62">
        <v>0</v>
      </c>
      <c r="Q1068" s="62">
        <v>0</v>
      </c>
      <c r="R1068" s="62">
        <v>0</v>
      </c>
      <c r="S1068" s="62">
        <v>0</v>
      </c>
    </row>
    <row r="1069" spans="1:19" x14ac:dyDescent="0.25">
      <c r="A1069" s="58">
        <v>1065</v>
      </c>
      <c r="B1069" s="65" t="s">
        <v>2019</v>
      </c>
      <c r="C1069" s="65">
        <v>2740451</v>
      </c>
      <c r="D1069" s="60">
        <f>'Report Summary'!$E1069+'Report Summary'!$I1069+'Report Summary'!$O1069</f>
        <v>128917.82</v>
      </c>
      <c r="E1069" s="60">
        <f>SUM('Report Summary'!$F1069:$H1069)</f>
        <v>128917.82</v>
      </c>
      <c r="F1069" s="60">
        <v>128917.82</v>
      </c>
      <c r="G1069" s="60">
        <v>0</v>
      </c>
      <c r="H1069" s="60">
        <v>0</v>
      </c>
      <c r="I1069" s="60">
        <f>SUM('Report Summary'!$J1069:$N1069)</f>
        <v>0</v>
      </c>
      <c r="J1069" s="60">
        <v>0</v>
      </c>
      <c r="K1069" s="60"/>
      <c r="L1069" s="60"/>
      <c r="M1069" s="60"/>
      <c r="N1069" s="60">
        <v>0</v>
      </c>
      <c r="O1069" s="60">
        <f>SUM('Report Summary'!$P1069:$S1069)</f>
        <v>0</v>
      </c>
      <c r="P1069" s="60">
        <v>0</v>
      </c>
      <c r="Q1069" s="60">
        <v>0</v>
      </c>
      <c r="R1069" s="60">
        <v>0</v>
      </c>
      <c r="S1069" s="60">
        <v>0</v>
      </c>
    </row>
    <row r="1070" spans="1:19" x14ac:dyDescent="0.25">
      <c r="A1070" s="55">
        <v>1066</v>
      </c>
      <c r="B1070" s="66" t="s">
        <v>9704</v>
      </c>
      <c r="C1070" s="66">
        <v>5576741</v>
      </c>
      <c r="D1070" s="62">
        <f>'Report Summary'!$E1070+'Report Summary'!$I1070+'Report Summary'!$O1070</f>
        <v>6962</v>
      </c>
      <c r="E1070" s="62">
        <f>SUM('Report Summary'!$F1070:$H1070)</f>
        <v>6962</v>
      </c>
      <c r="F1070" s="62">
        <v>0</v>
      </c>
      <c r="G1070" s="62">
        <v>6962</v>
      </c>
      <c r="H1070" s="62">
        <v>0</v>
      </c>
      <c r="I1070" s="62">
        <f>SUM('Report Summary'!$J1070:$N1070)</f>
        <v>0</v>
      </c>
      <c r="J1070" s="62">
        <v>0</v>
      </c>
      <c r="K1070" s="62"/>
      <c r="L1070" s="62"/>
      <c r="M1070" s="62"/>
      <c r="N1070" s="62">
        <v>0</v>
      </c>
      <c r="O1070" s="62">
        <f>SUM('Report Summary'!$P1070:$S1070)</f>
        <v>0</v>
      </c>
      <c r="P1070" s="62">
        <v>0</v>
      </c>
      <c r="Q1070" s="62">
        <v>0</v>
      </c>
      <c r="R1070" s="62">
        <v>0</v>
      </c>
      <c r="S1070" s="62">
        <v>0</v>
      </c>
    </row>
    <row r="1071" spans="1:19" x14ac:dyDescent="0.25">
      <c r="A1071" s="58">
        <v>1067</v>
      </c>
      <c r="B1071" s="65" t="s">
        <v>8530</v>
      </c>
      <c r="C1071" s="65">
        <v>5196043</v>
      </c>
      <c r="D1071" s="60">
        <f>'Report Summary'!$E1071+'Report Summary'!$I1071+'Report Summary'!$O1071</f>
        <v>12882.72</v>
      </c>
      <c r="E1071" s="60">
        <f>SUM('Report Summary'!$F1071:$H1071)</f>
        <v>12882.72</v>
      </c>
      <c r="F1071" s="60">
        <v>0</v>
      </c>
      <c r="G1071" s="60">
        <v>12882.72</v>
      </c>
      <c r="H1071" s="60">
        <v>0</v>
      </c>
      <c r="I1071" s="60">
        <f>SUM('Report Summary'!$J1071:$N1071)</f>
        <v>0</v>
      </c>
      <c r="J1071" s="60">
        <v>0</v>
      </c>
      <c r="K1071" s="60"/>
      <c r="L1071" s="60"/>
      <c r="M1071" s="60"/>
      <c r="N1071" s="60">
        <v>0</v>
      </c>
      <c r="O1071" s="60">
        <f>SUM('Report Summary'!$P1071:$S1071)</f>
        <v>0</v>
      </c>
      <c r="P1071" s="60">
        <v>0</v>
      </c>
      <c r="Q1071" s="60">
        <v>0</v>
      </c>
      <c r="R1071" s="60">
        <v>0</v>
      </c>
      <c r="S1071" s="60">
        <v>0</v>
      </c>
    </row>
    <row r="1072" spans="1:19" x14ac:dyDescent="0.25">
      <c r="A1072" s="55">
        <v>1068</v>
      </c>
      <c r="B1072" s="66" t="s">
        <v>11434</v>
      </c>
      <c r="C1072" s="66">
        <v>5110041</v>
      </c>
      <c r="D1072" s="62">
        <f>'Report Summary'!$E1072+'Report Summary'!$I1072+'Report Summary'!$O1072</f>
        <v>301</v>
      </c>
      <c r="E1072" s="62">
        <f>SUM('Report Summary'!$F1072:$H1072)</f>
        <v>101</v>
      </c>
      <c r="F1072" s="62">
        <v>0</v>
      </c>
      <c r="G1072" s="62">
        <v>101</v>
      </c>
      <c r="H1072" s="62">
        <v>0</v>
      </c>
      <c r="I1072" s="62">
        <f>SUM('Report Summary'!$J1072:$N1072)</f>
        <v>200</v>
      </c>
      <c r="J1072" s="62">
        <v>0</v>
      </c>
      <c r="K1072" s="62"/>
      <c r="L1072" s="62"/>
      <c r="M1072" s="62">
        <v>200</v>
      </c>
      <c r="N1072" s="62">
        <v>0</v>
      </c>
      <c r="O1072" s="62">
        <f>SUM('Report Summary'!$P1072:$S1072)</f>
        <v>0</v>
      </c>
      <c r="P1072" s="62">
        <v>0</v>
      </c>
      <c r="Q1072" s="62">
        <v>0</v>
      </c>
      <c r="R1072" s="62">
        <v>0</v>
      </c>
      <c r="S1072" s="62">
        <v>0</v>
      </c>
    </row>
    <row r="1073" spans="1:19" x14ac:dyDescent="0.25">
      <c r="A1073" s="58">
        <v>1069</v>
      </c>
      <c r="B1073" s="65" t="s">
        <v>11435</v>
      </c>
      <c r="C1073" s="65">
        <v>5163552</v>
      </c>
      <c r="D1073" s="60">
        <f>'Report Summary'!$E1073+'Report Summary'!$I1073+'Report Summary'!$O1073</f>
        <v>659.35</v>
      </c>
      <c r="E1073" s="60">
        <f>SUM('Report Summary'!$F1073:$H1073)</f>
        <v>659.35</v>
      </c>
      <c r="F1073" s="60">
        <v>0</v>
      </c>
      <c r="G1073" s="60">
        <v>659.35</v>
      </c>
      <c r="H1073" s="60">
        <v>0</v>
      </c>
      <c r="I1073" s="60">
        <f>SUM('Report Summary'!$J1073:$N1073)</f>
        <v>0</v>
      </c>
      <c r="J1073" s="60">
        <v>0</v>
      </c>
      <c r="K1073" s="60"/>
      <c r="L1073" s="60"/>
      <c r="M1073" s="60"/>
      <c r="N1073" s="60">
        <v>0</v>
      </c>
      <c r="O1073" s="60">
        <f>SUM('Report Summary'!$P1073:$S1073)</f>
        <v>0</v>
      </c>
      <c r="P1073" s="60">
        <v>0</v>
      </c>
      <c r="Q1073" s="60">
        <v>0</v>
      </c>
      <c r="R1073" s="60">
        <v>0</v>
      </c>
      <c r="S1073" s="60">
        <v>0</v>
      </c>
    </row>
    <row r="1074" spans="1:19" x14ac:dyDescent="0.25">
      <c r="A1074" s="55">
        <v>1070</v>
      </c>
      <c r="B1074" s="69" t="s">
        <v>11436</v>
      </c>
      <c r="C1074" s="66">
        <v>5287227</v>
      </c>
      <c r="D1074" s="62">
        <f>'Report Summary'!$E1074+'Report Summary'!$I1074+'Report Summary'!$O1074</f>
        <v>190109.7</v>
      </c>
      <c r="E1074" s="62">
        <f>SUM('Report Summary'!$F1074:$H1074)</f>
        <v>189859.7</v>
      </c>
      <c r="F1074" s="62">
        <v>66758.399999999994</v>
      </c>
      <c r="G1074" s="62">
        <v>119484.3</v>
      </c>
      <c r="H1074" s="62">
        <v>3617</v>
      </c>
      <c r="I1074" s="62">
        <f>SUM('Report Summary'!$J1074:$N1074)</f>
        <v>250</v>
      </c>
      <c r="J1074" s="62">
        <v>0</v>
      </c>
      <c r="K1074" s="62"/>
      <c r="L1074" s="62"/>
      <c r="M1074" s="62">
        <v>250</v>
      </c>
      <c r="N1074" s="62">
        <v>0</v>
      </c>
      <c r="O1074" s="62">
        <f>SUM('Report Summary'!$P1074:$S1074)</f>
        <v>0</v>
      </c>
      <c r="P1074" s="62">
        <v>0</v>
      </c>
      <c r="Q1074" s="62">
        <v>0</v>
      </c>
      <c r="R1074" s="62">
        <v>0</v>
      </c>
      <c r="S1074" s="62">
        <v>0</v>
      </c>
    </row>
    <row r="1075" spans="1:19" x14ac:dyDescent="0.25">
      <c r="A1075" s="58">
        <v>1071</v>
      </c>
      <c r="B1075" s="65" t="s">
        <v>11437</v>
      </c>
      <c r="C1075" s="65">
        <v>5148146</v>
      </c>
      <c r="D1075" s="60">
        <f>'Report Summary'!$E1075+'Report Summary'!$I1075+'Report Summary'!$O1075</f>
        <v>18152.170000000002</v>
      </c>
      <c r="E1075" s="60">
        <f>SUM('Report Summary'!$F1075:$H1075)</f>
        <v>13502.220000000001</v>
      </c>
      <c r="F1075" s="60">
        <v>5086.96</v>
      </c>
      <c r="G1075" s="60">
        <v>8415.26</v>
      </c>
      <c r="H1075" s="60">
        <v>0</v>
      </c>
      <c r="I1075" s="60">
        <f>SUM('Report Summary'!$J1075:$N1075)</f>
        <v>4649.95</v>
      </c>
      <c r="J1075" s="60">
        <v>0</v>
      </c>
      <c r="K1075" s="60">
        <v>1359.7</v>
      </c>
      <c r="L1075" s="60">
        <v>290.25</v>
      </c>
      <c r="M1075" s="60">
        <v>3000</v>
      </c>
      <c r="N1075" s="60">
        <v>0</v>
      </c>
      <c r="O1075" s="60">
        <f>SUM('Report Summary'!$P1075:$S1075)</f>
        <v>0</v>
      </c>
      <c r="P1075" s="60">
        <v>0</v>
      </c>
      <c r="Q1075" s="60">
        <v>0</v>
      </c>
      <c r="R1075" s="60">
        <v>0</v>
      </c>
      <c r="S1075" s="60">
        <v>0</v>
      </c>
    </row>
    <row r="1076" spans="1:19" x14ac:dyDescent="0.25">
      <c r="A1076" s="55">
        <v>1072</v>
      </c>
      <c r="B1076" s="69" t="s">
        <v>11438</v>
      </c>
      <c r="C1076" s="66">
        <v>5570891</v>
      </c>
      <c r="D1076" s="62">
        <f>'Report Summary'!$E1076+'Report Summary'!$I1076+'Report Summary'!$O1076</f>
        <v>3243.7</v>
      </c>
      <c r="E1076" s="62">
        <f>SUM('Report Summary'!$F1076:$H1076)</f>
        <v>3243.7</v>
      </c>
      <c r="F1076" s="62">
        <v>0</v>
      </c>
      <c r="G1076" s="68">
        <v>3243.7</v>
      </c>
      <c r="H1076" s="62">
        <v>0</v>
      </c>
      <c r="I1076" s="62">
        <f>SUM('Report Summary'!$J1076:$N1076)</f>
        <v>0</v>
      </c>
      <c r="J1076" s="62">
        <v>0</v>
      </c>
      <c r="K1076" s="62"/>
      <c r="L1076" s="62"/>
      <c r="M1076" s="62"/>
      <c r="N1076" s="62">
        <v>0</v>
      </c>
      <c r="O1076" s="62">
        <f>SUM('Report Summary'!$P1076:$S1076)</f>
        <v>0</v>
      </c>
      <c r="P1076" s="62">
        <v>0</v>
      </c>
      <c r="Q1076" s="62">
        <v>0</v>
      </c>
      <c r="R1076" s="62">
        <v>0</v>
      </c>
      <c r="S1076" s="62">
        <v>0</v>
      </c>
    </row>
    <row r="1077" spans="1:19" x14ac:dyDescent="0.25">
      <c r="A1077" s="58">
        <v>1073</v>
      </c>
      <c r="B1077" s="65" t="s">
        <v>9844</v>
      </c>
      <c r="C1077" s="65">
        <v>5386659</v>
      </c>
      <c r="D1077" s="60">
        <f>'Report Summary'!$E1077+'Report Summary'!$I1077+'Report Summary'!$O1077</f>
        <v>4502.03</v>
      </c>
      <c r="E1077" s="60">
        <f>SUM('Report Summary'!$F1077:$H1077)</f>
        <v>4502.03</v>
      </c>
      <c r="F1077" s="60">
        <v>0</v>
      </c>
      <c r="G1077" s="60">
        <v>4502.03</v>
      </c>
      <c r="H1077" s="60">
        <v>0</v>
      </c>
      <c r="I1077" s="60">
        <f>SUM('Report Summary'!$J1077:$N1077)</f>
        <v>0</v>
      </c>
      <c r="J1077" s="60">
        <v>0</v>
      </c>
      <c r="K1077" s="60"/>
      <c r="L1077" s="60"/>
      <c r="M1077" s="60"/>
      <c r="N1077" s="60">
        <v>0</v>
      </c>
      <c r="O1077" s="60">
        <f>SUM('Report Summary'!$P1077:$S1077)</f>
        <v>0</v>
      </c>
      <c r="P1077" s="60">
        <v>0</v>
      </c>
      <c r="Q1077" s="60">
        <v>0</v>
      </c>
      <c r="R1077" s="60">
        <v>0</v>
      </c>
      <c r="S1077" s="60">
        <v>0</v>
      </c>
    </row>
    <row r="1078" spans="1:19" x14ac:dyDescent="0.25">
      <c r="A1078" s="55">
        <v>1074</v>
      </c>
      <c r="B1078" s="66" t="s">
        <v>9596</v>
      </c>
      <c r="C1078" s="66">
        <v>5138175</v>
      </c>
      <c r="D1078" s="62">
        <f>'Report Summary'!$E1078+'Report Summary'!$I1078+'Report Summary'!$O1078</f>
        <v>13752.7</v>
      </c>
      <c r="E1078" s="62">
        <f>SUM('Report Summary'!$F1078:$H1078)</f>
        <v>13752.7</v>
      </c>
      <c r="F1078" s="62">
        <v>0</v>
      </c>
      <c r="G1078" s="62">
        <v>13752.7</v>
      </c>
      <c r="H1078" s="62">
        <v>0</v>
      </c>
      <c r="I1078" s="62">
        <f>SUM('Report Summary'!$J1078:$N1078)</f>
        <v>0</v>
      </c>
      <c r="J1078" s="62">
        <v>0</v>
      </c>
      <c r="K1078" s="62"/>
      <c r="L1078" s="62"/>
      <c r="M1078" s="62"/>
      <c r="N1078" s="62">
        <v>0</v>
      </c>
      <c r="O1078" s="62">
        <f>SUM('Report Summary'!$P1078:$S1078)</f>
        <v>0</v>
      </c>
      <c r="P1078" s="62">
        <v>0</v>
      </c>
      <c r="Q1078" s="62">
        <v>0</v>
      </c>
      <c r="R1078" s="62">
        <v>0</v>
      </c>
      <c r="S1078" s="62">
        <v>0</v>
      </c>
    </row>
    <row r="1079" spans="1:19" x14ac:dyDescent="0.25">
      <c r="A1079" s="58">
        <v>1075</v>
      </c>
      <c r="B1079" s="65" t="s">
        <v>106</v>
      </c>
      <c r="C1079" s="65">
        <v>5015243</v>
      </c>
      <c r="D1079" s="60">
        <f>'Report Summary'!$E1079+'Report Summary'!$I1079+'Report Summary'!$O1079</f>
        <v>1049236.4100000001</v>
      </c>
      <c r="E1079" s="60">
        <f>SUM('Report Summary'!$F1079:$H1079)</f>
        <v>997833.11</v>
      </c>
      <c r="F1079" s="60">
        <v>30764.22</v>
      </c>
      <c r="G1079" s="60">
        <v>547050.1</v>
      </c>
      <c r="H1079" s="60">
        <v>420018.79000000004</v>
      </c>
      <c r="I1079" s="60">
        <f>SUM('Report Summary'!$J1079:$N1079)</f>
        <v>49003.3</v>
      </c>
      <c r="J1079" s="60">
        <v>24892</v>
      </c>
      <c r="K1079" s="60">
        <v>8925.9</v>
      </c>
      <c r="L1079" s="60">
        <v>6318.2</v>
      </c>
      <c r="M1079" s="60"/>
      <c r="N1079" s="60">
        <v>8867.2000000000007</v>
      </c>
      <c r="O1079" s="60">
        <f>SUM('Report Summary'!$P1079:$S1079)</f>
        <v>2400</v>
      </c>
      <c r="P1079" s="60">
        <v>0</v>
      </c>
      <c r="Q1079" s="60">
        <v>0</v>
      </c>
      <c r="R1079" s="60">
        <v>2400</v>
      </c>
      <c r="S1079" s="60">
        <v>0</v>
      </c>
    </row>
    <row r="1080" spans="1:19" x14ac:dyDescent="0.25">
      <c r="A1080" s="55">
        <v>1076</v>
      </c>
      <c r="B1080" s="66" t="s">
        <v>4413</v>
      </c>
      <c r="C1080" s="66">
        <v>5297117</v>
      </c>
      <c r="D1080" s="62">
        <f>'Report Summary'!$E1080+'Report Summary'!$I1080+'Report Summary'!$O1080</f>
        <v>36296.1</v>
      </c>
      <c r="E1080" s="62">
        <f>SUM('Report Summary'!$F1080:$H1080)</f>
        <v>34025.1</v>
      </c>
      <c r="F1080" s="62">
        <v>8333.6</v>
      </c>
      <c r="G1080" s="62">
        <v>18571.5</v>
      </c>
      <c r="H1080" s="62">
        <v>7120</v>
      </c>
      <c r="I1080" s="62">
        <f>SUM('Report Summary'!$J1080:$N1080)</f>
        <v>271</v>
      </c>
      <c r="J1080" s="62">
        <v>0</v>
      </c>
      <c r="K1080" s="62"/>
      <c r="L1080" s="62">
        <v>21</v>
      </c>
      <c r="M1080" s="62">
        <v>250</v>
      </c>
      <c r="N1080" s="62">
        <v>0</v>
      </c>
      <c r="O1080" s="62">
        <f>SUM('Report Summary'!$P1080:$S1080)</f>
        <v>2000</v>
      </c>
      <c r="P1080" s="62">
        <v>0</v>
      </c>
      <c r="Q1080" s="62">
        <v>0</v>
      </c>
      <c r="R1080" s="62">
        <v>2000</v>
      </c>
      <c r="S1080" s="62">
        <v>0</v>
      </c>
    </row>
    <row r="1081" spans="1:19" x14ac:dyDescent="0.25">
      <c r="A1081" s="58">
        <v>1077</v>
      </c>
      <c r="B1081" s="65" t="s">
        <v>11439</v>
      </c>
      <c r="C1081" s="65">
        <v>5195209</v>
      </c>
      <c r="D1081" s="60">
        <f>'Report Summary'!$E1081+'Report Summary'!$I1081+'Report Summary'!$O1081</f>
        <v>4078.1</v>
      </c>
      <c r="E1081" s="60">
        <f>SUM('Report Summary'!$F1081:$H1081)</f>
        <v>4078.1</v>
      </c>
      <c r="F1081" s="60">
        <v>0</v>
      </c>
      <c r="G1081" s="60">
        <v>4078.1</v>
      </c>
      <c r="H1081" s="60">
        <v>0</v>
      </c>
      <c r="I1081" s="60">
        <f>SUM('Report Summary'!$J1081:$N1081)</f>
        <v>0</v>
      </c>
      <c r="J1081" s="60">
        <v>0</v>
      </c>
      <c r="K1081" s="60"/>
      <c r="L1081" s="60"/>
      <c r="M1081" s="60"/>
      <c r="N1081" s="60">
        <v>0</v>
      </c>
      <c r="O1081" s="60">
        <f>SUM('Report Summary'!$P1081:$S1081)</f>
        <v>0</v>
      </c>
      <c r="P1081" s="60">
        <v>0</v>
      </c>
      <c r="Q1081" s="60">
        <v>0</v>
      </c>
      <c r="R1081" s="60">
        <v>0</v>
      </c>
      <c r="S1081" s="60">
        <v>0</v>
      </c>
    </row>
    <row r="1082" spans="1:19" x14ac:dyDescent="0.25">
      <c r="A1082" s="55">
        <v>1078</v>
      </c>
      <c r="B1082" s="66" t="s">
        <v>11440</v>
      </c>
      <c r="C1082" s="66">
        <v>5452503</v>
      </c>
      <c r="D1082" s="62">
        <f>'Report Summary'!$E1082+'Report Summary'!$I1082+'Report Summary'!$O1082</f>
        <v>110191.5</v>
      </c>
      <c r="E1082" s="62">
        <f>SUM('Report Summary'!$F1082:$H1082)</f>
        <v>94818.7</v>
      </c>
      <c r="F1082" s="62">
        <v>0</v>
      </c>
      <c r="G1082" s="62">
        <v>62156.299999999996</v>
      </c>
      <c r="H1082" s="62">
        <v>32662.399999999998</v>
      </c>
      <c r="I1082" s="62">
        <f>SUM('Report Summary'!$J1082:$N1082)</f>
        <v>15372.8</v>
      </c>
      <c r="J1082" s="62">
        <v>1131.4000000000001</v>
      </c>
      <c r="K1082" s="62">
        <v>2241.4</v>
      </c>
      <c r="L1082" s="62"/>
      <c r="M1082" s="62">
        <f>SUM(10000+2000)</f>
        <v>12000</v>
      </c>
      <c r="N1082" s="62">
        <v>0</v>
      </c>
      <c r="O1082" s="62">
        <f>SUM('Report Summary'!$P1082:$S1082)</f>
        <v>0</v>
      </c>
      <c r="P1082" s="62">
        <v>0</v>
      </c>
      <c r="Q1082" s="62">
        <v>0</v>
      </c>
      <c r="R1082" s="62">
        <v>0</v>
      </c>
      <c r="S1082" s="62">
        <v>0</v>
      </c>
    </row>
    <row r="1083" spans="1:19" x14ac:dyDescent="0.25">
      <c r="A1083" s="58">
        <v>1079</v>
      </c>
      <c r="B1083" s="65" t="s">
        <v>2834</v>
      </c>
      <c r="C1083" s="65">
        <v>5099986</v>
      </c>
      <c r="D1083" s="60">
        <f>'Report Summary'!$E1083+'Report Summary'!$I1083+'Report Summary'!$O1083</f>
        <v>8038.8</v>
      </c>
      <c r="E1083" s="60">
        <f>SUM('Report Summary'!$F1083:$H1083)</f>
        <v>7058.8</v>
      </c>
      <c r="F1083" s="60">
        <v>0</v>
      </c>
      <c r="G1083" s="60">
        <v>7058.8</v>
      </c>
      <c r="H1083" s="60">
        <v>0</v>
      </c>
      <c r="I1083" s="60">
        <f>SUM('Report Summary'!$J1083:$N1083)</f>
        <v>400</v>
      </c>
      <c r="J1083" s="60">
        <v>0</v>
      </c>
      <c r="K1083" s="60"/>
      <c r="L1083" s="60"/>
      <c r="M1083" s="60">
        <v>400</v>
      </c>
      <c r="N1083" s="60">
        <v>0</v>
      </c>
      <c r="O1083" s="60">
        <f>SUM('Report Summary'!$P1083:$S1083)</f>
        <v>580</v>
      </c>
      <c r="P1083" s="60">
        <v>0</v>
      </c>
      <c r="Q1083" s="60">
        <v>0</v>
      </c>
      <c r="R1083" s="60">
        <v>580</v>
      </c>
      <c r="S1083" s="60">
        <v>0</v>
      </c>
    </row>
    <row r="1084" spans="1:19" x14ac:dyDescent="0.25">
      <c r="A1084" s="55">
        <v>1080</v>
      </c>
      <c r="B1084" s="66" t="s">
        <v>11441</v>
      </c>
      <c r="C1084" s="66">
        <v>5310679</v>
      </c>
      <c r="D1084" s="62">
        <f>'Report Summary'!$E1084+'Report Summary'!$I1084+'Report Summary'!$O1084</f>
        <v>1534</v>
      </c>
      <c r="E1084" s="62">
        <f>SUM('Report Summary'!$F1084:$H1084)</f>
        <v>1534</v>
      </c>
      <c r="F1084" s="62">
        <v>0</v>
      </c>
      <c r="G1084" s="62">
        <v>1534</v>
      </c>
      <c r="H1084" s="62">
        <v>0</v>
      </c>
      <c r="I1084" s="62">
        <f>SUM('Report Summary'!$J1084:$N1084)</f>
        <v>0</v>
      </c>
      <c r="J1084" s="62">
        <v>0</v>
      </c>
      <c r="K1084" s="62"/>
      <c r="L1084" s="62"/>
      <c r="M1084" s="62"/>
      <c r="N1084" s="62">
        <v>0</v>
      </c>
      <c r="O1084" s="62">
        <f>SUM('Report Summary'!$P1084:$S1084)</f>
        <v>0</v>
      </c>
      <c r="P1084" s="62">
        <v>0</v>
      </c>
      <c r="Q1084" s="62">
        <v>0</v>
      </c>
      <c r="R1084" s="62">
        <v>0</v>
      </c>
      <c r="S1084" s="62">
        <v>0</v>
      </c>
    </row>
    <row r="1085" spans="1:19" x14ac:dyDescent="0.25">
      <c r="A1085" s="58">
        <v>1081</v>
      </c>
      <c r="B1085" s="65" t="s">
        <v>6998</v>
      </c>
      <c r="C1085" s="65">
        <v>5195233</v>
      </c>
      <c r="D1085" s="60">
        <f>'Report Summary'!$E1085+'Report Summary'!$I1085+'Report Summary'!$O1085</f>
        <v>61896</v>
      </c>
      <c r="E1085" s="60">
        <f>SUM('Report Summary'!$F1085:$H1085)</f>
        <v>61896</v>
      </c>
      <c r="F1085" s="60">
        <v>51696</v>
      </c>
      <c r="G1085" s="60">
        <v>10200</v>
      </c>
      <c r="H1085" s="60">
        <v>0</v>
      </c>
      <c r="I1085" s="60">
        <f>SUM('Report Summary'!$J1085:$N1085)</f>
        <v>0</v>
      </c>
      <c r="J1085" s="60">
        <v>0</v>
      </c>
      <c r="K1085" s="60"/>
      <c r="L1085" s="60"/>
      <c r="M1085" s="60"/>
      <c r="N1085" s="60">
        <v>0</v>
      </c>
      <c r="O1085" s="60">
        <f>SUM('Report Summary'!$P1085:$S1085)</f>
        <v>0</v>
      </c>
      <c r="P1085" s="60">
        <v>0</v>
      </c>
      <c r="Q1085" s="60">
        <v>0</v>
      </c>
      <c r="R1085" s="60">
        <v>0</v>
      </c>
      <c r="S1085" s="60">
        <v>0</v>
      </c>
    </row>
    <row r="1086" spans="1:19" x14ac:dyDescent="0.25">
      <c r="A1086" s="55">
        <v>1082</v>
      </c>
      <c r="B1086" s="66" t="s">
        <v>9211</v>
      </c>
      <c r="C1086" s="66">
        <v>5137438</v>
      </c>
      <c r="D1086" s="62">
        <f>'Report Summary'!$E1086+'Report Summary'!$I1086+'Report Summary'!$O1086</f>
        <v>46039.4</v>
      </c>
      <c r="E1086" s="62">
        <f>SUM('Report Summary'!$F1086:$H1086)</f>
        <v>46039.4</v>
      </c>
      <c r="F1086" s="62">
        <v>0</v>
      </c>
      <c r="G1086" s="62">
        <v>44887.4</v>
      </c>
      <c r="H1086" s="62">
        <v>1152</v>
      </c>
      <c r="I1086" s="62">
        <f>SUM('Report Summary'!$J1086:$N1086)</f>
        <v>0</v>
      </c>
      <c r="J1086" s="62">
        <v>0</v>
      </c>
      <c r="K1086" s="62"/>
      <c r="L1086" s="62"/>
      <c r="M1086" s="62"/>
      <c r="N1086" s="62">
        <v>0</v>
      </c>
      <c r="O1086" s="62">
        <f>SUM('Report Summary'!$P1086:$S1086)</f>
        <v>0</v>
      </c>
      <c r="P1086" s="62">
        <v>0</v>
      </c>
      <c r="Q1086" s="62">
        <v>0</v>
      </c>
      <c r="R1086" s="62">
        <v>0</v>
      </c>
      <c r="S1086" s="62">
        <v>0</v>
      </c>
    </row>
    <row r="1087" spans="1:19" s="21" customFormat="1" x14ac:dyDescent="0.25">
      <c r="A1087" s="58">
        <v>1083</v>
      </c>
      <c r="B1087" s="69" t="s">
        <v>11442</v>
      </c>
      <c r="C1087" s="65">
        <v>2674866</v>
      </c>
      <c r="D1087" s="60">
        <f>'Report Summary'!$E1087+'Report Summary'!$I1087+'Report Summary'!$O1087</f>
        <v>8276.9</v>
      </c>
      <c r="E1087" s="60">
        <f>SUM('Report Summary'!$F1087:$H1087)</f>
        <v>8276.9</v>
      </c>
      <c r="F1087" s="60">
        <v>0</v>
      </c>
      <c r="G1087" s="60">
        <v>8276.9</v>
      </c>
      <c r="H1087" s="60">
        <v>0</v>
      </c>
      <c r="I1087" s="60">
        <f>SUM('Report Summary'!$J1087:$N1087)</f>
        <v>0</v>
      </c>
      <c r="J1087" s="60">
        <v>0</v>
      </c>
      <c r="K1087" s="60"/>
      <c r="L1087" s="60"/>
      <c r="M1087" s="60"/>
      <c r="N1087" s="60">
        <v>0</v>
      </c>
      <c r="O1087" s="60">
        <f>SUM('Report Summary'!$P1087:$S1087)</f>
        <v>0</v>
      </c>
      <c r="P1087" s="60">
        <v>0</v>
      </c>
      <c r="Q1087" s="60">
        <v>0</v>
      </c>
      <c r="R1087" s="60">
        <v>0</v>
      </c>
      <c r="S1087" s="60">
        <v>0</v>
      </c>
    </row>
    <row r="1088" spans="1:19" s="21" customFormat="1" x14ac:dyDescent="0.25">
      <c r="A1088" s="55">
        <v>1084</v>
      </c>
      <c r="B1088" s="66" t="s">
        <v>4011</v>
      </c>
      <c r="C1088" s="66">
        <v>5154634</v>
      </c>
      <c r="D1088" s="62">
        <f>'Report Summary'!$E1088+'Report Summary'!$I1088+'Report Summary'!$O1088</f>
        <v>6738.4</v>
      </c>
      <c r="E1088" s="62">
        <f>SUM('Report Summary'!$F1088:$H1088)</f>
        <v>6738.4</v>
      </c>
      <c r="F1088" s="62">
        <v>0</v>
      </c>
      <c r="G1088" s="62">
        <v>6738.4</v>
      </c>
      <c r="H1088" s="62">
        <v>0</v>
      </c>
      <c r="I1088" s="62">
        <f>SUM('Report Summary'!$J1088:$N1088)</f>
        <v>0</v>
      </c>
      <c r="J1088" s="62">
        <v>0</v>
      </c>
      <c r="K1088" s="62"/>
      <c r="L1088" s="62"/>
      <c r="M1088" s="62"/>
      <c r="N1088" s="62">
        <v>0</v>
      </c>
      <c r="O1088" s="62">
        <f>SUM('Report Summary'!$P1088:$S1088)</f>
        <v>0</v>
      </c>
      <c r="P1088" s="62">
        <v>0</v>
      </c>
      <c r="Q1088" s="62">
        <v>0</v>
      </c>
      <c r="R1088" s="62">
        <v>0</v>
      </c>
      <c r="S1088" s="62">
        <v>0</v>
      </c>
    </row>
    <row r="1089" spans="1:19" x14ac:dyDescent="0.25">
      <c r="A1089" s="58">
        <v>1085</v>
      </c>
      <c r="B1089" s="65" t="s">
        <v>11443</v>
      </c>
      <c r="C1089" s="65">
        <v>5106486</v>
      </c>
      <c r="D1089" s="60">
        <f>'Report Summary'!$E1089+'Report Summary'!$I1089+'Report Summary'!$O1089</f>
        <v>0</v>
      </c>
      <c r="E1089" s="60">
        <f>SUM('Report Summary'!$F1089:$H1089)</f>
        <v>0</v>
      </c>
      <c r="F1089" s="60">
        <v>0</v>
      </c>
      <c r="G1089" s="60">
        <v>0</v>
      </c>
      <c r="H1089" s="60">
        <v>0</v>
      </c>
      <c r="I1089" s="60">
        <f>SUM('Report Summary'!$J1089:$N1089)</f>
        <v>0</v>
      </c>
      <c r="J1089" s="60">
        <v>0</v>
      </c>
      <c r="K1089" s="60"/>
      <c r="L1089" s="60"/>
      <c r="M1089" s="60"/>
      <c r="N1089" s="60">
        <v>0</v>
      </c>
      <c r="O1089" s="60">
        <f>SUM('Report Summary'!$P1089:$S1089)</f>
        <v>0</v>
      </c>
      <c r="P1089" s="60">
        <v>0</v>
      </c>
      <c r="Q1089" s="60">
        <v>0</v>
      </c>
      <c r="R1089" s="60">
        <v>0</v>
      </c>
      <c r="S1089" s="60">
        <v>0</v>
      </c>
    </row>
    <row r="1090" spans="1:19" x14ac:dyDescent="0.25">
      <c r="A1090" s="55">
        <v>1086</v>
      </c>
      <c r="B1090" s="66" t="s">
        <v>11444</v>
      </c>
      <c r="C1090" s="66">
        <v>5291364</v>
      </c>
      <c r="D1090" s="62">
        <f>'Report Summary'!$E1090+'Report Summary'!$I1090+'Report Summary'!$O1090</f>
        <v>4762.6000000000004</v>
      </c>
      <c r="E1090" s="62">
        <f>SUM('Report Summary'!$F1090:$H1090)</f>
        <v>4462.6000000000004</v>
      </c>
      <c r="F1090" s="62">
        <v>0</v>
      </c>
      <c r="G1090" s="62">
        <v>4462.6000000000004</v>
      </c>
      <c r="H1090" s="62">
        <v>0</v>
      </c>
      <c r="I1090" s="62">
        <f>SUM('Report Summary'!$J1090:$N1090)</f>
        <v>300</v>
      </c>
      <c r="J1090" s="62">
        <v>0</v>
      </c>
      <c r="K1090" s="62"/>
      <c r="L1090" s="62"/>
      <c r="M1090" s="62">
        <v>300</v>
      </c>
      <c r="N1090" s="62">
        <v>0</v>
      </c>
      <c r="O1090" s="62">
        <f>SUM('Report Summary'!$P1090:$S1090)</f>
        <v>0</v>
      </c>
      <c r="P1090" s="62">
        <v>0</v>
      </c>
      <c r="Q1090" s="62">
        <v>0</v>
      </c>
      <c r="R1090" s="62">
        <v>0</v>
      </c>
      <c r="S1090" s="62">
        <v>0</v>
      </c>
    </row>
    <row r="1091" spans="1:19" x14ac:dyDescent="0.25">
      <c r="A1091" s="58">
        <v>1087</v>
      </c>
      <c r="B1091" s="65" t="s">
        <v>10420</v>
      </c>
      <c r="C1091" s="65">
        <v>5107733</v>
      </c>
      <c r="D1091" s="60">
        <f>'Report Summary'!$E1091+'Report Summary'!$I1091+'Report Summary'!$O1091</f>
        <v>6863.1</v>
      </c>
      <c r="E1091" s="60">
        <f>SUM('Report Summary'!$F1091:$H1091)</f>
        <v>6863.1</v>
      </c>
      <c r="F1091" s="60">
        <v>0</v>
      </c>
      <c r="G1091" s="60">
        <v>6863.1</v>
      </c>
      <c r="H1091" s="60">
        <v>0</v>
      </c>
      <c r="I1091" s="60">
        <f>SUM('Report Summary'!$J1091:$N1091)</f>
        <v>0</v>
      </c>
      <c r="J1091" s="60">
        <v>0</v>
      </c>
      <c r="K1091" s="60"/>
      <c r="L1091" s="60"/>
      <c r="M1091" s="60"/>
      <c r="N1091" s="60">
        <v>0</v>
      </c>
      <c r="O1091" s="60">
        <f>SUM('Report Summary'!$P1091:$S1091)</f>
        <v>0</v>
      </c>
      <c r="P1091" s="60">
        <v>0</v>
      </c>
      <c r="Q1091" s="60">
        <v>0</v>
      </c>
      <c r="R1091" s="60">
        <v>0</v>
      </c>
      <c r="S1091" s="60">
        <v>0</v>
      </c>
    </row>
    <row r="1092" spans="1:19" x14ac:dyDescent="0.25">
      <c r="A1092" s="55">
        <v>1088</v>
      </c>
      <c r="B1092" s="66" t="s">
        <v>3373</v>
      </c>
      <c r="C1092" s="66">
        <v>5115426</v>
      </c>
      <c r="D1092" s="62">
        <f>'Report Summary'!$E1092+'Report Summary'!$I1092+'Report Summary'!$O1092</f>
        <v>20356.8</v>
      </c>
      <c r="E1092" s="62">
        <f>SUM('Report Summary'!$F1092:$H1092)</f>
        <v>20356.8</v>
      </c>
      <c r="F1092" s="62">
        <v>0</v>
      </c>
      <c r="G1092" s="62">
        <v>19924.8</v>
      </c>
      <c r="H1092" s="62">
        <v>432</v>
      </c>
      <c r="I1092" s="62">
        <f>SUM('Report Summary'!$J1092:$N1092)</f>
        <v>0</v>
      </c>
      <c r="J1092" s="62">
        <v>0</v>
      </c>
      <c r="K1092" s="62"/>
      <c r="L1092" s="62"/>
      <c r="M1092" s="62"/>
      <c r="N1092" s="62">
        <v>0</v>
      </c>
      <c r="O1092" s="62">
        <f>SUM('Report Summary'!$P1092:$S1092)</f>
        <v>0</v>
      </c>
      <c r="P1092" s="62">
        <v>0</v>
      </c>
      <c r="Q1092" s="62">
        <v>0</v>
      </c>
      <c r="R1092" s="62">
        <v>0</v>
      </c>
      <c r="S1092" s="62">
        <v>0</v>
      </c>
    </row>
    <row r="1093" spans="1:19" x14ac:dyDescent="0.25">
      <c r="A1093" s="58">
        <v>1089</v>
      </c>
      <c r="B1093" s="65" t="s">
        <v>9755</v>
      </c>
      <c r="C1093" s="65">
        <v>5278503</v>
      </c>
      <c r="D1093" s="60">
        <f>'Report Summary'!$E1093+'Report Summary'!$I1093+'Report Summary'!$O1093</f>
        <v>212.1</v>
      </c>
      <c r="E1093" s="60">
        <f>SUM('Report Summary'!$F1093:$H1093)</f>
        <v>212.1</v>
      </c>
      <c r="F1093" s="60">
        <v>0</v>
      </c>
      <c r="G1093" s="60">
        <v>212.1</v>
      </c>
      <c r="H1093" s="60">
        <v>0</v>
      </c>
      <c r="I1093" s="60">
        <f>SUM('Report Summary'!$J1093:$N1093)</f>
        <v>0</v>
      </c>
      <c r="J1093" s="60">
        <v>0</v>
      </c>
      <c r="K1093" s="60"/>
      <c r="L1093" s="60"/>
      <c r="M1093" s="60"/>
      <c r="N1093" s="60">
        <v>0</v>
      </c>
      <c r="O1093" s="60">
        <f>SUM('Report Summary'!$P1093:$S1093)</f>
        <v>0</v>
      </c>
      <c r="P1093" s="60">
        <v>0</v>
      </c>
      <c r="Q1093" s="60">
        <v>0</v>
      </c>
      <c r="R1093" s="60">
        <v>0</v>
      </c>
      <c r="S1093" s="60">
        <v>0</v>
      </c>
    </row>
    <row r="1094" spans="1:19" x14ac:dyDescent="0.25">
      <c r="A1094" s="55">
        <v>1090</v>
      </c>
      <c r="B1094" s="66" t="s">
        <v>4109</v>
      </c>
      <c r="C1094" s="66">
        <v>5232937</v>
      </c>
      <c r="D1094" s="62">
        <f>'Report Summary'!$E1094+'Report Summary'!$I1094+'Report Summary'!$O1094</f>
        <v>2096</v>
      </c>
      <c r="E1094" s="62">
        <f>SUM('Report Summary'!$F1094:$H1094)</f>
        <v>2096</v>
      </c>
      <c r="F1094" s="62">
        <v>0</v>
      </c>
      <c r="G1094" s="62">
        <v>1664</v>
      </c>
      <c r="H1094" s="62">
        <v>432</v>
      </c>
      <c r="I1094" s="62">
        <f>SUM('Report Summary'!$J1094:$N1094)</f>
        <v>0</v>
      </c>
      <c r="J1094" s="62">
        <v>0</v>
      </c>
      <c r="K1094" s="62"/>
      <c r="L1094" s="62"/>
      <c r="M1094" s="62"/>
      <c r="N1094" s="62">
        <v>0</v>
      </c>
      <c r="O1094" s="62">
        <f>SUM('Report Summary'!$P1094:$S1094)</f>
        <v>0</v>
      </c>
      <c r="P1094" s="62">
        <v>0</v>
      </c>
      <c r="Q1094" s="62">
        <v>0</v>
      </c>
      <c r="R1094" s="62">
        <v>0</v>
      </c>
      <c r="S1094" s="62">
        <v>0</v>
      </c>
    </row>
    <row r="1095" spans="1:19" x14ac:dyDescent="0.25">
      <c r="A1095" s="58">
        <v>1091</v>
      </c>
      <c r="B1095" s="65" t="s">
        <v>7592</v>
      </c>
      <c r="C1095" s="65">
        <v>5098858</v>
      </c>
      <c r="D1095" s="60">
        <f>'Report Summary'!$E1095+'Report Summary'!$I1095+'Report Summary'!$O1095</f>
        <v>2250.09</v>
      </c>
      <c r="E1095" s="60">
        <f>SUM('Report Summary'!$F1095:$H1095)</f>
        <v>1600.09</v>
      </c>
      <c r="F1095" s="60">
        <v>0</v>
      </c>
      <c r="G1095" s="60">
        <v>1600.09</v>
      </c>
      <c r="H1095" s="60">
        <v>0</v>
      </c>
      <c r="I1095" s="60">
        <f>SUM('Report Summary'!$J1095:$N1095)</f>
        <v>650</v>
      </c>
      <c r="J1095" s="60">
        <v>0</v>
      </c>
      <c r="K1095" s="60"/>
      <c r="L1095" s="60"/>
      <c r="M1095" s="60">
        <v>650</v>
      </c>
      <c r="N1095" s="60">
        <v>0</v>
      </c>
      <c r="O1095" s="60">
        <f>SUM('Report Summary'!$P1095:$S1095)</f>
        <v>0</v>
      </c>
      <c r="P1095" s="60">
        <v>0</v>
      </c>
      <c r="Q1095" s="60">
        <v>0</v>
      </c>
      <c r="R1095" s="60">
        <v>0</v>
      </c>
      <c r="S1095" s="60">
        <v>0</v>
      </c>
    </row>
    <row r="1096" spans="1:19" x14ac:dyDescent="0.25">
      <c r="A1096" s="55">
        <v>1092</v>
      </c>
      <c r="B1096" s="66" t="s">
        <v>11445</v>
      </c>
      <c r="C1096" s="66">
        <v>2834421</v>
      </c>
      <c r="D1096" s="62">
        <f>'Report Summary'!$E1096+'Report Summary'!$I1096+'Report Summary'!$O1096</f>
        <v>35215.9</v>
      </c>
      <c r="E1096" s="62">
        <f>SUM('Report Summary'!$F1096:$H1096)</f>
        <v>34871.9</v>
      </c>
      <c r="F1096" s="62">
        <v>4122</v>
      </c>
      <c r="G1096" s="62">
        <v>0</v>
      </c>
      <c r="H1096" s="62">
        <v>30749.9</v>
      </c>
      <c r="I1096" s="62">
        <f>SUM('Report Summary'!$J1096:$N1096)</f>
        <v>344</v>
      </c>
      <c r="J1096" s="62">
        <v>0</v>
      </c>
      <c r="K1096" s="62">
        <v>344</v>
      </c>
      <c r="L1096" s="62"/>
      <c r="M1096" s="62"/>
      <c r="N1096" s="62">
        <v>0</v>
      </c>
      <c r="O1096" s="62">
        <f>SUM('Report Summary'!$P1096:$S1096)</f>
        <v>0</v>
      </c>
      <c r="P1096" s="62">
        <v>0</v>
      </c>
      <c r="Q1096" s="62">
        <v>0</v>
      </c>
      <c r="R1096" s="62">
        <v>0</v>
      </c>
      <c r="S1096" s="62">
        <v>0</v>
      </c>
    </row>
    <row r="1097" spans="1:19" x14ac:dyDescent="0.25">
      <c r="A1097" s="58">
        <v>1093</v>
      </c>
      <c r="B1097" s="65" t="s">
        <v>11446</v>
      </c>
      <c r="C1097" s="65">
        <v>5566371</v>
      </c>
      <c r="D1097" s="60">
        <f>'Report Summary'!$E1097+'Report Summary'!$I1097+'Report Summary'!$O1097</f>
        <v>1122.2</v>
      </c>
      <c r="E1097" s="60">
        <f>SUM('Report Summary'!$F1097:$H1097)</f>
        <v>1122.2</v>
      </c>
      <c r="F1097" s="60">
        <v>41</v>
      </c>
      <c r="G1097" s="60">
        <v>1081.2</v>
      </c>
      <c r="H1097" s="60">
        <v>0</v>
      </c>
      <c r="I1097" s="60">
        <f>SUM('Report Summary'!$J1097:$N1097)</f>
        <v>0</v>
      </c>
      <c r="J1097" s="60">
        <v>0</v>
      </c>
      <c r="K1097" s="60"/>
      <c r="L1097" s="60"/>
      <c r="M1097" s="60"/>
      <c r="N1097" s="60">
        <v>0</v>
      </c>
      <c r="O1097" s="60">
        <f>SUM('Report Summary'!$P1097:$S1097)</f>
        <v>0</v>
      </c>
      <c r="P1097" s="60">
        <v>0</v>
      </c>
      <c r="Q1097" s="60">
        <v>0</v>
      </c>
      <c r="R1097" s="60">
        <v>0</v>
      </c>
      <c r="S1097" s="60">
        <v>0</v>
      </c>
    </row>
    <row r="1098" spans="1:19" x14ac:dyDescent="0.25">
      <c r="A1098" s="55">
        <v>1094</v>
      </c>
      <c r="B1098" s="66" t="s">
        <v>11447</v>
      </c>
      <c r="C1098" s="66">
        <v>2887746</v>
      </c>
      <c r="D1098" s="62">
        <f>'Report Summary'!$E1098+'Report Summary'!$I1098+'Report Summary'!$O1098</f>
        <v>147562442.67000002</v>
      </c>
      <c r="E1098" s="62">
        <f>SUM('Report Summary'!$F1098:$H1098)</f>
        <v>145240663.74000001</v>
      </c>
      <c r="F1098" s="62">
        <v>70318477.400000006</v>
      </c>
      <c r="G1098" s="62">
        <v>41648821.899999999</v>
      </c>
      <c r="H1098" s="62">
        <v>33273364.440000001</v>
      </c>
      <c r="I1098" s="62">
        <f>SUM('Report Summary'!$J1098:$N1098)</f>
        <v>2321778.9299999997</v>
      </c>
      <c r="J1098" s="62">
        <v>346793.64999999997</v>
      </c>
      <c r="K1098" s="62">
        <v>245342.34</v>
      </c>
      <c r="L1098" s="62">
        <v>1729642.94</v>
      </c>
      <c r="M1098" s="62"/>
      <c r="N1098" s="62">
        <v>0</v>
      </c>
      <c r="O1098" s="62">
        <f>SUM('Report Summary'!$P1098:$S1098)</f>
        <v>0</v>
      </c>
      <c r="P1098" s="62">
        <v>0</v>
      </c>
      <c r="Q1098" s="62">
        <v>0</v>
      </c>
      <c r="R1098" s="62">
        <v>0</v>
      </c>
      <c r="S1098" s="62">
        <v>0</v>
      </c>
    </row>
    <row r="1099" spans="1:19" x14ac:dyDescent="0.25">
      <c r="A1099" s="58">
        <v>1095</v>
      </c>
      <c r="B1099" s="65" t="s">
        <v>9268</v>
      </c>
      <c r="C1099" s="65">
        <v>5103169</v>
      </c>
      <c r="D1099" s="60">
        <f>'Report Summary'!$E1099+'Report Summary'!$I1099+'Report Summary'!$O1099</f>
        <v>15911.7</v>
      </c>
      <c r="E1099" s="60">
        <f>SUM('Report Summary'!$F1099:$H1099)</f>
        <v>15911.7</v>
      </c>
      <c r="F1099" s="60">
        <v>231</v>
      </c>
      <c r="G1099" s="60">
        <v>14448.7</v>
      </c>
      <c r="H1099" s="60">
        <v>1232</v>
      </c>
      <c r="I1099" s="60">
        <f>SUM('Report Summary'!$J1099:$N1099)</f>
        <v>0</v>
      </c>
      <c r="J1099" s="60">
        <v>0</v>
      </c>
      <c r="K1099" s="60"/>
      <c r="L1099" s="60"/>
      <c r="M1099" s="60"/>
      <c r="N1099" s="60">
        <v>0</v>
      </c>
      <c r="O1099" s="60">
        <f>SUM('Report Summary'!$P1099:$S1099)</f>
        <v>0</v>
      </c>
      <c r="P1099" s="60">
        <v>0</v>
      </c>
      <c r="Q1099" s="60">
        <v>0</v>
      </c>
      <c r="R1099" s="60">
        <v>0</v>
      </c>
      <c r="S1099" s="60">
        <v>0</v>
      </c>
    </row>
    <row r="1100" spans="1:19" x14ac:dyDescent="0.25">
      <c r="A1100" s="55">
        <v>1096</v>
      </c>
      <c r="B1100" s="66" t="s">
        <v>11448</v>
      </c>
      <c r="C1100" s="66">
        <v>5195381</v>
      </c>
      <c r="D1100" s="62">
        <f>'Report Summary'!$E1100+'Report Summary'!$I1100+'Report Summary'!$O1100</f>
        <v>299914.59999999998</v>
      </c>
      <c r="E1100" s="62">
        <f>SUM('Report Summary'!$F1100:$H1100)</f>
        <v>299914.59999999998</v>
      </c>
      <c r="F1100" s="62">
        <v>0</v>
      </c>
      <c r="G1100" s="62">
        <v>191998.8</v>
      </c>
      <c r="H1100" s="62">
        <v>107915.8</v>
      </c>
      <c r="I1100" s="62">
        <f>SUM('Report Summary'!$J1100:$N1100)</f>
        <v>0</v>
      </c>
      <c r="J1100" s="62">
        <v>0</v>
      </c>
      <c r="K1100" s="62"/>
      <c r="L1100" s="62"/>
      <c r="M1100" s="62"/>
      <c r="N1100" s="62">
        <v>0</v>
      </c>
      <c r="O1100" s="62">
        <f>SUM('Report Summary'!$P1100:$S1100)</f>
        <v>0</v>
      </c>
      <c r="P1100" s="62">
        <v>0</v>
      </c>
      <c r="Q1100" s="62">
        <v>0</v>
      </c>
      <c r="R1100" s="62">
        <v>0</v>
      </c>
      <c r="S1100" s="62">
        <v>0</v>
      </c>
    </row>
    <row r="1101" spans="1:19" x14ac:dyDescent="0.25">
      <c r="A1101" s="58">
        <v>1097</v>
      </c>
      <c r="B1101" s="65" t="s">
        <v>11449</v>
      </c>
      <c r="C1101" s="65">
        <v>2721643</v>
      </c>
      <c r="D1101" s="60">
        <f>'Report Summary'!$E1101+'Report Summary'!$I1101+'Report Summary'!$O1101</f>
        <v>36.200000000000003</v>
      </c>
      <c r="E1101" s="60">
        <f>SUM('Report Summary'!$F1101:$H1101)</f>
        <v>36.200000000000003</v>
      </c>
      <c r="F1101" s="60">
        <v>0</v>
      </c>
      <c r="G1101" s="60">
        <v>36.200000000000003</v>
      </c>
      <c r="H1101" s="60">
        <v>0</v>
      </c>
      <c r="I1101" s="60">
        <f>SUM('Report Summary'!$J1101:$N1101)</f>
        <v>0</v>
      </c>
      <c r="J1101" s="60">
        <v>0</v>
      </c>
      <c r="K1101" s="60"/>
      <c r="L1101" s="60"/>
      <c r="M1101" s="60"/>
      <c r="N1101" s="60">
        <v>0</v>
      </c>
      <c r="O1101" s="60">
        <f>SUM('Report Summary'!$P1101:$S1101)</f>
        <v>0</v>
      </c>
      <c r="P1101" s="60">
        <v>0</v>
      </c>
      <c r="Q1101" s="60">
        <v>0</v>
      </c>
      <c r="R1101" s="60">
        <v>0</v>
      </c>
      <c r="S1101" s="60">
        <v>0</v>
      </c>
    </row>
    <row r="1102" spans="1:19" x14ac:dyDescent="0.25">
      <c r="A1102" s="55">
        <v>1098</v>
      </c>
      <c r="B1102" s="66" t="s">
        <v>11450</v>
      </c>
      <c r="C1102" s="66">
        <v>5211859</v>
      </c>
      <c r="D1102" s="62">
        <f>'Report Summary'!$E1102+'Report Summary'!$I1102+'Report Summary'!$O1102</f>
        <v>5891.5479999999998</v>
      </c>
      <c r="E1102" s="62">
        <f>SUM('Report Summary'!$F1102:$H1102)</f>
        <v>4522.8530000000001</v>
      </c>
      <c r="F1102" s="62">
        <v>0</v>
      </c>
      <c r="G1102" s="62">
        <v>4522.8530000000001</v>
      </c>
      <c r="H1102" s="62">
        <v>0</v>
      </c>
      <c r="I1102" s="62">
        <f>SUM('Report Summary'!$J1102:$N1102)</f>
        <v>1368.6949999999999</v>
      </c>
      <c r="J1102" s="62">
        <v>368.69499999999999</v>
      </c>
      <c r="K1102" s="62"/>
      <c r="L1102" s="62"/>
      <c r="M1102" s="62">
        <v>1000</v>
      </c>
      <c r="N1102" s="62">
        <v>0</v>
      </c>
      <c r="O1102" s="62">
        <f>SUM('Report Summary'!$P1102:$S1102)</f>
        <v>0</v>
      </c>
      <c r="P1102" s="62">
        <v>0</v>
      </c>
      <c r="Q1102" s="62">
        <v>0</v>
      </c>
      <c r="R1102" s="62">
        <v>0</v>
      </c>
      <c r="S1102" s="62">
        <v>0</v>
      </c>
    </row>
    <row r="1103" spans="1:19" x14ac:dyDescent="0.25">
      <c r="A1103" s="58">
        <v>1099</v>
      </c>
      <c r="B1103" s="65" t="s">
        <v>3925</v>
      </c>
      <c r="C1103" s="65">
        <v>5197996</v>
      </c>
      <c r="D1103" s="60">
        <f>'Report Summary'!$E1103+'Report Summary'!$I1103+'Report Summary'!$O1103</f>
        <v>1193</v>
      </c>
      <c r="E1103" s="60">
        <f>SUM('Report Summary'!$F1103:$H1103)</f>
        <v>893</v>
      </c>
      <c r="F1103" s="60">
        <v>277</v>
      </c>
      <c r="G1103" s="60">
        <v>0</v>
      </c>
      <c r="H1103" s="60">
        <v>616</v>
      </c>
      <c r="I1103" s="60">
        <f>SUM('Report Summary'!$J1103:$N1103)</f>
        <v>300</v>
      </c>
      <c r="J1103" s="60">
        <v>0</v>
      </c>
      <c r="K1103" s="60"/>
      <c r="L1103" s="60"/>
      <c r="M1103" s="60">
        <v>300</v>
      </c>
      <c r="N1103" s="60">
        <v>0</v>
      </c>
      <c r="O1103" s="60">
        <f>SUM('Report Summary'!$P1103:$S1103)</f>
        <v>0</v>
      </c>
      <c r="P1103" s="60">
        <v>0</v>
      </c>
      <c r="Q1103" s="60">
        <v>0</v>
      </c>
      <c r="R1103" s="60">
        <v>0</v>
      </c>
      <c r="S1103" s="60">
        <v>0</v>
      </c>
    </row>
    <row r="1104" spans="1:19" x14ac:dyDescent="0.25">
      <c r="A1104" s="55">
        <v>1100</v>
      </c>
      <c r="B1104" s="66" t="s">
        <v>11451</v>
      </c>
      <c r="C1104" s="66">
        <v>5105579</v>
      </c>
      <c r="D1104" s="62">
        <f>'Report Summary'!$E1104+'Report Summary'!$I1104+'Report Summary'!$O1104</f>
        <v>13747.3</v>
      </c>
      <c r="E1104" s="62">
        <f>SUM('Report Summary'!$F1104:$H1104)</f>
        <v>5247.3</v>
      </c>
      <c r="F1104" s="62">
        <v>58.1</v>
      </c>
      <c r="G1104" s="62">
        <v>5189.2</v>
      </c>
      <c r="H1104" s="62">
        <v>0</v>
      </c>
      <c r="I1104" s="62">
        <f>SUM('Report Summary'!$J1104:$N1104)</f>
        <v>8500</v>
      </c>
      <c r="J1104" s="62">
        <v>0</v>
      </c>
      <c r="K1104" s="62"/>
      <c r="L1104" s="62">
        <v>8500</v>
      </c>
      <c r="M1104" s="62"/>
      <c r="N1104" s="62">
        <v>0</v>
      </c>
      <c r="O1104" s="62">
        <f>SUM('Report Summary'!$P1104:$S1104)</f>
        <v>0</v>
      </c>
      <c r="P1104" s="62">
        <v>0</v>
      </c>
      <c r="Q1104" s="62">
        <v>0</v>
      </c>
      <c r="R1104" s="62">
        <v>0</v>
      </c>
      <c r="S1104" s="62">
        <v>0</v>
      </c>
    </row>
    <row r="1105" spans="1:19" x14ac:dyDescent="0.25">
      <c r="A1105" s="58">
        <v>1101</v>
      </c>
      <c r="B1105" s="65" t="s">
        <v>3804</v>
      </c>
      <c r="C1105" s="65">
        <v>5183154</v>
      </c>
      <c r="D1105" s="60">
        <f>'Report Summary'!$E1105+'Report Summary'!$I1105+'Report Summary'!$O1105</f>
        <v>1758.4</v>
      </c>
      <c r="E1105" s="60">
        <f>SUM('Report Summary'!$F1105:$H1105)</f>
        <v>1008.4</v>
      </c>
      <c r="F1105" s="60">
        <v>0</v>
      </c>
      <c r="G1105" s="60">
        <v>1008.4</v>
      </c>
      <c r="H1105" s="60">
        <v>0</v>
      </c>
      <c r="I1105" s="60">
        <f>SUM('Report Summary'!$J1105:$N1105)</f>
        <v>250</v>
      </c>
      <c r="J1105" s="60">
        <v>0</v>
      </c>
      <c r="K1105" s="60"/>
      <c r="L1105" s="60"/>
      <c r="M1105" s="60">
        <v>250</v>
      </c>
      <c r="N1105" s="60">
        <v>0</v>
      </c>
      <c r="O1105" s="60">
        <f>SUM('Report Summary'!$P1105:$S1105)</f>
        <v>500</v>
      </c>
      <c r="P1105" s="60">
        <v>0</v>
      </c>
      <c r="Q1105" s="60">
        <v>0</v>
      </c>
      <c r="R1105" s="60">
        <v>500</v>
      </c>
      <c r="S1105" s="60">
        <v>0</v>
      </c>
    </row>
    <row r="1106" spans="1:19" x14ac:dyDescent="0.25">
      <c r="A1106" s="55">
        <v>1102</v>
      </c>
      <c r="B1106" s="66" t="s">
        <v>5302</v>
      </c>
      <c r="C1106" s="66">
        <v>5350557</v>
      </c>
      <c r="D1106" s="62">
        <f>'Report Summary'!$E1106+'Report Summary'!$I1106+'Report Summary'!$O1106</f>
        <v>13517.5</v>
      </c>
      <c r="E1106" s="62">
        <f>SUM('Report Summary'!$F1106:$H1106)</f>
        <v>12757</v>
      </c>
      <c r="F1106" s="62">
        <v>0</v>
      </c>
      <c r="G1106" s="62">
        <v>12757</v>
      </c>
      <c r="H1106" s="62">
        <v>0</v>
      </c>
      <c r="I1106" s="62">
        <f>SUM('Report Summary'!$J1106:$N1106)</f>
        <v>760.5</v>
      </c>
      <c r="J1106" s="62">
        <v>0</v>
      </c>
      <c r="K1106" s="62"/>
      <c r="L1106" s="62">
        <v>260.5</v>
      </c>
      <c r="M1106" s="62">
        <v>500</v>
      </c>
      <c r="N1106" s="62">
        <v>0</v>
      </c>
      <c r="O1106" s="62">
        <f>SUM('Report Summary'!$P1106:$S1106)</f>
        <v>0</v>
      </c>
      <c r="P1106" s="62">
        <v>0</v>
      </c>
      <c r="Q1106" s="62">
        <v>0</v>
      </c>
      <c r="R1106" s="62">
        <v>0</v>
      </c>
      <c r="S1106" s="62">
        <v>0</v>
      </c>
    </row>
    <row r="1107" spans="1:19" x14ac:dyDescent="0.25">
      <c r="A1107" s="58">
        <v>1103</v>
      </c>
      <c r="B1107" s="65" t="s">
        <v>11452</v>
      </c>
      <c r="C1107" s="65">
        <v>2718243</v>
      </c>
      <c r="D1107" s="60">
        <f>'Report Summary'!$E1107+'Report Summary'!$I1107+'Report Summary'!$O1107</f>
        <v>147131.64000000001</v>
      </c>
      <c r="E1107" s="60">
        <f>SUM('Report Summary'!$F1107:$H1107)</f>
        <v>115910.83</v>
      </c>
      <c r="F1107" s="60">
        <v>0</v>
      </c>
      <c r="G1107" s="60">
        <v>48064.75</v>
      </c>
      <c r="H1107" s="60">
        <v>67846.080000000002</v>
      </c>
      <c r="I1107" s="60">
        <f>SUM('Report Summary'!$J1107:$N1107)</f>
        <v>3356.8100000000004</v>
      </c>
      <c r="J1107" s="60">
        <v>226.41</v>
      </c>
      <c r="K1107" s="60"/>
      <c r="L1107" s="60">
        <v>1430.4</v>
      </c>
      <c r="M1107" s="60">
        <v>1700</v>
      </c>
      <c r="N1107" s="60">
        <v>0</v>
      </c>
      <c r="O1107" s="60">
        <f>SUM('Report Summary'!$P1107:$S1107)</f>
        <v>27864</v>
      </c>
      <c r="P1107" s="60">
        <v>0</v>
      </c>
      <c r="Q1107" s="60">
        <v>0</v>
      </c>
      <c r="R1107" s="60">
        <v>17864</v>
      </c>
      <c r="S1107" s="60">
        <v>10000</v>
      </c>
    </row>
    <row r="1108" spans="1:19" x14ac:dyDescent="0.25">
      <c r="A1108" s="55">
        <v>1104</v>
      </c>
      <c r="B1108" s="66" t="s">
        <v>11453</v>
      </c>
      <c r="C1108" s="66">
        <v>5157846</v>
      </c>
      <c r="D1108" s="62">
        <f>'Report Summary'!$E1108+'Report Summary'!$I1108+'Report Summary'!$O1108</f>
        <v>54989.499999999993</v>
      </c>
      <c r="E1108" s="62">
        <f>SUM('Report Summary'!$F1108:$H1108)</f>
        <v>53224.299999999996</v>
      </c>
      <c r="F1108" s="62">
        <v>0</v>
      </c>
      <c r="G1108" s="62">
        <v>12706</v>
      </c>
      <c r="H1108" s="62">
        <v>40518.299999999996</v>
      </c>
      <c r="I1108" s="62">
        <f>SUM('Report Summary'!$J1108:$N1108)</f>
        <v>1365.2</v>
      </c>
      <c r="J1108" s="62">
        <v>740.2</v>
      </c>
      <c r="K1108" s="62">
        <v>625</v>
      </c>
      <c r="L1108" s="62"/>
      <c r="M1108" s="62"/>
      <c r="N1108" s="62">
        <v>0</v>
      </c>
      <c r="O1108" s="62">
        <f>SUM('Report Summary'!$P1108:$S1108)</f>
        <v>400</v>
      </c>
      <c r="P1108" s="62">
        <v>0</v>
      </c>
      <c r="Q1108" s="62">
        <v>400</v>
      </c>
      <c r="R1108" s="62">
        <v>0</v>
      </c>
      <c r="S1108" s="62">
        <v>0</v>
      </c>
    </row>
    <row r="1109" spans="1:19" x14ac:dyDescent="0.25">
      <c r="A1109" s="58">
        <v>1105</v>
      </c>
      <c r="B1109" s="65" t="s">
        <v>11454</v>
      </c>
      <c r="C1109" s="65">
        <v>5537835</v>
      </c>
      <c r="D1109" s="60">
        <f>'Report Summary'!$E1109+'Report Summary'!$I1109+'Report Summary'!$O1109</f>
        <v>170145.5</v>
      </c>
      <c r="E1109" s="60">
        <f>SUM('Report Summary'!$F1109:$H1109)</f>
        <v>167610.5</v>
      </c>
      <c r="F1109" s="60">
        <v>0</v>
      </c>
      <c r="G1109" s="60">
        <v>167422.29999999999</v>
      </c>
      <c r="H1109" s="60">
        <v>188.2</v>
      </c>
      <c r="I1109" s="60">
        <f>SUM('Report Summary'!$J1109:$N1109)</f>
        <v>1050</v>
      </c>
      <c r="J1109" s="60">
        <v>0</v>
      </c>
      <c r="K1109" s="60"/>
      <c r="L1109" s="60"/>
      <c r="M1109" s="60">
        <v>1050</v>
      </c>
      <c r="N1109" s="60">
        <v>0</v>
      </c>
      <c r="O1109" s="60">
        <f>SUM('Report Summary'!$P1109:$S1109)</f>
        <v>1485</v>
      </c>
      <c r="P1109" s="60">
        <v>0</v>
      </c>
      <c r="Q1109" s="60">
        <v>0</v>
      </c>
      <c r="R1109" s="60">
        <v>1485</v>
      </c>
      <c r="S1109" s="60">
        <v>0</v>
      </c>
    </row>
    <row r="1110" spans="1:19" x14ac:dyDescent="0.25">
      <c r="A1110" s="55">
        <v>1106</v>
      </c>
      <c r="B1110" s="66" t="s">
        <v>7738</v>
      </c>
      <c r="C1110" s="66">
        <v>2715619</v>
      </c>
      <c r="D1110" s="62">
        <f>'Report Summary'!$E1110+'Report Summary'!$I1110+'Report Summary'!$O1110</f>
        <v>156319.5</v>
      </c>
      <c r="E1110" s="62">
        <f>SUM('Report Summary'!$F1110:$H1110)</f>
        <v>152948.6</v>
      </c>
      <c r="F1110" s="62">
        <v>0</v>
      </c>
      <c r="G1110" s="62">
        <v>122948.6</v>
      </c>
      <c r="H1110" s="62">
        <v>30000</v>
      </c>
      <c r="I1110" s="62">
        <f>SUM('Report Summary'!$J1110:$N1110)</f>
        <v>370.9</v>
      </c>
      <c r="J1110" s="62">
        <v>370.9</v>
      </c>
      <c r="K1110" s="62"/>
      <c r="L1110" s="62"/>
      <c r="M1110" s="62"/>
      <c r="N1110" s="62">
        <v>0</v>
      </c>
      <c r="O1110" s="62">
        <f>SUM('Report Summary'!$P1110:$S1110)</f>
        <v>3000</v>
      </c>
      <c r="P1110" s="62">
        <v>0</v>
      </c>
      <c r="Q1110" s="62">
        <v>0</v>
      </c>
      <c r="R1110" s="62">
        <v>3000</v>
      </c>
      <c r="S1110" s="62">
        <v>0</v>
      </c>
    </row>
    <row r="1111" spans="1:19" x14ac:dyDescent="0.25">
      <c r="A1111" s="58">
        <v>1107</v>
      </c>
      <c r="B1111" s="69" t="s">
        <v>768</v>
      </c>
      <c r="C1111" s="65">
        <v>5074495</v>
      </c>
      <c r="D1111" s="60">
        <f>'Report Summary'!$E1111+'Report Summary'!$I1111+'Report Summary'!$O1111</f>
        <v>53735.3</v>
      </c>
      <c r="E1111" s="60">
        <f>SUM('Report Summary'!$F1111:$H1111)</f>
        <v>41287.800000000003</v>
      </c>
      <c r="F1111" s="60">
        <v>0</v>
      </c>
      <c r="G1111" s="60">
        <v>41287.800000000003</v>
      </c>
      <c r="H1111" s="60">
        <v>0</v>
      </c>
      <c r="I1111" s="60">
        <f>SUM('Report Summary'!$J1111:$N1111)</f>
        <v>12447.5</v>
      </c>
      <c r="J1111" s="60">
        <v>217.8</v>
      </c>
      <c r="K1111" s="60"/>
      <c r="L1111" s="60"/>
      <c r="M1111" s="60">
        <v>500</v>
      </c>
      <c r="N1111" s="60">
        <v>11729.7</v>
      </c>
      <c r="O1111" s="60">
        <f>SUM('Report Summary'!$P1111:$S1111)</f>
        <v>0</v>
      </c>
      <c r="P1111" s="60">
        <v>0</v>
      </c>
      <c r="Q1111" s="60">
        <v>0</v>
      </c>
      <c r="R1111" s="60">
        <v>0</v>
      </c>
      <c r="S1111" s="60">
        <v>0</v>
      </c>
    </row>
    <row r="1112" spans="1:19" x14ac:dyDescent="0.25">
      <c r="A1112" s="55">
        <v>1108</v>
      </c>
      <c r="B1112" s="66" t="s">
        <v>6995</v>
      </c>
      <c r="C1112" s="66">
        <v>5581656</v>
      </c>
      <c r="D1112" s="62">
        <f>'Report Summary'!$E1112+'Report Summary'!$I1112+'Report Summary'!$O1112</f>
        <v>16409.63</v>
      </c>
      <c r="E1112" s="62">
        <f>SUM('Report Summary'!$F1112:$H1112)</f>
        <v>16270.910000000002</v>
      </c>
      <c r="F1112" s="62">
        <v>0</v>
      </c>
      <c r="G1112" s="62">
        <v>0</v>
      </c>
      <c r="H1112" s="62">
        <v>16270.910000000002</v>
      </c>
      <c r="I1112" s="62">
        <f>SUM('Report Summary'!$J1112:$N1112)</f>
        <v>138.72</v>
      </c>
      <c r="J1112" s="62">
        <v>138.72</v>
      </c>
      <c r="K1112" s="62"/>
      <c r="L1112" s="62"/>
      <c r="M1112" s="62"/>
      <c r="N1112" s="62">
        <v>0</v>
      </c>
      <c r="O1112" s="62">
        <f>SUM('Report Summary'!$P1112:$S1112)</f>
        <v>0</v>
      </c>
      <c r="P1112" s="62">
        <v>0</v>
      </c>
      <c r="Q1112" s="62">
        <v>0</v>
      </c>
      <c r="R1112" s="62">
        <v>0</v>
      </c>
      <c r="S1112" s="62">
        <v>0</v>
      </c>
    </row>
    <row r="1113" spans="1:19" x14ac:dyDescent="0.25">
      <c r="A1113" s="58">
        <v>1109</v>
      </c>
      <c r="B1113" s="65" t="s">
        <v>5932</v>
      </c>
      <c r="C1113" s="65">
        <v>5124913</v>
      </c>
      <c r="D1113" s="60">
        <f>'Report Summary'!$E1113+'Report Summary'!$I1113+'Report Summary'!$O1113</f>
        <v>259748.5</v>
      </c>
      <c r="E1113" s="60">
        <f>SUM('Report Summary'!$F1113:$H1113)</f>
        <v>259016.2</v>
      </c>
      <c r="F1113" s="60">
        <v>34510.1</v>
      </c>
      <c r="G1113" s="60">
        <v>29905</v>
      </c>
      <c r="H1113" s="60">
        <v>194601.1</v>
      </c>
      <c r="I1113" s="60">
        <f>SUM('Report Summary'!$J1113:$N1113)</f>
        <v>732.3</v>
      </c>
      <c r="J1113" s="60">
        <v>732.3</v>
      </c>
      <c r="K1113" s="60"/>
      <c r="L1113" s="60"/>
      <c r="M1113" s="60"/>
      <c r="N1113" s="60">
        <v>0</v>
      </c>
      <c r="O1113" s="60">
        <f>SUM('Report Summary'!$P1113:$S1113)</f>
        <v>0</v>
      </c>
      <c r="P1113" s="60">
        <v>0</v>
      </c>
      <c r="Q1113" s="60">
        <v>0</v>
      </c>
      <c r="R1113" s="60">
        <v>0</v>
      </c>
      <c r="S1113" s="60">
        <v>0</v>
      </c>
    </row>
    <row r="1114" spans="1:19" x14ac:dyDescent="0.25">
      <c r="A1114" s="55">
        <v>1110</v>
      </c>
      <c r="B1114" s="66" t="s">
        <v>11455</v>
      </c>
      <c r="C1114" s="66">
        <v>5435528</v>
      </c>
      <c r="D1114" s="62">
        <f>'Report Summary'!$E1114+'Report Summary'!$I1114+'Report Summary'!$O1114</f>
        <v>49692115.200000003</v>
      </c>
      <c r="E1114" s="62">
        <f>SUM('Report Summary'!$F1114:$H1114)</f>
        <v>49325845.5</v>
      </c>
      <c r="F1114" s="62">
        <v>7286340.8000000007</v>
      </c>
      <c r="G1114" s="62">
        <v>23194803.599999998</v>
      </c>
      <c r="H1114" s="62">
        <v>18844701.099999998</v>
      </c>
      <c r="I1114" s="62">
        <f>SUM('Report Summary'!$J1114:$N1114)</f>
        <v>366269.7</v>
      </c>
      <c r="J1114" s="62">
        <v>21989.4</v>
      </c>
      <c r="K1114" s="62"/>
      <c r="L1114" s="62">
        <v>236979.7</v>
      </c>
      <c r="M1114" s="62"/>
      <c r="N1114" s="62">
        <v>107300.6</v>
      </c>
      <c r="O1114" s="62">
        <f>SUM('Report Summary'!$P1114:$S1114)</f>
        <v>0</v>
      </c>
      <c r="P1114" s="62">
        <v>0</v>
      </c>
      <c r="Q1114" s="62">
        <v>0</v>
      </c>
      <c r="R1114" s="62">
        <v>0</v>
      </c>
      <c r="S1114" s="62">
        <v>0</v>
      </c>
    </row>
    <row r="1115" spans="1:19" x14ac:dyDescent="0.25">
      <c r="A1115" s="58">
        <v>1111</v>
      </c>
      <c r="B1115" s="65" t="s">
        <v>3184</v>
      </c>
      <c r="C1115" s="65">
        <v>4248201</v>
      </c>
      <c r="D1115" s="60">
        <f>'Report Summary'!$E1115+'Report Summary'!$I1115+'Report Summary'!$O1115</f>
        <v>10358.1</v>
      </c>
      <c r="E1115" s="60">
        <f>SUM('Report Summary'!$F1115:$H1115)</f>
        <v>7594.8</v>
      </c>
      <c r="F1115" s="60">
        <v>0</v>
      </c>
      <c r="G1115" s="60">
        <v>2533.3000000000002</v>
      </c>
      <c r="H1115" s="60">
        <v>5061.5</v>
      </c>
      <c r="I1115" s="60">
        <f>SUM('Report Summary'!$J1115:$N1115)</f>
        <v>2763.3</v>
      </c>
      <c r="J1115" s="60">
        <v>0</v>
      </c>
      <c r="K1115" s="60"/>
      <c r="L1115" s="60">
        <v>2263.3000000000002</v>
      </c>
      <c r="M1115" s="60">
        <v>500</v>
      </c>
      <c r="N1115" s="60">
        <v>0</v>
      </c>
      <c r="O1115" s="60">
        <f>SUM('Report Summary'!$P1115:$S1115)</f>
        <v>0</v>
      </c>
      <c r="P1115" s="60">
        <v>0</v>
      </c>
      <c r="Q1115" s="60">
        <v>0</v>
      </c>
      <c r="R1115" s="60">
        <v>0</v>
      </c>
      <c r="S1115" s="60">
        <v>0</v>
      </c>
    </row>
    <row r="1116" spans="1:19" x14ac:dyDescent="0.25">
      <c r="A1116" s="55">
        <v>1112</v>
      </c>
      <c r="B1116" s="66" t="s">
        <v>11456</v>
      </c>
      <c r="C1116" s="66">
        <v>2074192</v>
      </c>
      <c r="D1116" s="62">
        <f>'Report Summary'!$E1116+'Report Summary'!$I1116+'Report Summary'!$O1116</f>
        <v>519446597.20000005</v>
      </c>
      <c r="E1116" s="62">
        <f>SUM('Report Summary'!$F1116:$H1116)</f>
        <v>480529047.70000005</v>
      </c>
      <c r="F1116" s="62">
        <v>136568510</v>
      </c>
      <c r="G1116" s="62">
        <v>245105109.20000002</v>
      </c>
      <c r="H1116" s="62">
        <v>98855428.500000015</v>
      </c>
      <c r="I1116" s="62">
        <f>SUM('Report Summary'!$J1116:$N1116)</f>
        <v>38878549.5</v>
      </c>
      <c r="J1116" s="62">
        <v>4418639.4000000004</v>
      </c>
      <c r="K1116" s="62">
        <v>7871300.0999999996</v>
      </c>
      <c r="L1116" s="62">
        <v>11212757.9</v>
      </c>
      <c r="M1116" s="62"/>
      <c r="N1116" s="62">
        <v>15375852.1</v>
      </c>
      <c r="O1116" s="62">
        <f>SUM('Report Summary'!$P1116:$S1116)</f>
        <v>39000</v>
      </c>
      <c r="P1116" s="62">
        <v>0</v>
      </c>
      <c r="Q1116" s="62">
        <v>13700</v>
      </c>
      <c r="R1116" s="62">
        <v>25300</v>
      </c>
      <c r="S1116" s="62">
        <v>0</v>
      </c>
    </row>
    <row r="1117" spans="1:19" x14ac:dyDescent="0.25">
      <c r="A1117" s="58">
        <v>1113</v>
      </c>
      <c r="B1117" s="65" t="s">
        <v>11457</v>
      </c>
      <c r="C1117" s="65">
        <v>5145783</v>
      </c>
      <c r="D1117" s="60">
        <f>'Report Summary'!$E1117+'Report Summary'!$I1117+'Report Summary'!$O1117</f>
        <v>42283.199999999997</v>
      </c>
      <c r="E1117" s="60">
        <f>SUM('Report Summary'!$F1117:$H1117)</f>
        <v>10552</v>
      </c>
      <c r="F1117" s="60">
        <v>0</v>
      </c>
      <c r="G1117" s="60">
        <v>10000</v>
      </c>
      <c r="H1117" s="60">
        <v>552</v>
      </c>
      <c r="I1117" s="60">
        <f>SUM('Report Summary'!$J1117:$N1117)</f>
        <v>8152.2000000000007</v>
      </c>
      <c r="J1117" s="60">
        <v>0</v>
      </c>
      <c r="K1117" s="60">
        <v>4055.9</v>
      </c>
      <c r="L1117" s="60">
        <v>4096.3</v>
      </c>
      <c r="M1117" s="60"/>
      <c r="N1117" s="60">
        <v>0</v>
      </c>
      <c r="O1117" s="60">
        <f>SUM('Report Summary'!$P1117:$S1117)</f>
        <v>23579</v>
      </c>
      <c r="P1117" s="60">
        <v>0</v>
      </c>
      <c r="Q1117" s="60">
        <v>0</v>
      </c>
      <c r="R1117" s="60">
        <v>23579</v>
      </c>
      <c r="S1117" s="60">
        <v>0</v>
      </c>
    </row>
    <row r="1118" spans="1:19" x14ac:dyDescent="0.25">
      <c r="A1118" s="55">
        <v>1114</v>
      </c>
      <c r="B1118" s="66" t="s">
        <v>1756</v>
      </c>
      <c r="C1118" s="66">
        <v>2705036</v>
      </c>
      <c r="D1118" s="62">
        <f>'Report Summary'!$E1118+'Report Summary'!$I1118+'Report Summary'!$O1118</f>
        <v>367.5</v>
      </c>
      <c r="E1118" s="62">
        <f>SUM('Report Summary'!$F1118:$H1118)</f>
        <v>285.5</v>
      </c>
      <c r="F1118" s="62">
        <v>45</v>
      </c>
      <c r="G1118" s="62">
        <v>197</v>
      </c>
      <c r="H1118" s="62">
        <v>43.5</v>
      </c>
      <c r="I1118" s="62">
        <f>SUM('Report Summary'!$J1118:$N1118)</f>
        <v>82</v>
      </c>
      <c r="J1118" s="62">
        <v>30</v>
      </c>
      <c r="K1118" s="62">
        <v>37</v>
      </c>
      <c r="L1118" s="62"/>
      <c r="M1118" s="62"/>
      <c r="N1118" s="62">
        <v>15</v>
      </c>
      <c r="O1118" s="62">
        <f>SUM('Report Summary'!$P1118:$S1118)</f>
        <v>0</v>
      </c>
      <c r="P1118" s="62">
        <v>0</v>
      </c>
      <c r="Q1118" s="62">
        <v>0</v>
      </c>
      <c r="R1118" s="62">
        <v>0</v>
      </c>
      <c r="S1118" s="62">
        <v>0</v>
      </c>
    </row>
    <row r="1119" spans="1:19" x14ac:dyDescent="0.25">
      <c r="A1119" s="58">
        <v>1115</v>
      </c>
      <c r="B1119" s="65" t="s">
        <v>11458</v>
      </c>
      <c r="C1119" s="65">
        <v>2121174</v>
      </c>
      <c r="D1119" s="60">
        <f>'Report Summary'!$E1119+'Report Summary'!$I1119+'Report Summary'!$O1119</f>
        <v>10731.4</v>
      </c>
      <c r="E1119" s="60">
        <f>SUM('Report Summary'!$F1119:$H1119)</f>
        <v>8618.4</v>
      </c>
      <c r="F1119" s="60">
        <v>895</v>
      </c>
      <c r="G1119" s="60">
        <v>258.3</v>
      </c>
      <c r="H1119" s="60">
        <v>7465.1</v>
      </c>
      <c r="I1119" s="60">
        <f>SUM('Report Summary'!$J1119:$N1119)</f>
        <v>2113</v>
      </c>
      <c r="J1119" s="60">
        <v>109.1</v>
      </c>
      <c r="K1119" s="60">
        <v>160</v>
      </c>
      <c r="L1119" s="60"/>
      <c r="M1119" s="60"/>
      <c r="N1119" s="60">
        <v>1843.9</v>
      </c>
      <c r="O1119" s="60">
        <f>SUM('Report Summary'!$P1119:$S1119)</f>
        <v>0</v>
      </c>
      <c r="P1119" s="60">
        <v>0</v>
      </c>
      <c r="Q1119" s="60">
        <v>0</v>
      </c>
      <c r="R1119" s="60">
        <v>0</v>
      </c>
      <c r="S1119" s="60">
        <v>0</v>
      </c>
    </row>
    <row r="1120" spans="1:19" x14ac:dyDescent="0.25">
      <c r="A1120" s="55">
        <v>1116</v>
      </c>
      <c r="B1120" s="66" t="s">
        <v>11459</v>
      </c>
      <c r="C1120" s="66">
        <v>2655772</v>
      </c>
      <c r="D1120" s="62">
        <f>'Report Summary'!$E1120+'Report Summary'!$I1120+'Report Summary'!$O1120</f>
        <v>243908.9</v>
      </c>
      <c r="E1120" s="62">
        <f>SUM('Report Summary'!$F1120:$H1120)</f>
        <v>243908.9</v>
      </c>
      <c r="F1120" s="62">
        <v>0</v>
      </c>
      <c r="G1120" s="62">
        <v>15498.5</v>
      </c>
      <c r="H1120" s="62">
        <v>228410.4</v>
      </c>
      <c r="I1120" s="62">
        <f>SUM('Report Summary'!$J1120:$N1120)</f>
        <v>0</v>
      </c>
      <c r="J1120" s="62">
        <v>0</v>
      </c>
      <c r="K1120" s="62"/>
      <c r="L1120" s="62"/>
      <c r="M1120" s="62"/>
      <c r="N1120" s="62">
        <v>0</v>
      </c>
      <c r="O1120" s="62">
        <f>SUM('Report Summary'!$P1120:$S1120)</f>
        <v>0</v>
      </c>
      <c r="P1120" s="62">
        <v>0</v>
      </c>
      <c r="Q1120" s="62">
        <v>0</v>
      </c>
      <c r="R1120" s="62">
        <v>0</v>
      </c>
      <c r="S1120" s="62">
        <v>0</v>
      </c>
    </row>
    <row r="1121" spans="1:19" x14ac:dyDescent="0.25">
      <c r="A1121" s="58">
        <v>1117</v>
      </c>
      <c r="B1121" s="65" t="s">
        <v>11460</v>
      </c>
      <c r="C1121" s="65">
        <v>2883376</v>
      </c>
      <c r="D1121" s="60">
        <f>'Report Summary'!$E1121+'Report Summary'!$I1121+'Report Summary'!$O1121</f>
        <v>8045.9</v>
      </c>
      <c r="E1121" s="60">
        <f>SUM('Report Summary'!$F1121:$H1121)</f>
        <v>5125.8999999999996</v>
      </c>
      <c r="F1121" s="60">
        <v>0</v>
      </c>
      <c r="G1121" s="60">
        <v>5125.8999999999996</v>
      </c>
      <c r="H1121" s="60">
        <v>0</v>
      </c>
      <c r="I1121" s="60">
        <f>SUM('Report Summary'!$J1121:$N1121)</f>
        <v>0</v>
      </c>
      <c r="J1121" s="60">
        <v>0</v>
      </c>
      <c r="K1121" s="60"/>
      <c r="L1121" s="60"/>
      <c r="M1121" s="60"/>
      <c r="N1121" s="60">
        <v>0</v>
      </c>
      <c r="O1121" s="60">
        <f>SUM('Report Summary'!$P1121:$S1121)</f>
        <v>2920</v>
      </c>
      <c r="P1121" s="60">
        <v>0</v>
      </c>
      <c r="Q1121" s="60">
        <v>0</v>
      </c>
      <c r="R1121" s="60">
        <v>2920</v>
      </c>
      <c r="S1121" s="60">
        <v>0</v>
      </c>
    </row>
    <row r="1122" spans="1:19" x14ac:dyDescent="0.25">
      <c r="A1122" s="55">
        <v>1118</v>
      </c>
      <c r="B1122" s="66" t="s">
        <v>11461</v>
      </c>
      <c r="C1122" s="66">
        <v>2654806</v>
      </c>
      <c r="D1122" s="62">
        <f>'Report Summary'!$E1122+'Report Summary'!$I1122+'Report Summary'!$O1122</f>
        <v>20542.14</v>
      </c>
      <c r="E1122" s="62">
        <f>SUM('Report Summary'!$F1122:$H1122)</f>
        <v>19559.14</v>
      </c>
      <c r="F1122" s="62">
        <v>0</v>
      </c>
      <c r="G1122" s="62">
        <v>16317.97</v>
      </c>
      <c r="H1122" s="62">
        <v>3241.17</v>
      </c>
      <c r="I1122" s="62">
        <f>SUM('Report Summary'!$J1122:$N1122)</f>
        <v>983</v>
      </c>
      <c r="J1122" s="62">
        <v>0</v>
      </c>
      <c r="K1122" s="62">
        <v>983</v>
      </c>
      <c r="L1122" s="62"/>
      <c r="M1122" s="62"/>
      <c r="N1122" s="62">
        <v>0</v>
      </c>
      <c r="O1122" s="62">
        <f>SUM('Report Summary'!$P1122:$S1122)</f>
        <v>0</v>
      </c>
      <c r="P1122" s="62">
        <v>0</v>
      </c>
      <c r="Q1122" s="62">
        <v>0</v>
      </c>
      <c r="R1122" s="62">
        <v>0</v>
      </c>
      <c r="S1122" s="62">
        <v>0</v>
      </c>
    </row>
    <row r="1123" spans="1:19" x14ac:dyDescent="0.25">
      <c r="A1123" s="58">
        <v>1119</v>
      </c>
      <c r="B1123" s="65" t="s">
        <v>1793</v>
      </c>
      <c r="C1123" s="65">
        <v>2027194</v>
      </c>
      <c r="D1123" s="60">
        <f>'Report Summary'!$E1123+'Report Summary'!$I1123+'Report Summary'!$O1123</f>
        <v>703691.85</v>
      </c>
      <c r="E1123" s="60">
        <f>SUM('Report Summary'!$F1123:$H1123)</f>
        <v>415595.60000000003</v>
      </c>
      <c r="F1123" s="60">
        <v>381872.4</v>
      </c>
      <c r="G1123" s="60">
        <v>4101.2</v>
      </c>
      <c r="H1123" s="60">
        <v>29622</v>
      </c>
      <c r="I1123" s="60">
        <f>SUM('Report Summary'!$J1123:$N1123)</f>
        <v>280575.65000000002</v>
      </c>
      <c r="J1123" s="60">
        <v>19877</v>
      </c>
      <c r="K1123" s="60">
        <v>11441</v>
      </c>
      <c r="L1123" s="60">
        <v>224180</v>
      </c>
      <c r="M1123" s="60">
        <v>10446.65</v>
      </c>
      <c r="N1123" s="60">
        <v>14631.000000000002</v>
      </c>
      <c r="O1123" s="60">
        <f>SUM('Report Summary'!$P1123:$S1123)</f>
        <v>7520.6</v>
      </c>
      <c r="P1123" s="60">
        <v>0</v>
      </c>
      <c r="Q1123" s="60">
        <v>3025</v>
      </c>
      <c r="R1123" s="60">
        <v>1650</v>
      </c>
      <c r="S1123" s="60">
        <v>2845.6</v>
      </c>
    </row>
    <row r="1124" spans="1:19" x14ac:dyDescent="0.25">
      <c r="A1124" s="55">
        <v>1120</v>
      </c>
      <c r="B1124" s="66" t="s">
        <v>3837</v>
      </c>
      <c r="C1124" s="66">
        <v>5184851</v>
      </c>
      <c r="D1124" s="62">
        <f>'Report Summary'!$E1124+'Report Summary'!$I1124+'Report Summary'!$O1124</f>
        <v>471397.39999999997</v>
      </c>
      <c r="E1124" s="62">
        <f>SUM('Report Summary'!$F1124:$H1124)</f>
        <v>449769.3</v>
      </c>
      <c r="F1124" s="62">
        <v>9854.2999999999993</v>
      </c>
      <c r="G1124" s="62">
        <v>367201</v>
      </c>
      <c r="H1124" s="62">
        <v>72714</v>
      </c>
      <c r="I1124" s="62">
        <f>SUM('Report Summary'!$J1124:$N1124)</f>
        <v>21628.1</v>
      </c>
      <c r="J1124" s="62">
        <v>0.7</v>
      </c>
      <c r="K1124" s="62">
        <v>1216.5999999999999</v>
      </c>
      <c r="L1124" s="62">
        <v>17014.8</v>
      </c>
      <c r="M1124" s="62">
        <v>2000</v>
      </c>
      <c r="N1124" s="62">
        <v>1396</v>
      </c>
      <c r="O1124" s="62">
        <f>SUM('Report Summary'!$P1124:$S1124)</f>
        <v>0</v>
      </c>
      <c r="P1124" s="62">
        <v>0</v>
      </c>
      <c r="Q1124" s="62">
        <v>0</v>
      </c>
      <c r="R1124" s="62">
        <v>0</v>
      </c>
      <c r="S1124" s="62">
        <v>0</v>
      </c>
    </row>
    <row r="1125" spans="1:19" x14ac:dyDescent="0.25">
      <c r="A1125" s="58">
        <v>1121</v>
      </c>
      <c r="B1125" s="65" t="s">
        <v>11462</v>
      </c>
      <c r="C1125" s="65">
        <v>5381584</v>
      </c>
      <c r="D1125" s="60">
        <f>'Report Summary'!$E1125+'Report Summary'!$I1125+'Report Summary'!$O1125</f>
        <v>56415.400000000009</v>
      </c>
      <c r="E1125" s="60">
        <f>SUM('Report Summary'!$F1125:$H1125)</f>
        <v>46139.200000000004</v>
      </c>
      <c r="F1125" s="60">
        <v>0</v>
      </c>
      <c r="G1125" s="60">
        <v>46139.200000000004</v>
      </c>
      <c r="H1125" s="60">
        <v>0</v>
      </c>
      <c r="I1125" s="60">
        <f>SUM('Report Summary'!$J1125:$N1125)</f>
        <v>10276.200000000001</v>
      </c>
      <c r="J1125" s="60">
        <v>0</v>
      </c>
      <c r="K1125" s="60">
        <v>4034.7</v>
      </c>
      <c r="L1125" s="60"/>
      <c r="M1125" s="60">
        <v>6241.5</v>
      </c>
      <c r="N1125" s="60">
        <v>0</v>
      </c>
      <c r="O1125" s="60">
        <f>SUM('Report Summary'!$P1125:$S1125)</f>
        <v>0</v>
      </c>
      <c r="P1125" s="60">
        <v>0</v>
      </c>
      <c r="Q1125" s="60">
        <v>0</v>
      </c>
      <c r="R1125" s="60">
        <v>0</v>
      </c>
      <c r="S1125" s="60">
        <v>0</v>
      </c>
    </row>
    <row r="1126" spans="1:19" x14ac:dyDescent="0.25">
      <c r="A1126" s="55">
        <v>1122</v>
      </c>
      <c r="B1126" s="66" t="s">
        <v>7658</v>
      </c>
      <c r="C1126" s="66">
        <v>5360498</v>
      </c>
      <c r="D1126" s="62">
        <f>'Report Summary'!$E1126+'Report Summary'!$I1126+'Report Summary'!$O1126</f>
        <v>6766.4</v>
      </c>
      <c r="E1126" s="62">
        <f>SUM('Report Summary'!$F1126:$H1126)</f>
        <v>6766.4</v>
      </c>
      <c r="F1126" s="62">
        <v>0</v>
      </c>
      <c r="G1126" s="62">
        <v>6766.4</v>
      </c>
      <c r="H1126" s="62">
        <v>0</v>
      </c>
      <c r="I1126" s="62">
        <f>SUM('Report Summary'!$J1126:$N1126)</f>
        <v>0</v>
      </c>
      <c r="J1126" s="62">
        <v>0</v>
      </c>
      <c r="K1126" s="62"/>
      <c r="L1126" s="62"/>
      <c r="M1126" s="62"/>
      <c r="N1126" s="62">
        <v>0</v>
      </c>
      <c r="O1126" s="62">
        <f>SUM('Report Summary'!$P1126:$S1126)</f>
        <v>0</v>
      </c>
      <c r="P1126" s="62">
        <v>0</v>
      </c>
      <c r="Q1126" s="62">
        <v>0</v>
      </c>
      <c r="R1126" s="62">
        <v>0</v>
      </c>
      <c r="S1126" s="62">
        <v>0</v>
      </c>
    </row>
    <row r="1127" spans="1:19" x14ac:dyDescent="0.25">
      <c r="A1127" s="58">
        <v>1123</v>
      </c>
      <c r="B1127" s="65" t="s">
        <v>9991</v>
      </c>
      <c r="C1127" s="65">
        <v>5189128</v>
      </c>
      <c r="D1127" s="60">
        <f>'Report Summary'!$E1127+'Report Summary'!$I1127+'Report Summary'!$O1127</f>
        <v>2631.7</v>
      </c>
      <c r="E1127" s="60">
        <f>SUM('Report Summary'!$F1127:$H1127)</f>
        <v>2631.7</v>
      </c>
      <c r="F1127" s="60">
        <v>0</v>
      </c>
      <c r="G1127" s="60">
        <v>2631.7</v>
      </c>
      <c r="H1127" s="60">
        <v>0</v>
      </c>
      <c r="I1127" s="60">
        <f>SUM('Report Summary'!$J1127:$N1127)</f>
        <v>0</v>
      </c>
      <c r="J1127" s="60">
        <v>0</v>
      </c>
      <c r="K1127" s="60"/>
      <c r="L1127" s="60"/>
      <c r="M1127" s="60"/>
      <c r="N1127" s="60">
        <v>0</v>
      </c>
      <c r="O1127" s="60">
        <f>SUM('Report Summary'!$P1127:$S1127)</f>
        <v>0</v>
      </c>
      <c r="P1127" s="60">
        <v>0</v>
      </c>
      <c r="Q1127" s="60">
        <v>0</v>
      </c>
      <c r="R1127" s="60">
        <v>0</v>
      </c>
      <c r="S1127" s="60">
        <v>0</v>
      </c>
    </row>
    <row r="1128" spans="1:19" x14ac:dyDescent="0.25">
      <c r="A1128" s="55">
        <v>1124</v>
      </c>
      <c r="B1128" s="66" t="s">
        <v>10030</v>
      </c>
      <c r="C1128" s="66">
        <v>2037998</v>
      </c>
      <c r="D1128" s="62">
        <f>'Report Summary'!$E1128+'Report Summary'!$I1128+'Report Summary'!$O1128</f>
        <v>7915</v>
      </c>
      <c r="E1128" s="62">
        <f>SUM('Report Summary'!$F1128:$H1128)</f>
        <v>4915</v>
      </c>
      <c r="F1128" s="62">
        <v>0</v>
      </c>
      <c r="G1128" s="62">
        <v>4915</v>
      </c>
      <c r="H1128" s="62">
        <v>0</v>
      </c>
      <c r="I1128" s="62">
        <f>SUM('Report Summary'!$J1128:$N1128)</f>
        <v>0</v>
      </c>
      <c r="J1128" s="62">
        <v>0</v>
      </c>
      <c r="K1128" s="62"/>
      <c r="L1128" s="62"/>
      <c r="M1128" s="62"/>
      <c r="N1128" s="62">
        <v>0</v>
      </c>
      <c r="O1128" s="62">
        <f>SUM('Report Summary'!$P1128:$S1128)</f>
        <v>3000</v>
      </c>
      <c r="P1128" s="62">
        <v>0</v>
      </c>
      <c r="Q1128" s="62">
        <v>0</v>
      </c>
      <c r="R1128" s="62">
        <v>3000</v>
      </c>
      <c r="S1128" s="62">
        <v>0</v>
      </c>
    </row>
    <row r="1129" spans="1:19" x14ac:dyDescent="0.25">
      <c r="A1129" s="58">
        <v>1125</v>
      </c>
      <c r="B1129" s="65" t="s">
        <v>9271</v>
      </c>
      <c r="C1129" s="65">
        <v>5208181</v>
      </c>
      <c r="D1129" s="60">
        <f>'Report Summary'!$E1129+'Report Summary'!$I1129+'Report Summary'!$O1129</f>
        <v>4313.96</v>
      </c>
      <c r="E1129" s="60">
        <f>SUM('Report Summary'!$F1129:$H1129)</f>
        <v>4313.96</v>
      </c>
      <c r="F1129" s="60">
        <v>0</v>
      </c>
      <c r="G1129" s="60">
        <v>4313.96</v>
      </c>
      <c r="H1129" s="60">
        <v>0</v>
      </c>
      <c r="I1129" s="60">
        <f>SUM('Report Summary'!$J1129:$N1129)</f>
        <v>0</v>
      </c>
      <c r="J1129" s="60">
        <v>0</v>
      </c>
      <c r="K1129" s="60"/>
      <c r="L1129" s="60"/>
      <c r="M1129" s="60"/>
      <c r="N1129" s="60">
        <v>0</v>
      </c>
      <c r="O1129" s="60">
        <f>SUM('Report Summary'!$P1129:$S1129)</f>
        <v>0</v>
      </c>
      <c r="P1129" s="60">
        <v>0</v>
      </c>
      <c r="Q1129" s="60">
        <v>0</v>
      </c>
      <c r="R1129" s="60">
        <v>0</v>
      </c>
      <c r="S1129" s="60">
        <v>0</v>
      </c>
    </row>
    <row r="1130" spans="1:19" x14ac:dyDescent="0.25">
      <c r="A1130" s="55">
        <v>1126</v>
      </c>
      <c r="B1130" s="66" t="s">
        <v>11463</v>
      </c>
      <c r="C1130" s="66">
        <v>5182212</v>
      </c>
      <c r="D1130" s="62">
        <f>'Report Summary'!$E1130+'Report Summary'!$I1130+'Report Summary'!$O1130</f>
        <v>30305.899999999998</v>
      </c>
      <c r="E1130" s="62">
        <f>SUM('Report Summary'!$F1130:$H1130)</f>
        <v>23853.599999999999</v>
      </c>
      <c r="F1130" s="62">
        <v>0</v>
      </c>
      <c r="G1130" s="62">
        <v>11637.3</v>
      </c>
      <c r="H1130" s="62">
        <v>12216.3</v>
      </c>
      <c r="I1130" s="62">
        <f>SUM('Report Summary'!$J1130:$N1130)</f>
        <v>6452.3</v>
      </c>
      <c r="J1130" s="62">
        <v>137.6</v>
      </c>
      <c r="K1130" s="62"/>
      <c r="L1130" s="62"/>
      <c r="M1130" s="62">
        <v>200</v>
      </c>
      <c r="N1130" s="62">
        <v>6114.7</v>
      </c>
      <c r="O1130" s="62">
        <f>SUM('Report Summary'!$P1130:$S1130)</f>
        <v>0</v>
      </c>
      <c r="P1130" s="62">
        <v>0</v>
      </c>
      <c r="Q1130" s="62">
        <v>0</v>
      </c>
      <c r="R1130" s="62">
        <v>0</v>
      </c>
      <c r="S1130" s="62">
        <v>0</v>
      </c>
    </row>
    <row r="1131" spans="1:19" x14ac:dyDescent="0.25">
      <c r="A1131" s="58">
        <v>1127</v>
      </c>
      <c r="B1131" s="65" t="s">
        <v>11464</v>
      </c>
      <c r="C1131" s="65">
        <v>2893193</v>
      </c>
      <c r="D1131" s="60">
        <f>'Report Summary'!$E1131+'Report Summary'!$I1131+'Report Summary'!$O1131</f>
        <v>9742.4</v>
      </c>
      <c r="E1131" s="60">
        <f>SUM('Report Summary'!$F1131:$H1131)</f>
        <v>9742.4</v>
      </c>
      <c r="F1131" s="60">
        <v>0</v>
      </c>
      <c r="G1131" s="60">
        <v>7742.4</v>
      </c>
      <c r="H1131" s="60">
        <v>2000</v>
      </c>
      <c r="I1131" s="60">
        <f>SUM('Report Summary'!$J1131:$N1131)</f>
        <v>0</v>
      </c>
      <c r="J1131" s="60">
        <v>0</v>
      </c>
      <c r="K1131" s="60"/>
      <c r="L1131" s="60"/>
      <c r="M1131" s="60"/>
      <c r="N1131" s="60">
        <v>0</v>
      </c>
      <c r="O1131" s="60">
        <f>SUM('Report Summary'!$P1131:$S1131)</f>
        <v>0</v>
      </c>
      <c r="P1131" s="60">
        <v>0</v>
      </c>
      <c r="Q1131" s="60">
        <v>0</v>
      </c>
      <c r="R1131" s="60">
        <v>0</v>
      </c>
      <c r="S1131" s="60">
        <v>0</v>
      </c>
    </row>
    <row r="1132" spans="1:19" x14ac:dyDescent="0.25">
      <c r="A1132" s="55">
        <v>1128</v>
      </c>
      <c r="B1132" s="66" t="s">
        <v>11465</v>
      </c>
      <c r="C1132" s="66">
        <v>2875993</v>
      </c>
      <c r="D1132" s="62">
        <f>'Report Summary'!$E1132+'Report Summary'!$I1132+'Report Summary'!$O1132</f>
        <v>13681.1</v>
      </c>
      <c r="E1132" s="62">
        <f>SUM('Report Summary'!$F1132:$H1132)</f>
        <v>8417.6</v>
      </c>
      <c r="F1132" s="62">
        <v>0</v>
      </c>
      <c r="G1132" s="62">
        <v>620.1</v>
      </c>
      <c r="H1132" s="62">
        <v>7797.5</v>
      </c>
      <c r="I1132" s="62">
        <f>SUM('Report Summary'!$J1132:$N1132)</f>
        <v>263.5</v>
      </c>
      <c r="J1132" s="62">
        <v>263.5</v>
      </c>
      <c r="K1132" s="62"/>
      <c r="L1132" s="62"/>
      <c r="M1132" s="62"/>
      <c r="N1132" s="62">
        <v>0</v>
      </c>
      <c r="O1132" s="62">
        <f>SUM('Report Summary'!$P1132:$S1132)</f>
        <v>5000</v>
      </c>
      <c r="P1132" s="62">
        <v>0</v>
      </c>
      <c r="Q1132" s="62">
        <v>0</v>
      </c>
      <c r="R1132" s="62">
        <v>0</v>
      </c>
      <c r="S1132" s="62">
        <v>5000</v>
      </c>
    </row>
    <row r="1133" spans="1:19" x14ac:dyDescent="0.25">
      <c r="A1133" s="58">
        <v>1129</v>
      </c>
      <c r="B1133" s="69" t="s">
        <v>6968</v>
      </c>
      <c r="C1133" s="65">
        <v>2861224</v>
      </c>
      <c r="D1133" s="60">
        <f>'Report Summary'!$E1133+'Report Summary'!$I1133+'Report Summary'!$O1133</f>
        <v>139.6</v>
      </c>
      <c r="E1133" s="60">
        <f>SUM('Report Summary'!$F1133:$H1133)</f>
        <v>139.6</v>
      </c>
      <c r="F1133" s="60">
        <v>0</v>
      </c>
      <c r="G1133" s="60">
        <v>139.6</v>
      </c>
      <c r="H1133" s="60">
        <v>0</v>
      </c>
      <c r="I1133" s="60">
        <f>SUM('Report Summary'!$J1133:$N1133)</f>
        <v>0</v>
      </c>
      <c r="J1133" s="60">
        <v>0</v>
      </c>
      <c r="K1133" s="60"/>
      <c r="L1133" s="60"/>
      <c r="M1133" s="60"/>
      <c r="N1133" s="60">
        <v>0</v>
      </c>
      <c r="O1133" s="60">
        <f>SUM('Report Summary'!$P1133:$S1133)</f>
        <v>0</v>
      </c>
      <c r="P1133" s="60">
        <v>0</v>
      </c>
      <c r="Q1133" s="60">
        <v>0</v>
      </c>
      <c r="R1133" s="60">
        <v>0</v>
      </c>
      <c r="S1133" s="60">
        <v>0</v>
      </c>
    </row>
    <row r="1134" spans="1:19" x14ac:dyDescent="0.25">
      <c r="A1134" s="55">
        <v>1130</v>
      </c>
      <c r="B1134" s="66" t="s">
        <v>11466</v>
      </c>
      <c r="C1134" s="66">
        <v>2546485</v>
      </c>
      <c r="D1134" s="62">
        <f>'Report Summary'!$E1134+'Report Summary'!$I1134+'Report Summary'!$O1134</f>
        <v>6897019.8499999996</v>
      </c>
      <c r="E1134" s="62">
        <f>SUM('Report Summary'!$F1134:$H1134)</f>
        <v>6870974.25</v>
      </c>
      <c r="F1134" s="62">
        <v>6856439</v>
      </c>
      <c r="G1134" s="62">
        <v>5559.45</v>
      </c>
      <c r="H1134" s="62">
        <v>8975.7999999999993</v>
      </c>
      <c r="I1134" s="62">
        <f>SUM('Report Summary'!$J1134:$N1134)</f>
        <v>16045.6</v>
      </c>
      <c r="J1134" s="62">
        <v>345.6</v>
      </c>
      <c r="K1134" s="62">
        <v>15700</v>
      </c>
      <c r="L1134" s="62"/>
      <c r="M1134" s="62"/>
      <c r="N1134" s="62">
        <v>0</v>
      </c>
      <c r="O1134" s="62">
        <f>SUM('Report Summary'!$P1134:$S1134)</f>
        <v>10000</v>
      </c>
      <c r="P1134" s="62">
        <v>0</v>
      </c>
      <c r="Q1134" s="62">
        <v>10000</v>
      </c>
      <c r="R1134" s="62">
        <v>0</v>
      </c>
      <c r="S1134" s="62">
        <v>0</v>
      </c>
    </row>
    <row r="1135" spans="1:19" x14ac:dyDescent="0.25">
      <c r="A1135" s="58">
        <v>1131</v>
      </c>
      <c r="B1135" s="65" t="s">
        <v>3223</v>
      </c>
      <c r="C1135" s="65">
        <v>5109078</v>
      </c>
      <c r="D1135" s="60">
        <f>'Report Summary'!$E1135+'Report Summary'!$I1135+'Report Summary'!$O1135</f>
        <v>296914.67</v>
      </c>
      <c r="E1135" s="60">
        <f>SUM('Report Summary'!$F1135:$H1135)</f>
        <v>293149.36</v>
      </c>
      <c r="F1135" s="60">
        <v>0</v>
      </c>
      <c r="G1135" s="60">
        <v>139923.66</v>
      </c>
      <c r="H1135" s="60">
        <v>153225.70000000001</v>
      </c>
      <c r="I1135" s="60">
        <f>SUM('Report Summary'!$J1135:$N1135)</f>
        <v>2465.31</v>
      </c>
      <c r="J1135" s="60">
        <v>1965.31</v>
      </c>
      <c r="K1135" s="60"/>
      <c r="L1135" s="60"/>
      <c r="M1135" s="60">
        <v>500</v>
      </c>
      <c r="N1135" s="60">
        <v>0</v>
      </c>
      <c r="O1135" s="60">
        <f>SUM('Report Summary'!$P1135:$S1135)</f>
        <v>1300</v>
      </c>
      <c r="P1135" s="60">
        <v>0</v>
      </c>
      <c r="Q1135" s="60">
        <v>0</v>
      </c>
      <c r="R1135" s="60">
        <v>1300</v>
      </c>
      <c r="S1135" s="60">
        <v>0</v>
      </c>
    </row>
    <row r="1136" spans="1:19" x14ac:dyDescent="0.25">
      <c r="A1136" s="55">
        <v>1132</v>
      </c>
      <c r="B1136" s="66" t="s">
        <v>11467</v>
      </c>
      <c r="C1136" s="66">
        <v>5101093</v>
      </c>
      <c r="D1136" s="62">
        <f>'Report Summary'!$E1136+'Report Summary'!$I1136+'Report Summary'!$O1136</f>
        <v>30506.799999999999</v>
      </c>
      <c r="E1136" s="62">
        <f>SUM('Report Summary'!$F1136:$H1136)</f>
        <v>30506.799999999999</v>
      </c>
      <c r="F1136" s="62">
        <v>0</v>
      </c>
      <c r="G1136" s="62">
        <v>30506.799999999999</v>
      </c>
      <c r="H1136" s="62">
        <v>0</v>
      </c>
      <c r="I1136" s="62">
        <f>SUM('Report Summary'!$J1136:$N1136)</f>
        <v>0</v>
      </c>
      <c r="J1136" s="62">
        <v>0</v>
      </c>
      <c r="K1136" s="62"/>
      <c r="L1136" s="62"/>
      <c r="M1136" s="62"/>
      <c r="N1136" s="62">
        <v>0</v>
      </c>
      <c r="O1136" s="62">
        <f>SUM('Report Summary'!$P1136:$S1136)</f>
        <v>0</v>
      </c>
      <c r="P1136" s="62">
        <v>0</v>
      </c>
      <c r="Q1136" s="62">
        <v>0</v>
      </c>
      <c r="R1136" s="62">
        <v>0</v>
      </c>
      <c r="S1136" s="62">
        <v>0</v>
      </c>
    </row>
    <row r="1137" spans="1:19" x14ac:dyDescent="0.25">
      <c r="A1137" s="58">
        <v>1133</v>
      </c>
      <c r="B1137" s="65" t="s">
        <v>10761</v>
      </c>
      <c r="C1137" s="65">
        <v>5137977</v>
      </c>
      <c r="D1137" s="60">
        <f>'Report Summary'!$E1137+'Report Summary'!$I1137+'Report Summary'!$O1137</f>
        <v>823866.66</v>
      </c>
      <c r="E1137" s="60">
        <f>SUM('Report Summary'!$F1137:$H1137)</f>
        <v>806174.16</v>
      </c>
      <c r="F1137" s="60">
        <v>8169.38</v>
      </c>
      <c r="G1137" s="60">
        <v>798004.78</v>
      </c>
      <c r="H1137" s="60">
        <v>0</v>
      </c>
      <c r="I1137" s="60">
        <f>SUM('Report Summary'!$J1137:$N1137)</f>
        <v>17192.5</v>
      </c>
      <c r="J1137" s="60">
        <v>0</v>
      </c>
      <c r="K1137" s="60"/>
      <c r="L1137" s="60">
        <v>1192.5</v>
      </c>
      <c r="M1137" s="60">
        <v>16000</v>
      </c>
      <c r="N1137" s="60">
        <v>0</v>
      </c>
      <c r="O1137" s="60">
        <f>SUM('Report Summary'!$P1137:$S1137)</f>
        <v>500</v>
      </c>
      <c r="P1137" s="60">
        <v>0</v>
      </c>
      <c r="Q1137" s="60">
        <v>500</v>
      </c>
      <c r="R1137" s="60">
        <v>0</v>
      </c>
      <c r="S1137" s="60">
        <v>0</v>
      </c>
    </row>
    <row r="1138" spans="1:19" x14ac:dyDescent="0.25">
      <c r="A1138" s="55">
        <v>1134</v>
      </c>
      <c r="B1138" s="66" t="s">
        <v>7588</v>
      </c>
      <c r="C1138" s="66">
        <v>5105501</v>
      </c>
      <c r="D1138" s="62">
        <f>'Report Summary'!$E1138+'Report Summary'!$I1138+'Report Summary'!$O1138</f>
        <v>77201.14</v>
      </c>
      <c r="E1138" s="62">
        <f>SUM('Report Summary'!$F1138:$H1138)</f>
        <v>75312.7</v>
      </c>
      <c r="F1138" s="62">
        <v>0</v>
      </c>
      <c r="G1138" s="62">
        <v>56221.1</v>
      </c>
      <c r="H1138" s="62">
        <v>19091.599999999999</v>
      </c>
      <c r="I1138" s="62">
        <f>SUM('Report Summary'!$J1138:$N1138)</f>
        <v>1728.44</v>
      </c>
      <c r="J1138" s="62">
        <v>407</v>
      </c>
      <c r="K1138" s="62">
        <v>1221.44</v>
      </c>
      <c r="L1138" s="62"/>
      <c r="M1138" s="62"/>
      <c r="N1138" s="62">
        <v>100</v>
      </c>
      <c r="O1138" s="62">
        <f>SUM('Report Summary'!$P1138:$S1138)</f>
        <v>160</v>
      </c>
      <c r="P1138" s="62">
        <v>0</v>
      </c>
      <c r="Q1138" s="62">
        <v>0</v>
      </c>
      <c r="R1138" s="62">
        <v>160</v>
      </c>
      <c r="S1138" s="62">
        <v>0</v>
      </c>
    </row>
    <row r="1139" spans="1:19" x14ac:dyDescent="0.25">
      <c r="A1139" s="58">
        <v>1135</v>
      </c>
      <c r="B1139" s="65" t="s">
        <v>3452</v>
      </c>
      <c r="C1139" s="65">
        <v>5085152</v>
      </c>
      <c r="D1139" s="60">
        <f>'Report Summary'!$E1139+'Report Summary'!$I1139+'Report Summary'!$O1139</f>
        <v>41547.06</v>
      </c>
      <c r="E1139" s="60">
        <f>SUM('Report Summary'!$F1139:$H1139)</f>
        <v>40747.06</v>
      </c>
      <c r="F1139" s="60">
        <v>0</v>
      </c>
      <c r="G1139" s="60">
        <v>38068.6</v>
      </c>
      <c r="H1139" s="60">
        <v>2678.46</v>
      </c>
      <c r="I1139" s="60">
        <f>SUM('Report Summary'!$J1139:$N1139)</f>
        <v>800</v>
      </c>
      <c r="J1139" s="60">
        <v>0</v>
      </c>
      <c r="K1139" s="60"/>
      <c r="L1139" s="60"/>
      <c r="M1139" s="60">
        <v>800</v>
      </c>
      <c r="N1139" s="60">
        <v>0</v>
      </c>
      <c r="O1139" s="60">
        <f>SUM('Report Summary'!$P1139:$S1139)</f>
        <v>0</v>
      </c>
      <c r="P1139" s="60">
        <v>0</v>
      </c>
      <c r="Q1139" s="60">
        <v>0</v>
      </c>
      <c r="R1139" s="60">
        <v>0</v>
      </c>
      <c r="S1139" s="60">
        <v>0</v>
      </c>
    </row>
    <row r="1140" spans="1:19" x14ac:dyDescent="0.25">
      <c r="A1140" s="55">
        <v>1136</v>
      </c>
      <c r="B1140" s="66" t="s">
        <v>3970</v>
      </c>
      <c r="C1140" s="66">
        <v>5209552</v>
      </c>
      <c r="D1140" s="62">
        <f>'Report Summary'!$E1140+'Report Summary'!$I1140+'Report Summary'!$O1140</f>
        <v>60377</v>
      </c>
      <c r="E1140" s="62">
        <f>SUM('Report Summary'!$F1140:$H1140)</f>
        <v>59277</v>
      </c>
      <c r="F1140" s="62">
        <v>0</v>
      </c>
      <c r="G1140" s="62">
        <v>59277</v>
      </c>
      <c r="H1140" s="62">
        <v>0</v>
      </c>
      <c r="I1140" s="62">
        <f>SUM('Report Summary'!$J1140:$N1140)</f>
        <v>1100</v>
      </c>
      <c r="J1140" s="62">
        <v>0</v>
      </c>
      <c r="K1140" s="62"/>
      <c r="L1140" s="62"/>
      <c r="M1140" s="62">
        <v>1100</v>
      </c>
      <c r="N1140" s="62">
        <v>0</v>
      </c>
      <c r="O1140" s="62">
        <f>SUM('Report Summary'!$P1140:$S1140)</f>
        <v>0</v>
      </c>
      <c r="P1140" s="62">
        <v>0</v>
      </c>
      <c r="Q1140" s="62">
        <v>0</v>
      </c>
      <c r="R1140" s="62">
        <v>0</v>
      </c>
      <c r="S1140" s="62">
        <v>0</v>
      </c>
    </row>
    <row r="1141" spans="1:19" x14ac:dyDescent="0.25">
      <c r="A1141" s="58">
        <v>1137</v>
      </c>
      <c r="B1141" s="65" t="s">
        <v>11468</v>
      </c>
      <c r="C1141" s="65">
        <v>5268095</v>
      </c>
      <c r="D1141" s="60">
        <f>'Report Summary'!$E1141+'Report Summary'!$I1141+'Report Summary'!$O1141</f>
        <v>161602.20000000001</v>
      </c>
      <c r="E1141" s="60">
        <f>SUM('Report Summary'!$F1141:$H1141)</f>
        <v>146300.20000000001</v>
      </c>
      <c r="F1141" s="60">
        <v>110700</v>
      </c>
      <c r="G1141" s="60">
        <v>20000.2</v>
      </c>
      <c r="H1141" s="60">
        <v>15600</v>
      </c>
      <c r="I1141" s="60">
        <f>SUM('Report Summary'!$J1141:$N1141)</f>
        <v>15302</v>
      </c>
      <c r="J1141" s="60">
        <v>0</v>
      </c>
      <c r="K1141" s="60">
        <v>5750</v>
      </c>
      <c r="L1141" s="60">
        <v>9552</v>
      </c>
      <c r="M1141" s="60"/>
      <c r="N1141" s="60">
        <v>0</v>
      </c>
      <c r="O1141" s="60">
        <f>SUM('Report Summary'!$P1141:$S1141)</f>
        <v>0</v>
      </c>
      <c r="P1141" s="60">
        <v>0</v>
      </c>
      <c r="Q1141" s="60">
        <v>0</v>
      </c>
      <c r="R1141" s="60">
        <v>0</v>
      </c>
      <c r="S1141" s="60">
        <v>0</v>
      </c>
    </row>
    <row r="1142" spans="1:19" x14ac:dyDescent="0.25">
      <c r="A1142" s="55">
        <v>1138</v>
      </c>
      <c r="B1142" s="66" t="s">
        <v>11469</v>
      </c>
      <c r="C1142" s="66">
        <v>5109345</v>
      </c>
      <c r="D1142" s="62">
        <f>'Report Summary'!$E1142+'Report Summary'!$I1142+'Report Summary'!$O1142</f>
        <v>26758.52</v>
      </c>
      <c r="E1142" s="62">
        <f>SUM('Report Summary'!$F1142:$H1142)</f>
        <v>26758.52</v>
      </c>
      <c r="F1142" s="62">
        <v>0</v>
      </c>
      <c r="G1142" s="62">
        <v>0</v>
      </c>
      <c r="H1142" s="62">
        <v>26758.52</v>
      </c>
      <c r="I1142" s="62">
        <f>SUM('Report Summary'!$J1142:$N1142)</f>
        <v>0</v>
      </c>
      <c r="J1142" s="62">
        <v>0</v>
      </c>
      <c r="K1142" s="62"/>
      <c r="L1142" s="62"/>
      <c r="M1142" s="62"/>
      <c r="N1142" s="62">
        <v>0</v>
      </c>
      <c r="O1142" s="62">
        <f>SUM('Report Summary'!$P1142:$S1142)</f>
        <v>0</v>
      </c>
      <c r="P1142" s="62">
        <v>0</v>
      </c>
      <c r="Q1142" s="62">
        <v>0</v>
      </c>
      <c r="R1142" s="62">
        <v>0</v>
      </c>
      <c r="S1142" s="62">
        <v>0</v>
      </c>
    </row>
    <row r="1143" spans="1:19" x14ac:dyDescent="0.25">
      <c r="A1143" s="58">
        <v>1139</v>
      </c>
      <c r="B1143" s="65" t="s">
        <v>11470</v>
      </c>
      <c r="C1143" s="65">
        <v>5403197</v>
      </c>
      <c r="D1143" s="60">
        <f>'Report Summary'!$E1143+'Report Summary'!$I1143+'Report Summary'!$O1143</f>
        <v>20854.39</v>
      </c>
      <c r="E1143" s="60">
        <f>SUM('Report Summary'!$F1143:$H1143)</f>
        <v>20654.39</v>
      </c>
      <c r="F1143" s="60">
        <v>0</v>
      </c>
      <c r="G1143" s="60">
        <v>20654.39</v>
      </c>
      <c r="H1143" s="60">
        <v>0</v>
      </c>
      <c r="I1143" s="60">
        <f>SUM('Report Summary'!$J1143:$N1143)</f>
        <v>200</v>
      </c>
      <c r="J1143" s="60">
        <v>0</v>
      </c>
      <c r="K1143" s="60"/>
      <c r="L1143" s="60"/>
      <c r="M1143" s="60">
        <v>200</v>
      </c>
      <c r="N1143" s="60">
        <v>0</v>
      </c>
      <c r="O1143" s="60">
        <f>SUM('Report Summary'!$P1143:$S1143)</f>
        <v>0</v>
      </c>
      <c r="P1143" s="60">
        <v>0</v>
      </c>
      <c r="Q1143" s="60">
        <v>0</v>
      </c>
      <c r="R1143" s="60">
        <v>0</v>
      </c>
      <c r="S1143" s="60">
        <v>0</v>
      </c>
    </row>
    <row r="1144" spans="1:19" x14ac:dyDescent="0.25">
      <c r="A1144" s="55">
        <v>1140</v>
      </c>
      <c r="B1144" s="66" t="s">
        <v>11471</v>
      </c>
      <c r="C1144" s="66">
        <v>5115779</v>
      </c>
      <c r="D1144" s="62">
        <f>'Report Summary'!$E1144+'Report Summary'!$I1144+'Report Summary'!$O1144</f>
        <v>41014.800000000003</v>
      </c>
      <c r="E1144" s="62">
        <f>SUM('Report Summary'!$F1144:$H1144)</f>
        <v>41014.800000000003</v>
      </c>
      <c r="F1144" s="62">
        <v>33323.5</v>
      </c>
      <c r="G1144" s="62">
        <v>7691.3</v>
      </c>
      <c r="H1144" s="62">
        <v>0</v>
      </c>
      <c r="I1144" s="62">
        <f>SUM('Report Summary'!$J1144:$N1144)</f>
        <v>0</v>
      </c>
      <c r="J1144" s="62">
        <v>0</v>
      </c>
      <c r="K1144" s="62"/>
      <c r="L1144" s="62"/>
      <c r="M1144" s="62"/>
      <c r="N1144" s="62">
        <v>0</v>
      </c>
      <c r="O1144" s="62">
        <f>SUM('Report Summary'!$P1144:$S1144)</f>
        <v>0</v>
      </c>
      <c r="P1144" s="62">
        <v>0</v>
      </c>
      <c r="Q1144" s="62">
        <v>0</v>
      </c>
      <c r="R1144" s="62">
        <v>0</v>
      </c>
      <c r="S1144" s="62">
        <v>0</v>
      </c>
    </row>
    <row r="1145" spans="1:19" x14ac:dyDescent="0.25">
      <c r="A1145" s="58">
        <v>1141</v>
      </c>
      <c r="B1145" s="65" t="s">
        <v>11472</v>
      </c>
      <c r="C1145" s="65">
        <v>5079527</v>
      </c>
      <c r="D1145" s="60">
        <f>'Report Summary'!$E1145+'Report Summary'!$I1145+'Report Summary'!$O1145</f>
        <v>3803.9</v>
      </c>
      <c r="E1145" s="60">
        <f>SUM('Report Summary'!$F1145:$H1145)</f>
        <v>3803.9</v>
      </c>
      <c r="F1145" s="60">
        <v>0</v>
      </c>
      <c r="G1145" s="60">
        <v>3803.9</v>
      </c>
      <c r="H1145" s="60">
        <v>0</v>
      </c>
      <c r="I1145" s="60">
        <f>SUM('Report Summary'!$J1145:$N1145)</f>
        <v>0</v>
      </c>
      <c r="J1145" s="60">
        <v>0</v>
      </c>
      <c r="K1145" s="60"/>
      <c r="L1145" s="60"/>
      <c r="M1145" s="60"/>
      <c r="N1145" s="60">
        <v>0</v>
      </c>
      <c r="O1145" s="60">
        <f>SUM('Report Summary'!$P1145:$S1145)</f>
        <v>0</v>
      </c>
      <c r="P1145" s="60">
        <v>0</v>
      </c>
      <c r="Q1145" s="60">
        <v>0</v>
      </c>
      <c r="R1145" s="60">
        <v>0</v>
      </c>
      <c r="S1145" s="60">
        <v>0</v>
      </c>
    </row>
    <row r="1146" spans="1:19" x14ac:dyDescent="0.25">
      <c r="A1146" s="55">
        <v>1142</v>
      </c>
      <c r="B1146" s="66" t="s">
        <v>11473</v>
      </c>
      <c r="C1146" s="66">
        <v>5150949</v>
      </c>
      <c r="D1146" s="62">
        <f>'Report Summary'!$E1146+'Report Summary'!$I1146+'Report Summary'!$O1146</f>
        <v>16463.5</v>
      </c>
      <c r="E1146" s="62">
        <f>SUM('Report Summary'!$F1146:$H1146)</f>
        <v>16463.5</v>
      </c>
      <c r="F1146" s="62">
        <v>0</v>
      </c>
      <c r="G1146" s="62">
        <v>16463.5</v>
      </c>
      <c r="H1146" s="62">
        <v>0</v>
      </c>
      <c r="I1146" s="62">
        <f>SUM('Report Summary'!$J1146:$N1146)</f>
        <v>0</v>
      </c>
      <c r="J1146" s="62">
        <v>0</v>
      </c>
      <c r="K1146" s="62"/>
      <c r="L1146" s="62"/>
      <c r="M1146" s="62"/>
      <c r="N1146" s="62">
        <v>0</v>
      </c>
      <c r="O1146" s="62">
        <f>SUM('Report Summary'!$P1146:$S1146)</f>
        <v>0</v>
      </c>
      <c r="P1146" s="62">
        <v>0</v>
      </c>
      <c r="Q1146" s="62">
        <v>0</v>
      </c>
      <c r="R1146" s="62">
        <v>0</v>
      </c>
      <c r="S1146" s="62">
        <v>0</v>
      </c>
    </row>
    <row r="1147" spans="1:19" x14ac:dyDescent="0.25">
      <c r="A1147" s="58">
        <v>1143</v>
      </c>
      <c r="B1147" s="63" t="s">
        <v>11474</v>
      </c>
      <c r="C1147" s="63">
        <v>2875578</v>
      </c>
      <c r="D1147" s="64">
        <f>'Report Summary'!$E1147+'Report Summary'!$I1147+'Report Summary'!$O1147</f>
        <v>164688.25</v>
      </c>
      <c r="E1147" s="64">
        <f>SUM('Report Summary'!$F1147:$H1147)</f>
        <v>145075.03</v>
      </c>
      <c r="F1147" s="64">
        <v>7225.2400000000007</v>
      </c>
      <c r="G1147" s="64">
        <v>106973.1</v>
      </c>
      <c r="H1147" s="64">
        <v>30876.69</v>
      </c>
      <c r="I1147" s="64">
        <f>SUM('Report Summary'!$J1147:$N1147)</f>
        <v>19613.22</v>
      </c>
      <c r="J1147" s="64">
        <v>0</v>
      </c>
      <c r="K1147" s="64"/>
      <c r="L1147" s="64">
        <v>13805.22</v>
      </c>
      <c r="M1147" s="64">
        <v>3000</v>
      </c>
      <c r="N1147" s="64">
        <v>2808</v>
      </c>
      <c r="O1147" s="64">
        <f>SUM('Report Summary'!$P1147:$S1147)</f>
        <v>0</v>
      </c>
      <c r="P1147" s="64">
        <v>0</v>
      </c>
      <c r="Q1147" s="64">
        <v>0</v>
      </c>
      <c r="R1147" s="64">
        <v>0</v>
      </c>
      <c r="S1147" s="64">
        <v>0</v>
      </c>
    </row>
    <row r="1148" spans="1:19" x14ac:dyDescent="0.25">
      <c r="A1148" s="55">
        <v>1144</v>
      </c>
      <c r="B1148" s="66" t="s">
        <v>11475</v>
      </c>
      <c r="C1148" s="66">
        <v>5485312</v>
      </c>
      <c r="D1148" s="62">
        <f>'Report Summary'!$E1148+'Report Summary'!$I1148+'Report Summary'!$O1148</f>
        <v>105104.09999999999</v>
      </c>
      <c r="E1148" s="62">
        <f>SUM('Report Summary'!$F1148:$H1148)</f>
        <v>82609.899999999994</v>
      </c>
      <c r="F1148" s="62">
        <v>456.6</v>
      </c>
      <c r="G1148" s="62">
        <v>52000.3</v>
      </c>
      <c r="H1148" s="62">
        <v>30153</v>
      </c>
      <c r="I1148" s="62">
        <f>SUM('Report Summary'!$J1148:$N1148)</f>
        <v>2494.1999999999998</v>
      </c>
      <c r="J1148" s="62">
        <v>744.2</v>
      </c>
      <c r="K1148" s="62"/>
      <c r="L1148" s="62">
        <v>1000</v>
      </c>
      <c r="M1148" s="62">
        <v>750</v>
      </c>
      <c r="N1148" s="62">
        <v>0</v>
      </c>
      <c r="O1148" s="62">
        <f>SUM('Report Summary'!$P1148:$S1148)</f>
        <v>20000</v>
      </c>
      <c r="P1148" s="62">
        <v>0</v>
      </c>
      <c r="Q1148" s="62">
        <v>0</v>
      </c>
      <c r="R1148" s="62">
        <v>20000</v>
      </c>
      <c r="S1148" s="62">
        <v>0</v>
      </c>
    </row>
    <row r="1149" spans="1:19" x14ac:dyDescent="0.25">
      <c r="A1149" s="58">
        <v>1145</v>
      </c>
      <c r="B1149" s="65" t="s">
        <v>11476</v>
      </c>
      <c r="C1149" s="65">
        <v>5468213</v>
      </c>
      <c r="D1149" s="60">
        <f>'Report Summary'!$E1149+'Report Summary'!$I1149+'Report Summary'!$O1149</f>
        <v>68506.499999999985</v>
      </c>
      <c r="E1149" s="60">
        <f>SUM('Report Summary'!$F1149:$H1149)</f>
        <v>67566.799999999988</v>
      </c>
      <c r="F1149" s="60">
        <v>0</v>
      </c>
      <c r="G1149" s="60">
        <v>67047.899999999994</v>
      </c>
      <c r="H1149" s="60">
        <v>518.9</v>
      </c>
      <c r="I1149" s="60">
        <f>SUM('Report Summary'!$J1149:$N1149)</f>
        <v>939.7</v>
      </c>
      <c r="J1149" s="60">
        <v>867.7</v>
      </c>
      <c r="K1149" s="60"/>
      <c r="L1149" s="60"/>
      <c r="M1149" s="60"/>
      <c r="N1149" s="60">
        <v>72</v>
      </c>
      <c r="O1149" s="60">
        <f>SUM('Report Summary'!$P1149:$S1149)</f>
        <v>0</v>
      </c>
      <c r="P1149" s="60">
        <v>0</v>
      </c>
      <c r="Q1149" s="60">
        <v>0</v>
      </c>
      <c r="R1149" s="60">
        <v>0</v>
      </c>
      <c r="S1149" s="60">
        <v>0</v>
      </c>
    </row>
    <row r="1150" spans="1:19" x14ac:dyDescent="0.25">
      <c r="A1150" s="55">
        <v>1146</v>
      </c>
      <c r="B1150" s="69" t="s">
        <v>11477</v>
      </c>
      <c r="C1150" s="66">
        <v>5455995</v>
      </c>
      <c r="D1150" s="62">
        <f>'Report Summary'!$E1150+'Report Summary'!$I1150+'Report Summary'!$O1150</f>
        <v>8190.1</v>
      </c>
      <c r="E1150" s="62">
        <f>SUM('Report Summary'!$F1150:$H1150)</f>
        <v>7990.1</v>
      </c>
      <c r="F1150" s="62">
        <v>0</v>
      </c>
      <c r="G1150" s="62">
        <v>7990.1</v>
      </c>
      <c r="H1150" s="62">
        <v>0</v>
      </c>
      <c r="I1150" s="62">
        <f>SUM('Report Summary'!$J1150:$N1150)</f>
        <v>200</v>
      </c>
      <c r="J1150" s="62">
        <v>0</v>
      </c>
      <c r="K1150" s="62"/>
      <c r="L1150" s="62"/>
      <c r="M1150" s="62">
        <v>200</v>
      </c>
      <c r="N1150" s="62">
        <v>0</v>
      </c>
      <c r="O1150" s="62">
        <f>SUM('Report Summary'!$P1150:$S1150)</f>
        <v>0</v>
      </c>
      <c r="P1150" s="62">
        <v>0</v>
      </c>
      <c r="Q1150" s="62">
        <v>0</v>
      </c>
      <c r="R1150" s="62">
        <v>0</v>
      </c>
      <c r="S1150" s="62">
        <v>0</v>
      </c>
    </row>
    <row r="1151" spans="1:19" x14ac:dyDescent="0.25">
      <c r="A1151" s="58">
        <v>1147</v>
      </c>
      <c r="B1151" s="65" t="s">
        <v>4141</v>
      </c>
      <c r="C1151" s="65">
        <v>5249791</v>
      </c>
      <c r="D1151" s="60">
        <f>'Report Summary'!$E1151+'Report Summary'!$I1151+'Report Summary'!$O1151</f>
        <v>16378.9</v>
      </c>
      <c r="E1151" s="60">
        <f>SUM('Report Summary'!$F1151:$H1151)</f>
        <v>16078.9</v>
      </c>
      <c r="F1151" s="60">
        <v>0</v>
      </c>
      <c r="G1151" s="60">
        <v>16078.9</v>
      </c>
      <c r="H1151" s="60">
        <v>0</v>
      </c>
      <c r="I1151" s="60">
        <f>SUM('Report Summary'!$J1151:$N1151)</f>
        <v>100</v>
      </c>
      <c r="J1151" s="60">
        <v>0</v>
      </c>
      <c r="K1151" s="60"/>
      <c r="L1151" s="60"/>
      <c r="M1151" s="60">
        <v>100</v>
      </c>
      <c r="N1151" s="60">
        <v>0</v>
      </c>
      <c r="O1151" s="60">
        <f>SUM('Report Summary'!$P1151:$S1151)</f>
        <v>200</v>
      </c>
      <c r="P1151" s="60">
        <v>0</v>
      </c>
      <c r="Q1151" s="60">
        <v>0</v>
      </c>
      <c r="R1151" s="60">
        <v>200</v>
      </c>
      <c r="S1151" s="60">
        <v>0</v>
      </c>
    </row>
    <row r="1152" spans="1:19" x14ac:dyDescent="0.25">
      <c r="A1152" s="55">
        <v>1148</v>
      </c>
      <c r="B1152" s="66" t="s">
        <v>920</v>
      </c>
      <c r="C1152" s="66">
        <v>5382475</v>
      </c>
      <c r="D1152" s="62">
        <f>'Report Summary'!$E1152+'Report Summary'!$I1152+'Report Summary'!$O1152</f>
        <v>17643</v>
      </c>
      <c r="E1152" s="62">
        <f>SUM('Report Summary'!$F1152:$H1152)</f>
        <v>12565.5</v>
      </c>
      <c r="F1152" s="62">
        <v>0</v>
      </c>
      <c r="G1152" s="62">
        <v>12440.5</v>
      </c>
      <c r="H1152" s="62">
        <v>125</v>
      </c>
      <c r="I1152" s="62">
        <f>SUM('Report Summary'!$J1152:$N1152)</f>
        <v>5067.5</v>
      </c>
      <c r="J1152" s="62">
        <v>1</v>
      </c>
      <c r="K1152" s="62">
        <v>3388</v>
      </c>
      <c r="L1152" s="62">
        <v>1175</v>
      </c>
      <c r="M1152" s="62">
        <v>503.5</v>
      </c>
      <c r="N1152" s="62">
        <v>0</v>
      </c>
      <c r="O1152" s="62">
        <f>SUM('Report Summary'!$P1152:$S1152)</f>
        <v>10</v>
      </c>
      <c r="P1152" s="62">
        <v>0</v>
      </c>
      <c r="Q1152" s="62">
        <v>0</v>
      </c>
      <c r="R1152" s="62">
        <v>10</v>
      </c>
      <c r="S1152" s="62">
        <v>0</v>
      </c>
    </row>
    <row r="1153" spans="1:19" x14ac:dyDescent="0.25">
      <c r="A1153" s="58">
        <v>1149</v>
      </c>
      <c r="B1153" s="65" t="s">
        <v>11478</v>
      </c>
      <c r="C1153" s="65">
        <v>5050952</v>
      </c>
      <c r="D1153" s="60">
        <f>'Report Summary'!$E1153+'Report Summary'!$I1153+'Report Summary'!$O1153</f>
        <v>14996</v>
      </c>
      <c r="E1153" s="60">
        <f>SUM('Report Summary'!$F1153:$H1153)</f>
        <v>13349.2</v>
      </c>
      <c r="F1153" s="60">
        <v>12023.2</v>
      </c>
      <c r="G1153" s="60">
        <v>0</v>
      </c>
      <c r="H1153" s="60">
        <v>1326</v>
      </c>
      <c r="I1153" s="60">
        <f>SUM('Report Summary'!$J1153:$N1153)</f>
        <v>1646.8</v>
      </c>
      <c r="J1153" s="60">
        <v>1300</v>
      </c>
      <c r="K1153" s="60"/>
      <c r="L1153" s="60">
        <v>346.8</v>
      </c>
      <c r="M1153" s="60"/>
      <c r="N1153" s="60">
        <v>0</v>
      </c>
      <c r="O1153" s="60">
        <f>SUM('Report Summary'!$P1153:$S1153)</f>
        <v>0</v>
      </c>
      <c r="P1153" s="60">
        <v>0</v>
      </c>
      <c r="Q1153" s="60">
        <v>0</v>
      </c>
      <c r="R1153" s="60">
        <v>0</v>
      </c>
      <c r="S1153" s="60">
        <v>0</v>
      </c>
    </row>
    <row r="1154" spans="1:19" x14ac:dyDescent="0.25">
      <c r="A1154" s="55">
        <v>1150</v>
      </c>
      <c r="B1154" s="66" t="s">
        <v>11479</v>
      </c>
      <c r="C1154" s="66">
        <v>2569477</v>
      </c>
      <c r="D1154" s="62">
        <f>'Report Summary'!$E1154+'Report Summary'!$I1154+'Report Summary'!$O1154</f>
        <v>821.08300000000008</v>
      </c>
      <c r="E1154" s="62">
        <f>SUM('Report Summary'!$F1154:$H1154)</f>
        <v>349.56200000000001</v>
      </c>
      <c r="F1154" s="62">
        <v>0</v>
      </c>
      <c r="G1154" s="62">
        <v>349.56200000000001</v>
      </c>
      <c r="H1154" s="62">
        <v>0</v>
      </c>
      <c r="I1154" s="62">
        <f>SUM('Report Summary'!$J1154:$N1154)</f>
        <v>471.52100000000002</v>
      </c>
      <c r="J1154" s="62">
        <v>0</v>
      </c>
      <c r="K1154" s="62">
        <v>359.52100000000002</v>
      </c>
      <c r="L1154" s="62">
        <v>112</v>
      </c>
      <c r="M1154" s="62"/>
      <c r="N1154" s="62">
        <v>0</v>
      </c>
      <c r="O1154" s="62">
        <f>SUM('Report Summary'!$P1154:$S1154)</f>
        <v>0</v>
      </c>
      <c r="P1154" s="62">
        <v>0</v>
      </c>
      <c r="Q1154" s="62">
        <v>0</v>
      </c>
      <c r="R1154" s="62">
        <v>0</v>
      </c>
      <c r="S1154" s="62">
        <v>0</v>
      </c>
    </row>
    <row r="1155" spans="1:19" x14ac:dyDescent="0.25">
      <c r="A1155" s="58">
        <v>1151</v>
      </c>
      <c r="B1155" s="65" t="s">
        <v>1949</v>
      </c>
      <c r="C1155" s="65">
        <v>2112663</v>
      </c>
      <c r="D1155" s="60">
        <f>'Report Summary'!$E1155+'Report Summary'!$I1155+'Report Summary'!$O1155</f>
        <v>3265949.8000000003</v>
      </c>
      <c r="E1155" s="60">
        <f>SUM('Report Summary'!$F1155:$H1155)</f>
        <v>3265949.8000000003</v>
      </c>
      <c r="F1155" s="60">
        <v>3260193.2</v>
      </c>
      <c r="G1155" s="60">
        <v>5756.6</v>
      </c>
      <c r="H1155" s="60">
        <v>0</v>
      </c>
      <c r="I1155" s="60">
        <f>SUM('Report Summary'!$J1155:$N1155)</f>
        <v>0</v>
      </c>
      <c r="J1155" s="60">
        <v>0</v>
      </c>
      <c r="K1155" s="60"/>
      <c r="L1155" s="60"/>
      <c r="M1155" s="60"/>
      <c r="N1155" s="60">
        <v>0</v>
      </c>
      <c r="O1155" s="60">
        <f>SUM('Report Summary'!$P1155:$S1155)</f>
        <v>0</v>
      </c>
      <c r="P1155" s="60">
        <v>0</v>
      </c>
      <c r="Q1155" s="60">
        <v>0</v>
      </c>
      <c r="R1155" s="60">
        <v>0</v>
      </c>
      <c r="S1155" s="60">
        <v>0</v>
      </c>
    </row>
  </sheetData>
  <mergeCells count="6">
    <mergeCell ref="O1:S2"/>
    <mergeCell ref="A1:A3"/>
    <mergeCell ref="B1:B3"/>
    <mergeCell ref="C1:C3"/>
    <mergeCell ref="E1:H2"/>
    <mergeCell ref="I1:N2"/>
  </mergeCells>
  <pageMargins left="0.7" right="0.7" top="0.75" bottom="0.75" header="0.3" footer="0.3"/>
  <pageSetup paperSize="0" orientation="portrait" horizontalDpi="0" verticalDpi="0" copie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topLeftCell="A141" workbookViewId="0">
      <selection activeCell="D17" sqref="D17"/>
    </sheetView>
  </sheetViews>
  <sheetFormatPr defaultRowHeight="15" x14ac:dyDescent="0.25"/>
  <cols>
    <col min="2" max="2" width="12.42578125" customWidth="1"/>
    <col min="3" max="3" width="39.140625" customWidth="1"/>
    <col min="4" max="4" width="28.28515625" customWidth="1"/>
    <col min="5" max="5" width="16.85546875" customWidth="1"/>
    <col min="6" max="6" width="18.140625" customWidth="1"/>
    <col min="7" max="7" width="14.42578125" customWidth="1"/>
    <col min="8" max="8" width="19.28515625" customWidth="1"/>
  </cols>
  <sheetData>
    <row r="1" spans="1:8" ht="28.5" customHeight="1" thickBot="1" x14ac:dyDescent="0.3">
      <c r="A1" s="75" t="s">
        <v>0</v>
      </c>
      <c r="B1" s="76" t="s">
        <v>14</v>
      </c>
      <c r="C1" s="77" t="s">
        <v>922</v>
      </c>
      <c r="D1" s="77" t="s">
        <v>11898</v>
      </c>
      <c r="E1" s="78" t="s">
        <v>11899</v>
      </c>
      <c r="F1" s="78" t="s">
        <v>11900</v>
      </c>
      <c r="G1" s="78" t="s">
        <v>11901</v>
      </c>
      <c r="H1" s="78" t="s">
        <v>11902</v>
      </c>
    </row>
    <row r="2" spans="1:8" ht="15.75" thickTop="1" x14ac:dyDescent="0.25">
      <c r="A2" s="37">
        <v>1</v>
      </c>
      <c r="B2" s="38">
        <v>2657457</v>
      </c>
      <c r="C2" s="79" t="s">
        <v>104</v>
      </c>
      <c r="D2" s="79" t="s">
        <v>11903</v>
      </c>
      <c r="E2" s="80">
        <v>289989.59999999998</v>
      </c>
      <c r="F2" s="80">
        <v>1013865054.4</v>
      </c>
      <c r="G2" s="80">
        <v>24130.3</v>
      </c>
      <c r="H2" s="80">
        <v>92337520.900000006</v>
      </c>
    </row>
    <row r="3" spans="1:8" x14ac:dyDescent="0.25">
      <c r="A3" s="40">
        <v>2</v>
      </c>
      <c r="B3" s="41">
        <v>2074192</v>
      </c>
      <c r="C3" s="81" t="s">
        <v>177</v>
      </c>
      <c r="D3" s="81" t="s">
        <v>11903</v>
      </c>
      <c r="E3" s="74">
        <v>511850</v>
      </c>
      <c r="F3" s="74">
        <v>475405855.60000002</v>
      </c>
      <c r="G3" s="74">
        <v>507368</v>
      </c>
      <c r="H3" s="74">
        <v>1112059442.2</v>
      </c>
    </row>
    <row r="4" spans="1:8" x14ac:dyDescent="0.25">
      <c r="A4" s="43">
        <v>3</v>
      </c>
      <c r="B4" s="44">
        <v>2074192</v>
      </c>
      <c r="C4" s="82" t="s">
        <v>177</v>
      </c>
      <c r="D4" s="82" t="s">
        <v>11904</v>
      </c>
      <c r="E4" s="83">
        <v>3700</v>
      </c>
      <c r="F4" s="83">
        <v>19186346.5</v>
      </c>
      <c r="G4" s="83">
        <v>3638</v>
      </c>
      <c r="H4" s="83">
        <v>44188792.5</v>
      </c>
    </row>
    <row r="5" spans="1:8" x14ac:dyDescent="0.25">
      <c r="A5" s="40">
        <v>4</v>
      </c>
      <c r="B5" s="41">
        <v>2112868</v>
      </c>
      <c r="C5" s="81" t="s">
        <v>18</v>
      </c>
      <c r="D5" s="81" t="s">
        <v>970</v>
      </c>
      <c r="E5" s="74">
        <v>1039.5999999999999</v>
      </c>
      <c r="F5" s="74">
        <v>68022644.799999997</v>
      </c>
      <c r="G5" s="74">
        <v>1039.5999999999999</v>
      </c>
      <c r="H5" s="74">
        <v>71089671.299999997</v>
      </c>
    </row>
    <row r="6" spans="1:8" x14ac:dyDescent="0.25">
      <c r="A6" s="43">
        <v>5</v>
      </c>
      <c r="B6" s="44">
        <v>5205581</v>
      </c>
      <c r="C6" s="82" t="s">
        <v>631</v>
      </c>
      <c r="D6" s="82" t="s">
        <v>970</v>
      </c>
      <c r="E6" s="83">
        <v>12.7</v>
      </c>
      <c r="F6" s="83">
        <v>576050</v>
      </c>
      <c r="G6" s="83">
        <v>12.7</v>
      </c>
      <c r="H6" s="83">
        <v>839012.1</v>
      </c>
    </row>
    <row r="7" spans="1:8" x14ac:dyDescent="0.25">
      <c r="A7" s="40">
        <v>6</v>
      </c>
      <c r="B7" s="41">
        <v>5056721</v>
      </c>
      <c r="C7" s="81" t="s">
        <v>699</v>
      </c>
      <c r="D7" s="81" t="s">
        <v>970</v>
      </c>
      <c r="E7" s="74">
        <v>24.3</v>
      </c>
      <c r="F7" s="74">
        <v>1720920</v>
      </c>
      <c r="G7" s="74">
        <v>24.3</v>
      </c>
      <c r="H7" s="74">
        <v>1720920</v>
      </c>
    </row>
    <row r="8" spans="1:8" x14ac:dyDescent="0.25">
      <c r="A8" s="43">
        <v>7</v>
      </c>
      <c r="B8" s="44">
        <v>2007126</v>
      </c>
      <c r="C8" s="82" t="s">
        <v>24</v>
      </c>
      <c r="D8" s="82" t="s">
        <v>970</v>
      </c>
      <c r="E8" s="83">
        <v>0.8</v>
      </c>
      <c r="F8" s="83">
        <v>58601.599999999999</v>
      </c>
      <c r="G8" s="83">
        <v>0.8</v>
      </c>
      <c r="H8" s="83">
        <v>58601.599999999999</v>
      </c>
    </row>
    <row r="9" spans="1:8" x14ac:dyDescent="0.25">
      <c r="A9" s="40">
        <v>8</v>
      </c>
      <c r="B9" s="41">
        <v>2094533</v>
      </c>
      <c r="C9" s="81" t="s">
        <v>386</v>
      </c>
      <c r="D9" s="81" t="s">
        <v>970</v>
      </c>
      <c r="E9" s="74">
        <v>2809.2</v>
      </c>
      <c r="F9" s="74">
        <v>110472313.7</v>
      </c>
      <c r="G9" s="74">
        <v>2952.7</v>
      </c>
      <c r="H9" s="74">
        <v>203061293.69999999</v>
      </c>
    </row>
    <row r="10" spans="1:8" x14ac:dyDescent="0.25">
      <c r="A10" s="43">
        <v>9</v>
      </c>
      <c r="B10" s="44">
        <v>5091462</v>
      </c>
      <c r="C10" s="82" t="s">
        <v>417</v>
      </c>
      <c r="D10" s="82" t="s">
        <v>970</v>
      </c>
      <c r="E10" s="83">
        <v>33.799999999999997</v>
      </c>
      <c r="F10" s="83">
        <v>2330678.5</v>
      </c>
      <c r="G10" s="83">
        <v>30.7</v>
      </c>
      <c r="H10" s="83">
        <v>2005063.7</v>
      </c>
    </row>
    <row r="11" spans="1:8" x14ac:dyDescent="0.25">
      <c r="A11" s="40">
        <v>10</v>
      </c>
      <c r="B11" s="41">
        <v>4247434</v>
      </c>
      <c r="C11" s="81" t="s">
        <v>647</v>
      </c>
      <c r="D11" s="81" t="s">
        <v>970</v>
      </c>
      <c r="E11" s="74">
        <v>0</v>
      </c>
      <c r="F11" s="74">
        <v>0</v>
      </c>
      <c r="G11" s="74">
        <v>7.9</v>
      </c>
      <c r="H11" s="74">
        <v>567189.30000000005</v>
      </c>
    </row>
    <row r="12" spans="1:8" x14ac:dyDescent="0.25">
      <c r="A12" s="43">
        <v>11</v>
      </c>
      <c r="B12" s="44">
        <v>2615797</v>
      </c>
      <c r="C12" s="82" t="s">
        <v>66</v>
      </c>
      <c r="D12" s="82" t="s">
        <v>970</v>
      </c>
      <c r="E12" s="83">
        <v>126.1</v>
      </c>
      <c r="F12" s="83">
        <v>8254140</v>
      </c>
      <c r="G12" s="83">
        <v>126.1</v>
      </c>
      <c r="H12" s="83">
        <v>8254140</v>
      </c>
    </row>
    <row r="13" spans="1:8" x14ac:dyDescent="0.25">
      <c r="A13" s="40">
        <v>12</v>
      </c>
      <c r="B13" s="41">
        <v>2086166</v>
      </c>
      <c r="C13" s="81" t="s">
        <v>422</v>
      </c>
      <c r="D13" s="81" t="s">
        <v>970</v>
      </c>
      <c r="E13" s="74">
        <v>43.2</v>
      </c>
      <c r="F13" s="74">
        <v>2952631.5</v>
      </c>
      <c r="G13" s="74">
        <v>38.799999999999997</v>
      </c>
      <c r="H13" s="74">
        <v>2655369.2999999998</v>
      </c>
    </row>
    <row r="14" spans="1:8" x14ac:dyDescent="0.25">
      <c r="A14" s="43">
        <v>13</v>
      </c>
      <c r="B14" s="44">
        <v>2061848</v>
      </c>
      <c r="C14" s="82" t="s">
        <v>514</v>
      </c>
      <c r="D14" s="82" t="s">
        <v>970</v>
      </c>
      <c r="E14" s="83">
        <v>48.9</v>
      </c>
      <c r="F14" s="83">
        <v>3297573.1</v>
      </c>
      <c r="G14" s="83">
        <v>48.9</v>
      </c>
      <c r="H14" s="83">
        <v>3297573.1</v>
      </c>
    </row>
    <row r="15" spans="1:8" x14ac:dyDescent="0.25">
      <c r="A15" s="40">
        <v>14</v>
      </c>
      <c r="B15" s="41">
        <v>2010933</v>
      </c>
      <c r="C15" s="81" t="s">
        <v>201</v>
      </c>
      <c r="D15" s="81" t="s">
        <v>970</v>
      </c>
      <c r="E15" s="74">
        <v>33.5</v>
      </c>
      <c r="F15" s="74">
        <v>0</v>
      </c>
      <c r="G15" s="74">
        <v>31.2</v>
      </c>
      <c r="H15" s="74">
        <v>1921516.9</v>
      </c>
    </row>
    <row r="16" spans="1:8" x14ac:dyDescent="0.25">
      <c r="A16" s="43">
        <v>15</v>
      </c>
      <c r="B16" s="44">
        <v>5089417</v>
      </c>
      <c r="C16" s="82" t="s">
        <v>506</v>
      </c>
      <c r="D16" s="82" t="s">
        <v>970</v>
      </c>
      <c r="E16" s="83">
        <v>14</v>
      </c>
      <c r="F16" s="83">
        <v>723586.9</v>
      </c>
      <c r="G16" s="83">
        <v>11.5</v>
      </c>
      <c r="H16" s="83">
        <v>723586.9</v>
      </c>
    </row>
    <row r="17" spans="1:8" x14ac:dyDescent="0.25">
      <c r="A17" s="40">
        <v>16</v>
      </c>
      <c r="B17" s="41">
        <v>5073189</v>
      </c>
      <c r="C17" s="81" t="s">
        <v>476</v>
      </c>
      <c r="D17" s="81" t="s">
        <v>970</v>
      </c>
      <c r="E17" s="74">
        <v>5</v>
      </c>
      <c r="F17" s="74">
        <v>339524.9</v>
      </c>
      <c r="G17" s="74">
        <v>5</v>
      </c>
      <c r="H17" s="74">
        <v>339524.9</v>
      </c>
    </row>
    <row r="18" spans="1:8" x14ac:dyDescent="0.25">
      <c r="A18" s="43">
        <v>17</v>
      </c>
      <c r="B18" s="44">
        <v>2069792</v>
      </c>
      <c r="C18" s="82" t="s">
        <v>87</v>
      </c>
      <c r="D18" s="82" t="s">
        <v>970</v>
      </c>
      <c r="E18" s="83">
        <v>131.4</v>
      </c>
      <c r="F18" s="83">
        <v>0</v>
      </c>
      <c r="G18" s="83">
        <v>118.8</v>
      </c>
      <c r="H18" s="83">
        <v>7964038.4000000004</v>
      </c>
    </row>
    <row r="19" spans="1:8" x14ac:dyDescent="0.25">
      <c r="A19" s="40">
        <v>18</v>
      </c>
      <c r="B19" s="41">
        <v>2550245</v>
      </c>
      <c r="C19" s="81" t="s">
        <v>635</v>
      </c>
      <c r="D19" s="81" t="s">
        <v>970</v>
      </c>
      <c r="E19" s="74">
        <v>45</v>
      </c>
      <c r="F19" s="74">
        <v>3044467.5</v>
      </c>
      <c r="G19" s="74">
        <v>45</v>
      </c>
      <c r="H19" s="74">
        <v>3044467.5</v>
      </c>
    </row>
    <row r="20" spans="1:8" x14ac:dyDescent="0.25">
      <c r="A20" s="43">
        <v>19</v>
      </c>
      <c r="B20" s="44">
        <v>2550466</v>
      </c>
      <c r="C20" s="82" t="s">
        <v>493</v>
      </c>
      <c r="D20" s="82" t="s">
        <v>970</v>
      </c>
      <c r="E20" s="83">
        <v>60.2</v>
      </c>
      <c r="F20" s="83">
        <v>3972250</v>
      </c>
      <c r="G20" s="83">
        <v>60.5</v>
      </c>
      <c r="H20" s="83">
        <v>3988962</v>
      </c>
    </row>
    <row r="21" spans="1:8" x14ac:dyDescent="0.25">
      <c r="A21" s="40">
        <v>20</v>
      </c>
      <c r="B21" s="41">
        <v>2554518</v>
      </c>
      <c r="C21" s="81" t="s">
        <v>36</v>
      </c>
      <c r="D21" s="81" t="s">
        <v>970</v>
      </c>
      <c r="E21" s="74">
        <v>1857</v>
      </c>
      <c r="F21" s="74">
        <v>85929346.200000003</v>
      </c>
      <c r="G21" s="74">
        <v>1777.3</v>
      </c>
      <c r="H21" s="74">
        <v>121284871.2</v>
      </c>
    </row>
    <row r="22" spans="1:8" x14ac:dyDescent="0.25">
      <c r="A22" s="43">
        <v>21</v>
      </c>
      <c r="B22" s="44">
        <v>2029278</v>
      </c>
      <c r="C22" s="82" t="s">
        <v>63</v>
      </c>
      <c r="D22" s="82" t="s">
        <v>970</v>
      </c>
      <c r="E22" s="83">
        <v>547.5</v>
      </c>
      <c r="F22" s="83">
        <v>37733412.899999999</v>
      </c>
      <c r="G22" s="83">
        <v>40.4</v>
      </c>
      <c r="H22" s="83">
        <v>40608</v>
      </c>
    </row>
    <row r="23" spans="1:8" x14ac:dyDescent="0.25">
      <c r="A23" s="40">
        <v>22</v>
      </c>
      <c r="B23" s="41">
        <v>2774666</v>
      </c>
      <c r="C23" s="81" t="s">
        <v>495</v>
      </c>
      <c r="D23" s="81" t="s">
        <v>970</v>
      </c>
      <c r="E23" s="74">
        <v>1.6</v>
      </c>
      <c r="F23" s="74">
        <v>107017.8</v>
      </c>
      <c r="G23" s="74">
        <v>1.6</v>
      </c>
      <c r="H23" s="74">
        <v>107017.8</v>
      </c>
    </row>
    <row r="24" spans="1:8" x14ac:dyDescent="0.25">
      <c r="A24" s="43">
        <v>23</v>
      </c>
      <c r="B24" s="44">
        <v>5099005</v>
      </c>
      <c r="C24" s="82" t="s">
        <v>277</v>
      </c>
      <c r="D24" s="82" t="s">
        <v>970</v>
      </c>
      <c r="E24" s="83">
        <v>115.3</v>
      </c>
      <c r="F24" s="83">
        <v>9767018.1999999993</v>
      </c>
      <c r="G24" s="83">
        <v>115.3</v>
      </c>
      <c r="H24" s="83">
        <v>8469439</v>
      </c>
    </row>
    <row r="25" spans="1:8" x14ac:dyDescent="0.25">
      <c r="A25" s="40">
        <v>24</v>
      </c>
      <c r="B25" s="41">
        <v>5515882</v>
      </c>
      <c r="C25" s="81" t="s">
        <v>638</v>
      </c>
      <c r="D25" s="81" t="s">
        <v>970</v>
      </c>
      <c r="E25" s="74">
        <v>27.7</v>
      </c>
      <c r="F25" s="74">
        <v>1327580.1000000001</v>
      </c>
      <c r="G25" s="74">
        <v>21.3</v>
      </c>
      <c r="H25" s="74">
        <v>1429754.7</v>
      </c>
    </row>
    <row r="26" spans="1:8" x14ac:dyDescent="0.25">
      <c r="A26" s="43">
        <v>25</v>
      </c>
      <c r="B26" s="44">
        <v>2617749</v>
      </c>
      <c r="C26" s="82" t="s">
        <v>54</v>
      </c>
      <c r="D26" s="82" t="s">
        <v>970</v>
      </c>
      <c r="E26" s="83">
        <v>89.4</v>
      </c>
      <c r="F26" s="83">
        <v>5956997</v>
      </c>
      <c r="G26" s="83">
        <v>89.4</v>
      </c>
      <c r="H26" s="83">
        <v>5956997</v>
      </c>
    </row>
    <row r="27" spans="1:8" x14ac:dyDescent="0.25">
      <c r="A27" s="40">
        <v>26</v>
      </c>
      <c r="B27" s="41">
        <v>2590565</v>
      </c>
      <c r="C27" s="81" t="s">
        <v>737</v>
      </c>
      <c r="D27" s="81" t="s">
        <v>970</v>
      </c>
      <c r="E27" s="74">
        <v>3</v>
      </c>
      <c r="F27" s="74">
        <v>20822.8</v>
      </c>
      <c r="G27" s="74">
        <v>3</v>
      </c>
      <c r="H27" s="74">
        <v>210802.7</v>
      </c>
    </row>
    <row r="28" spans="1:8" x14ac:dyDescent="0.25">
      <c r="A28" s="43">
        <v>27</v>
      </c>
      <c r="B28" s="44">
        <v>2872943</v>
      </c>
      <c r="C28" s="82" t="s">
        <v>451</v>
      </c>
      <c r="D28" s="82" t="s">
        <v>970</v>
      </c>
      <c r="E28" s="83">
        <v>12.7</v>
      </c>
      <c r="F28" s="83">
        <v>888110.9</v>
      </c>
      <c r="G28" s="83">
        <v>12.7</v>
      </c>
      <c r="H28" s="83">
        <v>888110.9</v>
      </c>
    </row>
    <row r="29" spans="1:8" x14ac:dyDescent="0.25">
      <c r="A29" s="40">
        <v>28</v>
      </c>
      <c r="B29" s="41">
        <v>5363136</v>
      </c>
      <c r="C29" s="81" t="s">
        <v>43</v>
      </c>
      <c r="D29" s="81" t="s">
        <v>970</v>
      </c>
      <c r="E29" s="74">
        <v>11</v>
      </c>
      <c r="F29" s="74">
        <v>0</v>
      </c>
      <c r="G29" s="74">
        <v>11</v>
      </c>
      <c r="H29" s="74">
        <v>759962.8</v>
      </c>
    </row>
    <row r="30" spans="1:8" x14ac:dyDescent="0.25">
      <c r="A30" s="43">
        <v>29</v>
      </c>
      <c r="B30" s="44">
        <v>2839717</v>
      </c>
      <c r="C30" s="82" t="s">
        <v>454</v>
      </c>
      <c r="D30" s="82" t="s">
        <v>970</v>
      </c>
      <c r="E30" s="83">
        <v>258.7</v>
      </c>
      <c r="F30" s="83">
        <v>11919307.9</v>
      </c>
      <c r="G30" s="83">
        <v>247.8</v>
      </c>
      <c r="H30" s="83">
        <v>16894132.899999999</v>
      </c>
    </row>
    <row r="31" spans="1:8" x14ac:dyDescent="0.25">
      <c r="A31" s="40">
        <v>30</v>
      </c>
      <c r="B31" s="41">
        <v>2344343</v>
      </c>
      <c r="C31" s="81" t="s">
        <v>195</v>
      </c>
      <c r="D31" s="81" t="s">
        <v>970</v>
      </c>
      <c r="E31" s="74">
        <v>113.2</v>
      </c>
      <c r="F31" s="74">
        <v>7494781.7999999998</v>
      </c>
      <c r="G31" s="74">
        <v>113.2</v>
      </c>
      <c r="H31" s="74">
        <v>7494781.7999999998</v>
      </c>
    </row>
    <row r="32" spans="1:8" x14ac:dyDescent="0.25">
      <c r="A32" s="43">
        <v>31</v>
      </c>
      <c r="B32" s="44">
        <v>2819996</v>
      </c>
      <c r="C32" s="82" t="s">
        <v>461</v>
      </c>
      <c r="D32" s="82" t="s">
        <v>970</v>
      </c>
      <c r="E32" s="83">
        <v>228.5</v>
      </c>
      <c r="F32" s="83">
        <v>0</v>
      </c>
      <c r="G32" s="83">
        <v>228.5</v>
      </c>
      <c r="H32" s="83">
        <v>15462906.5</v>
      </c>
    </row>
    <row r="33" spans="1:8" x14ac:dyDescent="0.25">
      <c r="A33" s="40">
        <v>32</v>
      </c>
      <c r="B33" s="41">
        <v>2100231</v>
      </c>
      <c r="C33" s="81" t="s">
        <v>60</v>
      </c>
      <c r="D33" s="81" t="s">
        <v>970</v>
      </c>
      <c r="E33" s="74">
        <v>7.4</v>
      </c>
      <c r="F33" s="74">
        <v>514897.1</v>
      </c>
      <c r="G33" s="74">
        <v>7.4</v>
      </c>
      <c r="H33" s="74">
        <v>514897.1</v>
      </c>
    </row>
    <row r="34" spans="1:8" x14ac:dyDescent="0.25">
      <c r="A34" s="43">
        <v>33</v>
      </c>
      <c r="B34" s="44">
        <v>2763788</v>
      </c>
      <c r="C34" s="82" t="s">
        <v>68</v>
      </c>
      <c r="D34" s="82" t="s">
        <v>970</v>
      </c>
      <c r="E34" s="83">
        <v>17.8</v>
      </c>
      <c r="F34" s="83">
        <v>1187728.2</v>
      </c>
      <c r="G34" s="83">
        <v>17.8</v>
      </c>
      <c r="H34" s="83">
        <v>1187728.2</v>
      </c>
    </row>
    <row r="35" spans="1:8" x14ac:dyDescent="0.25">
      <c r="A35" s="40">
        <v>34</v>
      </c>
      <c r="B35" s="41">
        <v>2019086</v>
      </c>
      <c r="C35" s="81" t="s">
        <v>736</v>
      </c>
      <c r="D35" s="81" t="s">
        <v>970</v>
      </c>
      <c r="E35" s="74">
        <v>5.4</v>
      </c>
      <c r="F35" s="74">
        <v>376375.9</v>
      </c>
      <c r="G35" s="74">
        <v>5.4</v>
      </c>
      <c r="H35" s="74">
        <v>376375.9</v>
      </c>
    </row>
    <row r="36" spans="1:8" x14ac:dyDescent="0.25">
      <c r="A36" s="43">
        <v>35</v>
      </c>
      <c r="B36" s="44">
        <v>2041391</v>
      </c>
      <c r="C36" s="82" t="s">
        <v>435</v>
      </c>
      <c r="D36" s="82" t="s">
        <v>970</v>
      </c>
      <c r="E36" s="83">
        <v>20.2</v>
      </c>
      <c r="F36" s="83">
        <v>1330423.1000000001</v>
      </c>
      <c r="G36" s="83">
        <v>20.2</v>
      </c>
      <c r="H36" s="83">
        <v>1330423.1000000001</v>
      </c>
    </row>
    <row r="37" spans="1:8" x14ac:dyDescent="0.25">
      <c r="A37" s="40">
        <v>36</v>
      </c>
      <c r="B37" s="41">
        <v>2872722</v>
      </c>
      <c r="C37" s="81" t="s">
        <v>639</v>
      </c>
      <c r="D37" s="81" t="s">
        <v>970</v>
      </c>
      <c r="E37" s="74">
        <v>18.899999999999999</v>
      </c>
      <c r="F37" s="74">
        <v>1380268</v>
      </c>
      <c r="G37" s="74">
        <v>18.899999999999999</v>
      </c>
      <c r="H37" s="74">
        <v>1380268</v>
      </c>
    </row>
    <row r="38" spans="1:8" x14ac:dyDescent="0.25">
      <c r="A38" s="43">
        <v>37</v>
      </c>
      <c r="B38" s="44">
        <v>2837196</v>
      </c>
      <c r="C38" s="82" t="s">
        <v>437</v>
      </c>
      <c r="D38" s="82" t="s">
        <v>970</v>
      </c>
      <c r="E38" s="83">
        <v>18.899999999999999</v>
      </c>
      <c r="F38" s="83">
        <v>1263646.1000000001</v>
      </c>
      <c r="G38" s="83">
        <v>18893.099999999999</v>
      </c>
      <c r="H38" s="83">
        <v>1263646.1000000001</v>
      </c>
    </row>
    <row r="39" spans="1:8" x14ac:dyDescent="0.25">
      <c r="A39" s="40">
        <v>38</v>
      </c>
      <c r="B39" s="41">
        <v>2097109</v>
      </c>
      <c r="C39" s="81" t="s">
        <v>438</v>
      </c>
      <c r="D39" s="81" t="s">
        <v>970</v>
      </c>
      <c r="E39" s="74">
        <v>0</v>
      </c>
      <c r="F39" s="74">
        <v>0</v>
      </c>
      <c r="G39" s="74">
        <v>4.4000000000000004</v>
      </c>
      <c r="H39" s="74">
        <v>296929.59999999998</v>
      </c>
    </row>
    <row r="40" spans="1:8" x14ac:dyDescent="0.25">
      <c r="A40" s="43">
        <v>39</v>
      </c>
      <c r="B40" s="44">
        <v>2587025</v>
      </c>
      <c r="C40" s="82" t="s">
        <v>426</v>
      </c>
      <c r="D40" s="82" t="s">
        <v>970</v>
      </c>
      <c r="E40" s="83">
        <v>2.1</v>
      </c>
      <c r="F40" s="83">
        <v>568599.80000000005</v>
      </c>
      <c r="G40" s="83">
        <v>2.1</v>
      </c>
      <c r="H40" s="83">
        <v>134268.29999999999</v>
      </c>
    </row>
    <row r="41" spans="1:8" x14ac:dyDescent="0.25">
      <c r="A41" s="40">
        <v>40</v>
      </c>
      <c r="B41" s="41">
        <v>5320798</v>
      </c>
      <c r="C41" s="81" t="s">
        <v>170</v>
      </c>
      <c r="D41" s="81" t="s">
        <v>970</v>
      </c>
      <c r="E41" s="74">
        <v>16.399999999999999</v>
      </c>
      <c r="F41" s="74">
        <v>1137417.8999999999</v>
      </c>
      <c r="G41" s="74">
        <v>16.399999999999999</v>
      </c>
      <c r="H41" s="74">
        <v>1137417.8999999999</v>
      </c>
    </row>
    <row r="42" spans="1:8" x14ac:dyDescent="0.25">
      <c r="A42" s="43">
        <v>41</v>
      </c>
      <c r="B42" s="44">
        <v>2618621</v>
      </c>
      <c r="C42" s="82" t="s">
        <v>392</v>
      </c>
      <c r="D42" s="82" t="s">
        <v>970</v>
      </c>
      <c r="E42" s="83">
        <v>37.1</v>
      </c>
      <c r="F42" s="83">
        <v>2319184.7000000002</v>
      </c>
      <c r="G42" s="83">
        <v>37.1</v>
      </c>
      <c r="H42" s="83">
        <v>2463036.1</v>
      </c>
    </row>
    <row r="43" spans="1:8" x14ac:dyDescent="0.25">
      <c r="A43" s="40">
        <v>42</v>
      </c>
      <c r="B43" s="41">
        <v>2770601</v>
      </c>
      <c r="C43" s="81" t="s">
        <v>649</v>
      </c>
      <c r="D43" s="81" t="s">
        <v>970</v>
      </c>
      <c r="E43" s="74">
        <v>25.1</v>
      </c>
      <c r="F43" s="74">
        <v>1703131.6</v>
      </c>
      <c r="G43" s="74">
        <v>25.1</v>
      </c>
      <c r="H43" s="74">
        <v>1703131.6</v>
      </c>
    </row>
    <row r="44" spans="1:8" x14ac:dyDescent="0.25">
      <c r="A44" s="43">
        <v>43</v>
      </c>
      <c r="B44" s="44">
        <v>5173442</v>
      </c>
      <c r="C44" s="82" t="s">
        <v>745</v>
      </c>
      <c r="D44" s="82" t="s">
        <v>970</v>
      </c>
      <c r="E44" s="83">
        <v>5</v>
      </c>
      <c r="F44" s="83">
        <v>202396.3</v>
      </c>
      <c r="G44" s="83">
        <v>5</v>
      </c>
      <c r="H44" s="83">
        <v>333069.5</v>
      </c>
    </row>
    <row r="45" spans="1:8" x14ac:dyDescent="0.25">
      <c r="A45" s="40">
        <v>44</v>
      </c>
      <c r="B45" s="41">
        <v>5184851</v>
      </c>
      <c r="C45" s="81" t="s">
        <v>473</v>
      </c>
      <c r="D45" s="81" t="s">
        <v>970</v>
      </c>
      <c r="E45" s="74">
        <v>57.8</v>
      </c>
      <c r="F45" s="74">
        <v>2841559.1</v>
      </c>
      <c r="G45" s="74">
        <v>54</v>
      </c>
      <c r="H45" s="74">
        <v>3710798.1</v>
      </c>
    </row>
    <row r="46" spans="1:8" x14ac:dyDescent="0.25">
      <c r="A46" s="43">
        <v>45</v>
      </c>
      <c r="B46" s="44">
        <v>5381584</v>
      </c>
      <c r="C46" s="82" t="s">
        <v>673</v>
      </c>
      <c r="D46" s="82" t="s">
        <v>970</v>
      </c>
      <c r="E46" s="83">
        <v>6.3</v>
      </c>
      <c r="F46" s="83">
        <v>450000</v>
      </c>
      <c r="G46" s="83">
        <v>5.0999999999999996</v>
      </c>
      <c r="H46" s="83">
        <v>339405</v>
      </c>
    </row>
    <row r="47" spans="1:8" x14ac:dyDescent="0.25">
      <c r="A47" s="40">
        <v>46</v>
      </c>
      <c r="B47" s="41">
        <v>2112868</v>
      </c>
      <c r="C47" s="81" t="s">
        <v>18</v>
      </c>
      <c r="D47" s="81" t="s">
        <v>10626</v>
      </c>
      <c r="E47" s="74">
        <v>85.9</v>
      </c>
      <c r="F47" s="74">
        <v>81725.2</v>
      </c>
      <c r="G47" s="74">
        <v>85.9</v>
      </c>
      <c r="H47" s="74">
        <v>85833.600000000006</v>
      </c>
    </row>
    <row r="48" spans="1:8" x14ac:dyDescent="0.25">
      <c r="A48" s="43">
        <v>47</v>
      </c>
      <c r="B48" s="44">
        <v>5205581</v>
      </c>
      <c r="C48" s="82" t="s">
        <v>631</v>
      </c>
      <c r="D48" s="82" t="s">
        <v>10626</v>
      </c>
      <c r="E48" s="83">
        <v>1.1000000000000001</v>
      </c>
      <c r="F48" s="83">
        <v>0</v>
      </c>
      <c r="G48" s="83">
        <v>1.1000000000000001</v>
      </c>
      <c r="H48" s="83">
        <v>991.6</v>
      </c>
    </row>
    <row r="49" spans="1:8" x14ac:dyDescent="0.25">
      <c r="A49" s="40">
        <v>48</v>
      </c>
      <c r="B49" s="41">
        <v>5056721</v>
      </c>
      <c r="C49" s="81" t="s">
        <v>699</v>
      </c>
      <c r="D49" s="81" t="s">
        <v>10626</v>
      </c>
      <c r="E49" s="74">
        <v>2.6</v>
      </c>
      <c r="F49" s="74">
        <v>2675.1</v>
      </c>
      <c r="G49" s="74">
        <v>2.6</v>
      </c>
      <c r="H49" s="74">
        <v>2675.1</v>
      </c>
    </row>
    <row r="50" spans="1:8" x14ac:dyDescent="0.25">
      <c r="A50" s="43">
        <v>49</v>
      </c>
      <c r="B50" s="44">
        <v>2094533</v>
      </c>
      <c r="C50" s="82" t="s">
        <v>386</v>
      </c>
      <c r="D50" s="82" t="s">
        <v>10626</v>
      </c>
      <c r="E50" s="83">
        <v>0</v>
      </c>
      <c r="F50" s="83">
        <v>0</v>
      </c>
      <c r="G50" s="83">
        <v>585.1</v>
      </c>
      <c r="H50" s="83">
        <v>703660.1</v>
      </c>
    </row>
    <row r="51" spans="1:8" x14ac:dyDescent="0.25">
      <c r="A51" s="40">
        <v>50</v>
      </c>
      <c r="B51" s="41">
        <v>4247434</v>
      </c>
      <c r="C51" s="81" t="s">
        <v>647</v>
      </c>
      <c r="D51" s="81" t="s">
        <v>10626</v>
      </c>
      <c r="E51" s="74">
        <v>0</v>
      </c>
      <c r="F51" s="74">
        <v>0</v>
      </c>
      <c r="G51" s="74">
        <v>1.2</v>
      </c>
      <c r="H51" s="74">
        <v>1236.5999999999999</v>
      </c>
    </row>
    <row r="52" spans="1:8" x14ac:dyDescent="0.25">
      <c r="A52" s="43">
        <v>51</v>
      </c>
      <c r="B52" s="44">
        <v>2615797</v>
      </c>
      <c r="C52" s="82" t="s">
        <v>66</v>
      </c>
      <c r="D52" s="82" t="s">
        <v>10626</v>
      </c>
      <c r="E52" s="83">
        <v>10.199999999999999</v>
      </c>
      <c r="F52" s="83">
        <v>9235.6</v>
      </c>
      <c r="G52" s="83">
        <v>10.199999999999999</v>
      </c>
      <c r="H52" s="83">
        <v>9235.6</v>
      </c>
    </row>
    <row r="53" spans="1:8" x14ac:dyDescent="0.25">
      <c r="A53" s="40">
        <v>52</v>
      </c>
      <c r="B53" s="41">
        <v>2086166</v>
      </c>
      <c r="C53" s="81" t="s">
        <v>422</v>
      </c>
      <c r="D53" s="81" t="s">
        <v>10626</v>
      </c>
      <c r="E53" s="74">
        <v>6.2</v>
      </c>
      <c r="F53" s="74">
        <v>6172.8</v>
      </c>
      <c r="G53" s="74">
        <v>5.6</v>
      </c>
      <c r="H53" s="74">
        <v>5571.5</v>
      </c>
    </row>
    <row r="54" spans="1:8" x14ac:dyDescent="0.25">
      <c r="A54" s="43">
        <v>53</v>
      </c>
      <c r="B54" s="44">
        <v>3738191</v>
      </c>
      <c r="C54" s="82" t="s">
        <v>34</v>
      </c>
      <c r="D54" s="82" t="s">
        <v>10626</v>
      </c>
      <c r="E54" s="83">
        <v>3</v>
      </c>
      <c r="F54" s="83">
        <v>0</v>
      </c>
      <c r="G54" s="83">
        <v>3</v>
      </c>
      <c r="H54" s="83">
        <v>152.6</v>
      </c>
    </row>
    <row r="55" spans="1:8" x14ac:dyDescent="0.25">
      <c r="A55" s="40">
        <v>54</v>
      </c>
      <c r="B55" s="41">
        <v>5073189</v>
      </c>
      <c r="C55" s="81" t="s">
        <v>476</v>
      </c>
      <c r="D55" s="81" t="s">
        <v>10626</v>
      </c>
      <c r="E55" s="74">
        <v>0.5</v>
      </c>
      <c r="F55" s="74">
        <v>420</v>
      </c>
      <c r="G55" s="74">
        <v>0.5</v>
      </c>
      <c r="H55" s="74">
        <v>420</v>
      </c>
    </row>
    <row r="56" spans="1:8" x14ac:dyDescent="0.25">
      <c r="A56" s="43">
        <v>55</v>
      </c>
      <c r="B56" s="44">
        <v>2069792</v>
      </c>
      <c r="C56" s="82" t="s">
        <v>87</v>
      </c>
      <c r="D56" s="82" t="s">
        <v>10626</v>
      </c>
      <c r="E56" s="83">
        <v>0</v>
      </c>
      <c r="F56" s="83">
        <v>0</v>
      </c>
      <c r="G56" s="83">
        <v>6.3</v>
      </c>
      <c r="H56" s="83">
        <v>5979.9</v>
      </c>
    </row>
    <row r="57" spans="1:8" x14ac:dyDescent="0.25">
      <c r="A57" s="40">
        <v>56</v>
      </c>
      <c r="B57" s="41">
        <v>2550245</v>
      </c>
      <c r="C57" s="81" t="s">
        <v>635</v>
      </c>
      <c r="D57" s="81" t="s">
        <v>10626</v>
      </c>
      <c r="E57" s="74">
        <v>2.1</v>
      </c>
      <c r="F57" s="74">
        <v>2087.6999999999998</v>
      </c>
      <c r="G57" s="74">
        <v>2.1</v>
      </c>
      <c r="H57" s="74">
        <v>2087.6999999999998</v>
      </c>
    </row>
    <row r="58" spans="1:8" x14ac:dyDescent="0.25">
      <c r="A58" s="43">
        <v>57</v>
      </c>
      <c r="B58" s="44">
        <v>2550466</v>
      </c>
      <c r="C58" s="82" t="s">
        <v>493</v>
      </c>
      <c r="D58" s="82" t="s">
        <v>10626</v>
      </c>
      <c r="E58" s="83">
        <v>6.3</v>
      </c>
      <c r="F58" s="83">
        <v>5800</v>
      </c>
      <c r="G58" s="83">
        <v>6.3</v>
      </c>
      <c r="H58" s="83">
        <v>5800</v>
      </c>
    </row>
    <row r="59" spans="1:8" x14ac:dyDescent="0.25">
      <c r="A59" s="40">
        <v>58</v>
      </c>
      <c r="B59" s="41">
        <v>2554518</v>
      </c>
      <c r="C59" s="81" t="s">
        <v>36</v>
      </c>
      <c r="D59" s="81" t="s">
        <v>10626</v>
      </c>
      <c r="E59" s="74">
        <v>205.7</v>
      </c>
      <c r="F59" s="74">
        <v>9547705.0999999996</v>
      </c>
      <c r="G59" s="74">
        <v>196.1</v>
      </c>
      <c r="H59" s="74">
        <v>194126.6</v>
      </c>
    </row>
    <row r="60" spans="1:8" x14ac:dyDescent="0.25">
      <c r="A60" s="43">
        <v>59</v>
      </c>
      <c r="B60" s="44">
        <v>5099005</v>
      </c>
      <c r="C60" s="82" t="s">
        <v>277</v>
      </c>
      <c r="D60" s="82" t="s">
        <v>10626</v>
      </c>
      <c r="E60" s="83">
        <v>1.8</v>
      </c>
      <c r="F60" s="83">
        <v>2152.5</v>
      </c>
      <c r="G60" s="83">
        <v>1.8</v>
      </c>
      <c r="H60" s="83">
        <v>2152.5</v>
      </c>
    </row>
    <row r="61" spans="1:8" x14ac:dyDescent="0.25">
      <c r="A61" s="40">
        <v>60</v>
      </c>
      <c r="B61" s="41">
        <v>5515882</v>
      </c>
      <c r="C61" s="81" t="s">
        <v>638</v>
      </c>
      <c r="D61" s="81" t="s">
        <v>10626</v>
      </c>
      <c r="E61" s="74">
        <v>0</v>
      </c>
      <c r="F61" s="74">
        <v>0</v>
      </c>
      <c r="G61" s="74">
        <v>1.4</v>
      </c>
      <c r="H61" s="74">
        <v>1257.9000000000001</v>
      </c>
    </row>
    <row r="62" spans="1:8" x14ac:dyDescent="0.25">
      <c r="A62" s="43">
        <v>61</v>
      </c>
      <c r="B62" s="44">
        <v>2617749</v>
      </c>
      <c r="C62" s="82" t="s">
        <v>54</v>
      </c>
      <c r="D62" s="82" t="s">
        <v>10626</v>
      </c>
      <c r="E62" s="83">
        <v>7.4</v>
      </c>
      <c r="F62" s="83">
        <v>6897</v>
      </c>
      <c r="G62" s="83">
        <v>7.4</v>
      </c>
      <c r="H62" s="83">
        <v>6897</v>
      </c>
    </row>
    <row r="63" spans="1:8" x14ac:dyDescent="0.25">
      <c r="A63" s="40">
        <v>62</v>
      </c>
      <c r="B63" s="41">
        <v>5018056</v>
      </c>
      <c r="C63" s="81" t="s">
        <v>155</v>
      </c>
      <c r="D63" s="81" t="s">
        <v>10626</v>
      </c>
      <c r="E63" s="74">
        <v>7.4</v>
      </c>
      <c r="F63" s="74">
        <v>0</v>
      </c>
      <c r="G63" s="74">
        <v>7.4</v>
      </c>
      <c r="H63" s="74">
        <v>640416.19999999995</v>
      </c>
    </row>
    <row r="64" spans="1:8" x14ac:dyDescent="0.25">
      <c r="A64" s="43">
        <v>63</v>
      </c>
      <c r="B64" s="44">
        <v>2872943</v>
      </c>
      <c r="C64" s="82" t="s">
        <v>451</v>
      </c>
      <c r="D64" s="82" t="s">
        <v>10626</v>
      </c>
      <c r="E64" s="83">
        <v>2.1</v>
      </c>
      <c r="F64" s="83">
        <v>2139.9</v>
      </c>
      <c r="G64" s="83">
        <v>2.1</v>
      </c>
      <c r="H64" s="83">
        <v>2139.9</v>
      </c>
    </row>
    <row r="65" spans="1:8" x14ac:dyDescent="0.25">
      <c r="A65" s="40">
        <v>64</v>
      </c>
      <c r="B65" s="41">
        <v>5363136</v>
      </c>
      <c r="C65" s="81" t="s">
        <v>43</v>
      </c>
      <c r="D65" s="81" t="s">
        <v>10626</v>
      </c>
      <c r="E65" s="74">
        <v>1.3</v>
      </c>
      <c r="F65" s="74">
        <v>0</v>
      </c>
      <c r="G65" s="74">
        <v>1.3</v>
      </c>
      <c r="H65" s="74">
        <v>1307.7</v>
      </c>
    </row>
    <row r="66" spans="1:8" x14ac:dyDescent="0.25">
      <c r="A66" s="43">
        <v>65</v>
      </c>
      <c r="B66" s="44">
        <v>2839717</v>
      </c>
      <c r="C66" s="82" t="s">
        <v>454</v>
      </c>
      <c r="D66" s="82" t="s">
        <v>10626</v>
      </c>
      <c r="E66" s="83">
        <v>0</v>
      </c>
      <c r="F66" s="83">
        <v>0</v>
      </c>
      <c r="G66" s="83">
        <v>299.60000000000002</v>
      </c>
      <c r="H66" s="83">
        <v>349271.2</v>
      </c>
    </row>
    <row r="67" spans="1:8" x14ac:dyDescent="0.25">
      <c r="A67" s="40">
        <v>66</v>
      </c>
      <c r="B67" s="41">
        <v>2344343</v>
      </c>
      <c r="C67" s="81" t="s">
        <v>195</v>
      </c>
      <c r="D67" s="81" t="s">
        <v>10626</v>
      </c>
      <c r="E67" s="74">
        <v>13.7</v>
      </c>
      <c r="F67" s="74">
        <v>12579.4</v>
      </c>
      <c r="G67" s="74">
        <v>13.7</v>
      </c>
      <c r="H67" s="74">
        <v>12579.4</v>
      </c>
    </row>
    <row r="68" spans="1:8" x14ac:dyDescent="0.25">
      <c r="A68" s="43">
        <v>67</v>
      </c>
      <c r="B68" s="44">
        <v>2819996</v>
      </c>
      <c r="C68" s="82" t="s">
        <v>461</v>
      </c>
      <c r="D68" s="82" t="s">
        <v>10626</v>
      </c>
      <c r="E68" s="83">
        <v>25.1</v>
      </c>
      <c r="F68" s="83">
        <v>0</v>
      </c>
      <c r="G68" s="83">
        <v>25.1</v>
      </c>
      <c r="H68" s="83">
        <v>23823.4</v>
      </c>
    </row>
    <row r="69" spans="1:8" x14ac:dyDescent="0.25">
      <c r="A69" s="40">
        <v>68</v>
      </c>
      <c r="B69" s="41">
        <v>2100231</v>
      </c>
      <c r="C69" s="81" t="s">
        <v>60</v>
      </c>
      <c r="D69" s="81" t="s">
        <v>10626</v>
      </c>
      <c r="E69" s="74">
        <v>0.5</v>
      </c>
      <c r="F69" s="74">
        <v>478.7</v>
      </c>
      <c r="G69" s="74">
        <v>0.5</v>
      </c>
      <c r="H69" s="74">
        <v>478.7</v>
      </c>
    </row>
    <row r="70" spans="1:8" x14ac:dyDescent="0.25">
      <c r="A70" s="43">
        <v>69</v>
      </c>
      <c r="B70" s="44">
        <v>2763788</v>
      </c>
      <c r="C70" s="82" t="s">
        <v>68</v>
      </c>
      <c r="D70" s="82" t="s">
        <v>10626</v>
      </c>
      <c r="E70" s="83">
        <v>1.8</v>
      </c>
      <c r="F70" s="83">
        <v>1647.3</v>
      </c>
      <c r="G70" s="83">
        <v>1.8</v>
      </c>
      <c r="H70" s="83">
        <v>1647.3</v>
      </c>
    </row>
    <row r="71" spans="1:8" x14ac:dyDescent="0.25">
      <c r="A71" s="40">
        <v>70</v>
      </c>
      <c r="B71" s="41">
        <v>2019086</v>
      </c>
      <c r="C71" s="81" t="s">
        <v>736</v>
      </c>
      <c r="D71" s="81" t="s">
        <v>10626</v>
      </c>
      <c r="E71" s="74">
        <v>0.7</v>
      </c>
      <c r="F71" s="74">
        <v>754.5</v>
      </c>
      <c r="G71" s="74">
        <v>0.7</v>
      </c>
      <c r="H71" s="74">
        <v>754.5</v>
      </c>
    </row>
    <row r="72" spans="1:8" x14ac:dyDescent="0.25">
      <c r="A72" s="43">
        <v>71</v>
      </c>
      <c r="B72" s="44">
        <v>2041391</v>
      </c>
      <c r="C72" s="82" t="s">
        <v>435</v>
      </c>
      <c r="D72" s="82" t="s">
        <v>10626</v>
      </c>
      <c r="E72" s="83">
        <v>2.9</v>
      </c>
      <c r="F72" s="83">
        <v>481.4</v>
      </c>
      <c r="G72" s="83">
        <v>2.9</v>
      </c>
      <c r="H72" s="83">
        <v>2650.2</v>
      </c>
    </row>
    <row r="73" spans="1:8" x14ac:dyDescent="0.25">
      <c r="A73" s="40">
        <v>72</v>
      </c>
      <c r="B73" s="41">
        <v>2872722</v>
      </c>
      <c r="C73" s="81" t="s">
        <v>639</v>
      </c>
      <c r="D73" s="81" t="s">
        <v>10626</v>
      </c>
      <c r="E73" s="74">
        <v>1.7</v>
      </c>
      <c r="F73" s="74">
        <v>1799.3</v>
      </c>
      <c r="G73" s="74">
        <v>1.7</v>
      </c>
      <c r="H73" s="74">
        <v>1799.3</v>
      </c>
    </row>
    <row r="74" spans="1:8" x14ac:dyDescent="0.25">
      <c r="A74" s="43">
        <v>73</v>
      </c>
      <c r="B74" s="44">
        <v>2837196</v>
      </c>
      <c r="C74" s="82" t="s">
        <v>437</v>
      </c>
      <c r="D74" s="82" t="s">
        <v>10626</v>
      </c>
      <c r="E74" s="83">
        <v>2.4</v>
      </c>
      <c r="F74" s="83">
        <v>2242.5</v>
      </c>
      <c r="G74" s="83">
        <v>2.4</v>
      </c>
      <c r="H74" s="83">
        <v>2242.5</v>
      </c>
    </row>
    <row r="75" spans="1:8" x14ac:dyDescent="0.25">
      <c r="A75" s="40">
        <v>74</v>
      </c>
      <c r="B75" s="41">
        <v>5320798</v>
      </c>
      <c r="C75" s="81" t="s">
        <v>170</v>
      </c>
      <c r="D75" s="81" t="s">
        <v>10626</v>
      </c>
      <c r="E75" s="74">
        <v>4.2</v>
      </c>
      <c r="F75" s="74">
        <v>4056</v>
      </c>
      <c r="G75" s="74">
        <v>4.2</v>
      </c>
      <c r="H75" s="74">
        <v>4056</v>
      </c>
    </row>
    <row r="76" spans="1:8" x14ac:dyDescent="0.25">
      <c r="A76" s="43">
        <v>75</v>
      </c>
      <c r="B76" s="44">
        <v>2618621</v>
      </c>
      <c r="C76" s="82" t="s">
        <v>392</v>
      </c>
      <c r="D76" s="82" t="s">
        <v>10626</v>
      </c>
      <c r="E76" s="83">
        <v>2.2999999999999998</v>
      </c>
      <c r="F76" s="83">
        <v>2702.7</v>
      </c>
      <c r="G76" s="83">
        <v>2.2999999999999998</v>
      </c>
      <c r="H76" s="83">
        <v>2702.7</v>
      </c>
    </row>
    <row r="77" spans="1:8" x14ac:dyDescent="0.25">
      <c r="A77" s="40">
        <v>76</v>
      </c>
      <c r="B77" s="41">
        <v>2770601</v>
      </c>
      <c r="C77" s="81" t="s">
        <v>649</v>
      </c>
      <c r="D77" s="81" t="s">
        <v>10626</v>
      </c>
      <c r="E77" s="74">
        <v>4</v>
      </c>
      <c r="F77" s="74">
        <v>3748.7</v>
      </c>
      <c r="G77" s="74">
        <v>4</v>
      </c>
      <c r="H77" s="74">
        <v>3748.7</v>
      </c>
    </row>
    <row r="78" spans="1:8" x14ac:dyDescent="0.25">
      <c r="A78" s="43">
        <v>77</v>
      </c>
      <c r="B78" s="44">
        <v>5173442</v>
      </c>
      <c r="C78" s="82" t="s">
        <v>745</v>
      </c>
      <c r="D78" s="82" t="s">
        <v>10626</v>
      </c>
      <c r="E78" s="83">
        <v>0.6</v>
      </c>
      <c r="F78" s="83">
        <v>2710.3</v>
      </c>
      <c r="G78" s="83">
        <v>0.6</v>
      </c>
      <c r="H78" s="83">
        <v>512.6</v>
      </c>
    </row>
    <row r="79" spans="1:8" x14ac:dyDescent="0.25">
      <c r="A79" s="40">
        <v>78</v>
      </c>
      <c r="B79" s="41">
        <v>2011239</v>
      </c>
      <c r="C79" s="81" t="s">
        <v>167</v>
      </c>
      <c r="D79" s="81" t="s">
        <v>987</v>
      </c>
      <c r="E79" s="74">
        <v>466546.7</v>
      </c>
      <c r="F79" s="74">
        <v>4609887.5</v>
      </c>
      <c r="G79" s="74">
        <v>466546.7</v>
      </c>
      <c r="H79" s="74">
        <v>4609887.5</v>
      </c>
    </row>
    <row r="80" spans="1:8" x14ac:dyDescent="0.25">
      <c r="A80" s="43">
        <v>79</v>
      </c>
      <c r="B80" s="44">
        <v>2008572</v>
      </c>
      <c r="C80" s="82" t="s">
        <v>751</v>
      </c>
      <c r="D80" s="82" t="s">
        <v>987</v>
      </c>
      <c r="E80" s="83">
        <v>3876700</v>
      </c>
      <c r="F80" s="83">
        <v>87535484.599999994</v>
      </c>
      <c r="G80" s="83">
        <v>3824500</v>
      </c>
      <c r="H80" s="83">
        <v>86356814</v>
      </c>
    </row>
    <row r="81" spans="1:8" x14ac:dyDescent="0.25">
      <c r="A81" s="40">
        <v>80</v>
      </c>
      <c r="B81" s="41">
        <v>5215919</v>
      </c>
      <c r="C81" s="81" t="s">
        <v>722</v>
      </c>
      <c r="D81" s="81" t="s">
        <v>987</v>
      </c>
      <c r="E81" s="74">
        <v>24718.799999999999</v>
      </c>
      <c r="F81" s="74">
        <v>732828.7</v>
      </c>
      <c r="G81" s="74">
        <v>24718.799999999999</v>
      </c>
      <c r="H81" s="74">
        <v>732828.7</v>
      </c>
    </row>
    <row r="82" spans="1:8" x14ac:dyDescent="0.25">
      <c r="A82" s="43">
        <v>81</v>
      </c>
      <c r="B82" s="44">
        <v>5108799</v>
      </c>
      <c r="C82" s="82" t="s">
        <v>672</v>
      </c>
      <c r="D82" s="82" t="s">
        <v>987</v>
      </c>
      <c r="E82" s="83">
        <v>0</v>
      </c>
      <c r="F82" s="83">
        <v>0</v>
      </c>
      <c r="G82" s="83">
        <v>8759.9</v>
      </c>
      <c r="H82" s="83">
        <v>116791.8</v>
      </c>
    </row>
    <row r="83" spans="1:8" x14ac:dyDescent="0.25">
      <c r="A83" s="40">
        <v>82</v>
      </c>
      <c r="B83" s="41">
        <v>2643928</v>
      </c>
      <c r="C83" s="81" t="s">
        <v>569</v>
      </c>
      <c r="D83" s="81" t="s">
        <v>987</v>
      </c>
      <c r="E83" s="74">
        <v>18692.5</v>
      </c>
      <c r="F83" s="74">
        <v>0</v>
      </c>
      <c r="G83" s="74">
        <v>18692.5</v>
      </c>
      <c r="H83" s="74">
        <v>393036.3</v>
      </c>
    </row>
    <row r="84" spans="1:8" x14ac:dyDescent="0.25">
      <c r="A84" s="43">
        <v>83</v>
      </c>
      <c r="B84" s="44">
        <v>5134803</v>
      </c>
      <c r="C84" s="82" t="s">
        <v>770</v>
      </c>
      <c r="D84" s="82" t="s">
        <v>987</v>
      </c>
      <c r="E84" s="83">
        <v>0</v>
      </c>
      <c r="F84" s="83">
        <v>0</v>
      </c>
      <c r="G84" s="83">
        <v>620</v>
      </c>
      <c r="H84" s="83">
        <v>31000</v>
      </c>
    </row>
    <row r="85" spans="1:8" x14ac:dyDescent="0.25">
      <c r="A85" s="40">
        <v>84</v>
      </c>
      <c r="B85" s="41">
        <v>2034859</v>
      </c>
      <c r="C85" s="81" t="s">
        <v>798</v>
      </c>
      <c r="D85" s="81" t="s">
        <v>987</v>
      </c>
      <c r="E85" s="74">
        <v>33.9</v>
      </c>
      <c r="F85" s="74">
        <v>779531.2</v>
      </c>
      <c r="G85" s="74">
        <v>34.5</v>
      </c>
      <c r="H85" s="74">
        <v>1045857.1</v>
      </c>
    </row>
    <row r="86" spans="1:8" x14ac:dyDescent="0.25">
      <c r="A86" s="43">
        <v>85</v>
      </c>
      <c r="B86" s="44">
        <v>5155827</v>
      </c>
      <c r="C86" s="82" t="s">
        <v>743</v>
      </c>
      <c r="D86" s="82" t="s">
        <v>987</v>
      </c>
      <c r="E86" s="83">
        <v>32850</v>
      </c>
      <c r="F86" s="83">
        <v>369234</v>
      </c>
      <c r="G86" s="83">
        <v>32206</v>
      </c>
      <c r="H86" s="83">
        <v>482766</v>
      </c>
    </row>
    <row r="87" spans="1:8" x14ac:dyDescent="0.25">
      <c r="A87" s="40">
        <v>86</v>
      </c>
      <c r="B87" s="41">
        <v>2016931</v>
      </c>
      <c r="C87" s="81" t="s">
        <v>724</v>
      </c>
      <c r="D87" s="81" t="s">
        <v>987</v>
      </c>
      <c r="E87" s="74">
        <v>17500</v>
      </c>
      <c r="F87" s="74">
        <v>290668.3</v>
      </c>
      <c r="G87" s="74">
        <v>17500</v>
      </c>
      <c r="H87" s="74">
        <v>319472.3</v>
      </c>
    </row>
    <row r="88" spans="1:8" x14ac:dyDescent="0.25">
      <c r="A88" s="43">
        <v>87</v>
      </c>
      <c r="B88" s="44">
        <v>2639815</v>
      </c>
      <c r="C88" s="82" t="s">
        <v>678</v>
      </c>
      <c r="D88" s="82" t="s">
        <v>987</v>
      </c>
      <c r="E88" s="83">
        <v>16800</v>
      </c>
      <c r="F88" s="83">
        <v>260.10000000000002</v>
      </c>
      <c r="G88" s="83">
        <v>16800</v>
      </c>
      <c r="H88" s="83">
        <v>260.10000000000002</v>
      </c>
    </row>
    <row r="89" spans="1:8" x14ac:dyDescent="0.25">
      <c r="A89" s="40">
        <v>88</v>
      </c>
      <c r="B89" s="41">
        <v>2697734</v>
      </c>
      <c r="C89" s="81" t="s">
        <v>280</v>
      </c>
      <c r="D89" s="81" t="s">
        <v>987</v>
      </c>
      <c r="E89" s="74">
        <v>0</v>
      </c>
      <c r="F89" s="74">
        <v>0</v>
      </c>
      <c r="G89" s="74">
        <v>14016.8</v>
      </c>
      <c r="H89" s="74">
        <v>871275.3</v>
      </c>
    </row>
    <row r="90" spans="1:8" x14ac:dyDescent="0.25">
      <c r="A90" s="43">
        <v>89</v>
      </c>
      <c r="B90" s="44">
        <v>5031869</v>
      </c>
      <c r="C90" s="82" t="s">
        <v>658</v>
      </c>
      <c r="D90" s="82" t="s">
        <v>987</v>
      </c>
      <c r="E90" s="83">
        <v>0</v>
      </c>
      <c r="F90" s="83">
        <v>0</v>
      </c>
      <c r="G90" s="83">
        <v>200</v>
      </c>
      <c r="H90" s="83">
        <v>10000</v>
      </c>
    </row>
    <row r="91" spans="1:8" x14ac:dyDescent="0.25">
      <c r="A91" s="40">
        <v>90</v>
      </c>
      <c r="B91" s="41">
        <v>2050374</v>
      </c>
      <c r="C91" s="81" t="s">
        <v>115</v>
      </c>
      <c r="D91" s="81" t="s">
        <v>987</v>
      </c>
      <c r="E91" s="74">
        <v>738760</v>
      </c>
      <c r="F91" s="74">
        <v>19410919</v>
      </c>
      <c r="G91" s="74">
        <v>740300</v>
      </c>
      <c r="H91" s="74">
        <v>21805785.600000001</v>
      </c>
    </row>
    <row r="92" spans="1:8" x14ac:dyDescent="0.25">
      <c r="A92" s="43">
        <v>91</v>
      </c>
      <c r="B92" s="44">
        <v>2004879</v>
      </c>
      <c r="C92" s="82" t="s">
        <v>99</v>
      </c>
      <c r="D92" s="82" t="s">
        <v>987</v>
      </c>
      <c r="E92" s="83">
        <v>1964449</v>
      </c>
      <c r="F92" s="83">
        <v>34478523.799999997</v>
      </c>
      <c r="G92" s="83">
        <v>1916988</v>
      </c>
      <c r="H92" s="83">
        <v>36610697.600000001</v>
      </c>
    </row>
    <row r="93" spans="1:8" x14ac:dyDescent="0.25">
      <c r="A93" s="40">
        <v>92</v>
      </c>
      <c r="B93" s="41">
        <v>2834421</v>
      </c>
      <c r="C93" s="81" t="s">
        <v>789</v>
      </c>
      <c r="D93" s="81" t="s">
        <v>987</v>
      </c>
      <c r="E93" s="74">
        <v>33900</v>
      </c>
      <c r="F93" s="74">
        <v>454400</v>
      </c>
      <c r="G93" s="74">
        <v>33900</v>
      </c>
      <c r="H93" s="74">
        <v>483979</v>
      </c>
    </row>
    <row r="94" spans="1:8" x14ac:dyDescent="0.25">
      <c r="A94" s="43">
        <v>93</v>
      </c>
      <c r="B94" s="44">
        <v>5369223</v>
      </c>
      <c r="C94" s="82" t="s">
        <v>684</v>
      </c>
      <c r="D94" s="82" t="s">
        <v>11905</v>
      </c>
      <c r="E94" s="83">
        <v>728.7</v>
      </c>
      <c r="F94" s="83">
        <v>19993.599999999999</v>
      </c>
      <c r="G94" s="83">
        <v>728.7</v>
      </c>
      <c r="H94" s="83">
        <v>19993.599999999999</v>
      </c>
    </row>
    <row r="95" spans="1:8" x14ac:dyDescent="0.25">
      <c r="A95" s="40">
        <v>94</v>
      </c>
      <c r="B95" s="41">
        <v>2862468</v>
      </c>
      <c r="C95" s="81" t="s">
        <v>27</v>
      </c>
      <c r="D95" s="81" t="s">
        <v>11905</v>
      </c>
      <c r="E95" s="74">
        <v>5517.4</v>
      </c>
      <c r="F95" s="74">
        <v>137935</v>
      </c>
      <c r="G95" s="74">
        <v>5517.4</v>
      </c>
      <c r="H95" s="74">
        <v>137935</v>
      </c>
    </row>
    <row r="96" spans="1:8" x14ac:dyDescent="0.25">
      <c r="A96" s="43">
        <v>95</v>
      </c>
      <c r="B96" s="44">
        <v>2862468</v>
      </c>
      <c r="C96" s="82" t="s">
        <v>27</v>
      </c>
      <c r="D96" s="82" t="s">
        <v>11905</v>
      </c>
      <c r="E96" s="83">
        <v>440</v>
      </c>
      <c r="F96" s="83">
        <v>8800</v>
      </c>
      <c r="G96" s="83">
        <v>440</v>
      </c>
      <c r="H96" s="83">
        <v>8800</v>
      </c>
    </row>
    <row r="97" spans="1:8" x14ac:dyDescent="0.25">
      <c r="A97" s="40">
        <v>96</v>
      </c>
      <c r="B97" s="41">
        <v>2784041</v>
      </c>
      <c r="C97" s="81" t="s">
        <v>484</v>
      </c>
      <c r="D97" s="81" t="s">
        <v>11905</v>
      </c>
      <c r="E97" s="74">
        <v>21167.9</v>
      </c>
      <c r="F97" s="74">
        <v>573320.4</v>
      </c>
      <c r="G97" s="74">
        <v>21167.9</v>
      </c>
      <c r="H97" s="74">
        <v>573320.4</v>
      </c>
    </row>
    <row r="98" spans="1:8" x14ac:dyDescent="0.25">
      <c r="A98" s="43">
        <v>97</v>
      </c>
      <c r="B98" s="44">
        <v>5141583</v>
      </c>
      <c r="C98" s="82" t="s">
        <v>564</v>
      </c>
      <c r="D98" s="82" t="s">
        <v>11905</v>
      </c>
      <c r="E98" s="83">
        <v>0</v>
      </c>
      <c r="F98" s="83">
        <v>0</v>
      </c>
      <c r="G98" s="83">
        <v>77330</v>
      </c>
      <c r="H98" s="83">
        <v>2581615.2999999998</v>
      </c>
    </row>
    <row r="99" spans="1:8" x14ac:dyDescent="0.25">
      <c r="A99" s="40">
        <v>98</v>
      </c>
      <c r="B99" s="41">
        <v>2095025</v>
      </c>
      <c r="C99" s="81" t="s">
        <v>204</v>
      </c>
      <c r="D99" s="81" t="s">
        <v>11905</v>
      </c>
      <c r="E99" s="74">
        <v>295993.2</v>
      </c>
      <c r="F99" s="74">
        <v>9263092.8000000007</v>
      </c>
      <c r="G99" s="74">
        <v>295993.2</v>
      </c>
      <c r="H99" s="74">
        <v>18687900.600000001</v>
      </c>
    </row>
    <row r="100" spans="1:8" x14ac:dyDescent="0.25">
      <c r="A100" s="43">
        <v>99</v>
      </c>
      <c r="B100" s="44">
        <v>2095025</v>
      </c>
      <c r="C100" s="82" t="s">
        <v>204</v>
      </c>
      <c r="D100" s="82" t="s">
        <v>11905</v>
      </c>
      <c r="E100" s="83">
        <v>246347</v>
      </c>
      <c r="F100" s="83">
        <v>7709418.7000000002</v>
      </c>
      <c r="G100" s="83">
        <v>246347</v>
      </c>
      <c r="H100" s="83">
        <v>15553428.300000001</v>
      </c>
    </row>
    <row r="101" spans="1:8" x14ac:dyDescent="0.25">
      <c r="A101" s="40">
        <v>100</v>
      </c>
      <c r="B101" s="41">
        <v>5068827</v>
      </c>
      <c r="C101" s="81" t="s">
        <v>400</v>
      </c>
      <c r="D101" s="81" t="s">
        <v>11905</v>
      </c>
      <c r="E101" s="74">
        <v>89085.5</v>
      </c>
      <c r="F101" s="74">
        <v>8156.4</v>
      </c>
      <c r="G101" s="74">
        <v>124848.2</v>
      </c>
      <c r="H101" s="74">
        <v>5400.9</v>
      </c>
    </row>
    <row r="102" spans="1:8" x14ac:dyDescent="0.25">
      <c r="A102" s="43">
        <v>101</v>
      </c>
      <c r="B102" s="44">
        <v>5261198</v>
      </c>
      <c r="C102" s="82" t="s">
        <v>156</v>
      </c>
      <c r="D102" s="82" t="s">
        <v>11905</v>
      </c>
      <c r="E102" s="83">
        <v>290014.59999999998</v>
      </c>
      <c r="F102" s="83">
        <v>19688687.600000001</v>
      </c>
      <c r="G102" s="83">
        <v>257797.9</v>
      </c>
      <c r="H102" s="83">
        <v>36445770.700000003</v>
      </c>
    </row>
    <row r="103" spans="1:8" x14ac:dyDescent="0.25">
      <c r="A103" s="40">
        <v>102</v>
      </c>
      <c r="B103" s="41">
        <v>2001454</v>
      </c>
      <c r="C103" s="81" t="s">
        <v>523</v>
      </c>
      <c r="D103" s="81" t="s">
        <v>11905</v>
      </c>
      <c r="E103" s="74">
        <v>83.9</v>
      </c>
      <c r="F103" s="74">
        <v>1427768.4</v>
      </c>
      <c r="G103" s="74">
        <v>83.9</v>
      </c>
      <c r="H103" s="74">
        <v>1500946</v>
      </c>
    </row>
    <row r="104" spans="1:8" x14ac:dyDescent="0.25">
      <c r="A104" s="43">
        <v>103</v>
      </c>
      <c r="B104" s="44">
        <v>2661128</v>
      </c>
      <c r="C104" s="82" t="s">
        <v>525</v>
      </c>
      <c r="D104" s="82" t="s">
        <v>11905</v>
      </c>
      <c r="E104" s="83">
        <v>93567</v>
      </c>
      <c r="F104" s="83">
        <v>1919942.6</v>
      </c>
      <c r="G104" s="83">
        <v>93567</v>
      </c>
      <c r="H104" s="83">
        <v>2367244.6</v>
      </c>
    </row>
    <row r="105" spans="1:8" x14ac:dyDescent="0.25">
      <c r="A105" s="40">
        <v>104</v>
      </c>
      <c r="B105" s="41">
        <v>2662647</v>
      </c>
      <c r="C105" s="81" t="s">
        <v>517</v>
      </c>
      <c r="D105" s="81" t="s">
        <v>11905</v>
      </c>
      <c r="E105" s="74">
        <v>0</v>
      </c>
      <c r="F105" s="74">
        <v>0</v>
      </c>
      <c r="G105" s="74">
        <v>2988</v>
      </c>
      <c r="H105" s="74">
        <v>30265</v>
      </c>
    </row>
    <row r="106" spans="1:8" x14ac:dyDescent="0.25">
      <c r="A106" s="43">
        <v>105</v>
      </c>
      <c r="B106" s="44">
        <v>5180953</v>
      </c>
      <c r="C106" s="82" t="s">
        <v>159</v>
      </c>
      <c r="D106" s="82" t="s">
        <v>11906</v>
      </c>
      <c r="E106" s="83">
        <v>4600</v>
      </c>
      <c r="F106" s="83">
        <v>271068</v>
      </c>
      <c r="G106" s="83">
        <v>2460</v>
      </c>
      <c r="H106" s="83">
        <v>387000</v>
      </c>
    </row>
    <row r="107" spans="1:8" x14ac:dyDescent="0.25">
      <c r="A107" s="40">
        <v>106</v>
      </c>
      <c r="B107" s="41">
        <v>2685841</v>
      </c>
      <c r="C107" s="81" t="s">
        <v>654</v>
      </c>
      <c r="D107" s="81" t="s">
        <v>11906</v>
      </c>
      <c r="E107" s="74">
        <v>0</v>
      </c>
      <c r="F107" s="74">
        <v>0</v>
      </c>
      <c r="G107" s="74">
        <v>114</v>
      </c>
      <c r="H107" s="74">
        <v>45600</v>
      </c>
    </row>
    <row r="108" spans="1:8" x14ac:dyDescent="0.25">
      <c r="A108" s="43">
        <v>107</v>
      </c>
      <c r="B108" s="44">
        <v>5082544</v>
      </c>
      <c r="C108" s="82" t="s">
        <v>753</v>
      </c>
      <c r="D108" s="82" t="s">
        <v>11906</v>
      </c>
      <c r="E108" s="83">
        <v>0</v>
      </c>
      <c r="F108" s="83">
        <v>0</v>
      </c>
      <c r="G108" s="83">
        <v>2894.5</v>
      </c>
      <c r="H108" s="83">
        <v>1302539.2</v>
      </c>
    </row>
    <row r="109" spans="1:8" x14ac:dyDescent="0.25">
      <c r="A109" s="40">
        <v>108</v>
      </c>
      <c r="B109" s="41">
        <v>5051304</v>
      </c>
      <c r="C109" s="81" t="s">
        <v>733</v>
      </c>
      <c r="D109" s="81" t="s">
        <v>11906</v>
      </c>
      <c r="E109" s="74">
        <v>1309.5</v>
      </c>
      <c r="F109" s="74">
        <v>445407</v>
      </c>
      <c r="G109" s="74">
        <v>1309.5</v>
      </c>
      <c r="H109" s="74">
        <v>445407</v>
      </c>
    </row>
    <row r="110" spans="1:8" x14ac:dyDescent="0.25">
      <c r="A110" s="43">
        <v>109</v>
      </c>
      <c r="B110" s="44">
        <v>2550466</v>
      </c>
      <c r="C110" s="82" t="s">
        <v>493</v>
      </c>
      <c r="D110" s="82" t="s">
        <v>11906</v>
      </c>
      <c r="E110" s="83">
        <v>4303</v>
      </c>
      <c r="F110" s="83">
        <v>1164384</v>
      </c>
      <c r="G110" s="83">
        <v>8750</v>
      </c>
      <c r="H110" s="83">
        <v>2430153</v>
      </c>
    </row>
    <row r="111" spans="1:8" x14ac:dyDescent="0.25">
      <c r="A111" s="40">
        <v>110</v>
      </c>
      <c r="B111" s="41">
        <v>5051134</v>
      </c>
      <c r="C111" s="81" t="s">
        <v>501</v>
      </c>
      <c r="D111" s="81" t="s">
        <v>11906</v>
      </c>
      <c r="E111" s="74">
        <v>11900</v>
      </c>
      <c r="F111" s="74">
        <v>2427600</v>
      </c>
      <c r="G111" s="74">
        <v>13004.6</v>
      </c>
      <c r="H111" s="74">
        <v>2098071</v>
      </c>
    </row>
    <row r="112" spans="1:8" x14ac:dyDescent="0.25">
      <c r="A112" s="43">
        <v>111</v>
      </c>
      <c r="B112" s="44">
        <v>5003539</v>
      </c>
      <c r="C112" s="82" t="s">
        <v>587</v>
      </c>
      <c r="D112" s="82" t="s">
        <v>11906</v>
      </c>
      <c r="E112" s="83">
        <v>3739</v>
      </c>
      <c r="F112" s="83">
        <v>1525777.5</v>
      </c>
      <c r="G112" s="83">
        <v>5310</v>
      </c>
      <c r="H112" s="83">
        <v>2318599.7000000002</v>
      </c>
    </row>
    <row r="113" spans="1:8" x14ac:dyDescent="0.25">
      <c r="A113" s="40">
        <v>112</v>
      </c>
      <c r="B113" s="41">
        <v>4187083</v>
      </c>
      <c r="C113" s="81" t="s">
        <v>588</v>
      </c>
      <c r="D113" s="81" t="s">
        <v>11906</v>
      </c>
      <c r="E113" s="74">
        <v>0</v>
      </c>
      <c r="F113" s="74">
        <v>0</v>
      </c>
      <c r="G113" s="74">
        <v>8257.7000000000007</v>
      </c>
      <c r="H113" s="74">
        <v>2009104.4</v>
      </c>
    </row>
    <row r="114" spans="1:8" x14ac:dyDescent="0.25">
      <c r="A114" s="43">
        <v>113</v>
      </c>
      <c r="B114" s="44">
        <v>5288703</v>
      </c>
      <c r="C114" s="82" t="s">
        <v>576</v>
      </c>
      <c r="D114" s="82" t="s">
        <v>11906</v>
      </c>
      <c r="E114" s="83">
        <v>47210</v>
      </c>
      <c r="F114" s="83">
        <v>926401.8</v>
      </c>
      <c r="G114" s="83">
        <v>4045.3</v>
      </c>
      <c r="H114" s="83">
        <v>954334.1</v>
      </c>
    </row>
    <row r="115" spans="1:8" x14ac:dyDescent="0.25">
      <c r="A115" s="40">
        <v>114</v>
      </c>
      <c r="B115" s="41">
        <v>2055317</v>
      </c>
      <c r="C115" s="81" t="s">
        <v>738</v>
      </c>
      <c r="D115" s="81" t="s">
        <v>11906</v>
      </c>
      <c r="E115" s="74">
        <v>1550</v>
      </c>
      <c r="F115" s="74">
        <v>390652.9</v>
      </c>
      <c r="G115" s="74">
        <v>1551.3</v>
      </c>
      <c r="H115" s="74">
        <v>307431.3</v>
      </c>
    </row>
    <row r="116" spans="1:8" x14ac:dyDescent="0.25">
      <c r="A116" s="43">
        <v>115</v>
      </c>
      <c r="B116" s="44">
        <v>2582457</v>
      </c>
      <c r="C116" s="82" t="s">
        <v>653</v>
      </c>
      <c r="D116" s="82" t="s">
        <v>11906</v>
      </c>
      <c r="E116" s="83">
        <v>7344</v>
      </c>
      <c r="F116" s="83">
        <v>491700</v>
      </c>
      <c r="G116" s="83">
        <v>7344</v>
      </c>
      <c r="H116" s="83">
        <v>754512.9</v>
      </c>
    </row>
    <row r="117" spans="1:8" x14ac:dyDescent="0.25">
      <c r="A117" s="40">
        <v>116</v>
      </c>
      <c r="B117" s="41">
        <v>2787318</v>
      </c>
      <c r="C117" s="81" t="s">
        <v>679</v>
      </c>
      <c r="D117" s="81" t="s">
        <v>11906</v>
      </c>
      <c r="E117" s="74">
        <v>0</v>
      </c>
      <c r="F117" s="74">
        <v>0</v>
      </c>
      <c r="G117" s="74">
        <v>1104.7</v>
      </c>
      <c r="H117" s="74">
        <v>184875</v>
      </c>
    </row>
    <row r="118" spans="1:8" x14ac:dyDescent="0.25">
      <c r="A118" s="43">
        <v>117</v>
      </c>
      <c r="B118" s="44">
        <v>2166631</v>
      </c>
      <c r="C118" s="82" t="s">
        <v>728</v>
      </c>
      <c r="D118" s="82" t="s">
        <v>11906</v>
      </c>
      <c r="E118" s="83">
        <v>2244.8000000000002</v>
      </c>
      <c r="F118" s="83">
        <v>412426.4</v>
      </c>
      <c r="G118" s="83">
        <v>2244.8000000000002</v>
      </c>
      <c r="H118" s="83">
        <v>461129.4</v>
      </c>
    </row>
    <row r="119" spans="1:8" x14ac:dyDescent="0.25">
      <c r="A119" s="40">
        <v>118</v>
      </c>
      <c r="B119" s="41">
        <v>5018536</v>
      </c>
      <c r="C119" s="81" t="s">
        <v>231</v>
      </c>
      <c r="D119" s="81" t="s">
        <v>11906</v>
      </c>
      <c r="E119" s="74">
        <v>0</v>
      </c>
      <c r="F119" s="74">
        <v>0</v>
      </c>
      <c r="G119" s="74">
        <v>7467</v>
      </c>
      <c r="H119" s="74">
        <v>746700</v>
      </c>
    </row>
    <row r="120" spans="1:8" x14ac:dyDescent="0.25">
      <c r="A120" s="43">
        <v>119</v>
      </c>
      <c r="B120" s="44">
        <v>5105501</v>
      </c>
      <c r="C120" s="82" t="s">
        <v>725</v>
      </c>
      <c r="D120" s="82" t="s">
        <v>11906</v>
      </c>
      <c r="E120" s="83">
        <v>0</v>
      </c>
      <c r="F120" s="83">
        <v>0</v>
      </c>
      <c r="G120" s="83">
        <v>881.8</v>
      </c>
      <c r="H120" s="83">
        <v>126801.5</v>
      </c>
    </row>
    <row r="121" spans="1:8" x14ac:dyDescent="0.25">
      <c r="A121" s="40">
        <v>120</v>
      </c>
      <c r="B121" s="41">
        <v>2696304</v>
      </c>
      <c r="C121" s="81" t="s">
        <v>415</v>
      </c>
      <c r="D121" s="81" t="s">
        <v>11907</v>
      </c>
      <c r="E121" s="74">
        <v>13908.7</v>
      </c>
      <c r="F121" s="74">
        <v>87485660.099999994</v>
      </c>
      <c r="G121" s="74">
        <v>7970</v>
      </c>
      <c r="H121" s="74">
        <v>484884.8</v>
      </c>
    </row>
    <row r="122" spans="1:8" x14ac:dyDescent="0.25">
      <c r="A122" s="43">
        <v>121</v>
      </c>
      <c r="B122" s="44">
        <v>5015243</v>
      </c>
      <c r="C122" s="82" t="s">
        <v>106</v>
      </c>
      <c r="D122" s="82" t="s">
        <v>11907</v>
      </c>
      <c r="E122" s="83">
        <v>4161.8999999999996</v>
      </c>
      <c r="F122" s="83">
        <v>615334.30000000005</v>
      </c>
      <c r="G122" s="83">
        <v>4161.8999999999996</v>
      </c>
      <c r="H122" s="83">
        <v>1066070.2</v>
      </c>
    </row>
    <row r="123" spans="1:8" x14ac:dyDescent="0.25">
      <c r="A123" s="40">
        <v>122</v>
      </c>
      <c r="B123" s="41">
        <v>2863847</v>
      </c>
      <c r="C123" s="81" t="s">
        <v>412</v>
      </c>
      <c r="D123" s="81" t="s">
        <v>11908</v>
      </c>
      <c r="E123" s="74">
        <v>131659.70000000001</v>
      </c>
      <c r="F123" s="74">
        <v>6449900</v>
      </c>
      <c r="G123" s="74">
        <v>264545.90000000002</v>
      </c>
      <c r="H123" s="74">
        <v>15850903.800000001</v>
      </c>
    </row>
    <row r="124" spans="1:8" x14ac:dyDescent="0.25">
      <c r="A124" s="43">
        <v>123</v>
      </c>
      <c r="B124" s="44">
        <v>2855119</v>
      </c>
      <c r="C124" s="82" t="s">
        <v>112</v>
      </c>
      <c r="D124" s="82" t="s">
        <v>11908</v>
      </c>
      <c r="E124" s="83">
        <v>2078285</v>
      </c>
      <c r="F124" s="83">
        <v>90736632.5</v>
      </c>
      <c r="G124" s="83">
        <v>2069395</v>
      </c>
      <c r="H124" s="83">
        <v>164858073.59999999</v>
      </c>
    </row>
    <row r="125" spans="1:8" x14ac:dyDescent="0.25">
      <c r="A125" s="40">
        <v>124</v>
      </c>
      <c r="B125" s="41">
        <v>2051303</v>
      </c>
      <c r="C125" s="81" t="s">
        <v>648</v>
      </c>
      <c r="D125" s="81" t="s">
        <v>11908</v>
      </c>
      <c r="E125" s="74">
        <v>1218500</v>
      </c>
      <c r="F125" s="74">
        <v>19648514</v>
      </c>
      <c r="G125" s="74">
        <v>0</v>
      </c>
      <c r="H125" s="74">
        <v>0</v>
      </c>
    </row>
    <row r="126" spans="1:8" x14ac:dyDescent="0.25">
      <c r="A126" s="43">
        <v>125</v>
      </c>
      <c r="B126" s="44">
        <v>5002486</v>
      </c>
      <c r="C126" s="82" t="s">
        <v>590</v>
      </c>
      <c r="D126" s="82" t="s">
        <v>11908</v>
      </c>
      <c r="E126" s="83">
        <v>83815</v>
      </c>
      <c r="F126" s="83">
        <v>4871193.7</v>
      </c>
      <c r="G126" s="83">
        <v>130164.4</v>
      </c>
      <c r="H126" s="83">
        <v>7564946.7999999998</v>
      </c>
    </row>
    <row r="127" spans="1:8" x14ac:dyDescent="0.25">
      <c r="A127" s="40">
        <v>126</v>
      </c>
      <c r="B127" s="41">
        <v>5382432</v>
      </c>
      <c r="C127" s="81" t="s">
        <v>661</v>
      </c>
      <c r="D127" s="81" t="s">
        <v>11908</v>
      </c>
      <c r="E127" s="74">
        <v>170226</v>
      </c>
      <c r="F127" s="74">
        <v>3109752.8</v>
      </c>
      <c r="G127" s="74">
        <v>60000</v>
      </c>
      <c r="H127" s="74">
        <v>1736805</v>
      </c>
    </row>
    <row r="128" spans="1:8" x14ac:dyDescent="0.25">
      <c r="A128" s="43">
        <v>127</v>
      </c>
      <c r="B128" s="44">
        <v>5467268</v>
      </c>
      <c r="C128" s="82" t="s">
        <v>740</v>
      </c>
      <c r="D128" s="82" t="s">
        <v>11908</v>
      </c>
      <c r="E128" s="83">
        <v>148455</v>
      </c>
      <c r="F128" s="83">
        <v>12526336</v>
      </c>
      <c r="G128" s="83">
        <v>70560</v>
      </c>
      <c r="H128" s="83">
        <v>6053542</v>
      </c>
    </row>
    <row r="129" spans="1:8" x14ac:dyDescent="0.25">
      <c r="A129" s="40">
        <v>128</v>
      </c>
      <c r="B129" s="41">
        <v>5396662</v>
      </c>
      <c r="C129" s="81" t="s">
        <v>593</v>
      </c>
      <c r="D129" s="81" t="s">
        <v>11908</v>
      </c>
      <c r="E129" s="74">
        <v>0</v>
      </c>
      <c r="F129" s="74">
        <v>0</v>
      </c>
      <c r="G129" s="74">
        <v>334665</v>
      </c>
      <c r="H129" s="74">
        <v>19933676.699999999</v>
      </c>
    </row>
    <row r="130" spans="1:8" x14ac:dyDescent="0.25">
      <c r="A130" s="43">
        <v>129</v>
      </c>
      <c r="B130" s="44">
        <v>2550466</v>
      </c>
      <c r="C130" s="82" t="s">
        <v>493</v>
      </c>
      <c r="D130" s="82" t="s">
        <v>11908</v>
      </c>
      <c r="E130" s="83">
        <v>205764</v>
      </c>
      <c r="F130" s="83">
        <v>7835407</v>
      </c>
      <c r="G130" s="83">
        <v>205764</v>
      </c>
      <c r="H130" s="83">
        <v>7143405</v>
      </c>
    </row>
    <row r="131" spans="1:8" x14ac:dyDescent="0.25">
      <c r="A131" s="40">
        <v>130</v>
      </c>
      <c r="B131" s="41">
        <v>2045931</v>
      </c>
      <c r="C131" s="81" t="s">
        <v>40</v>
      </c>
      <c r="D131" s="81" t="s">
        <v>11908</v>
      </c>
      <c r="E131" s="74">
        <v>28530</v>
      </c>
      <c r="F131" s="74">
        <v>2064353.4</v>
      </c>
      <c r="G131" s="74">
        <v>28530</v>
      </c>
      <c r="H131" s="74">
        <v>2064353.4</v>
      </c>
    </row>
    <row r="132" spans="1:8" x14ac:dyDescent="0.25">
      <c r="A132" s="43">
        <v>131</v>
      </c>
      <c r="B132" s="44">
        <v>5567319</v>
      </c>
      <c r="C132" s="82" t="s">
        <v>56</v>
      </c>
      <c r="D132" s="82" t="s">
        <v>11908</v>
      </c>
      <c r="E132" s="83">
        <v>29103.3</v>
      </c>
      <c r="F132" s="83">
        <v>3168355.8</v>
      </c>
      <c r="G132" s="83">
        <v>14557</v>
      </c>
      <c r="H132" s="83">
        <v>1584760.9</v>
      </c>
    </row>
    <row r="133" spans="1:8" x14ac:dyDescent="0.25">
      <c r="A133" s="40">
        <v>132</v>
      </c>
      <c r="B133" s="41">
        <v>5374367</v>
      </c>
      <c r="C133" s="81" t="s">
        <v>221</v>
      </c>
      <c r="D133" s="81" t="s">
        <v>11908</v>
      </c>
      <c r="E133" s="74">
        <v>4932.7</v>
      </c>
      <c r="F133" s="74">
        <v>264028.79999999999</v>
      </c>
      <c r="G133" s="74">
        <v>4932.7</v>
      </c>
      <c r="H133" s="74">
        <v>368948.3</v>
      </c>
    </row>
    <row r="134" spans="1:8" x14ac:dyDescent="0.25">
      <c r="A134" s="43">
        <v>133</v>
      </c>
      <c r="B134" s="44">
        <v>5145783</v>
      </c>
      <c r="C134" s="82" t="s">
        <v>402</v>
      </c>
      <c r="D134" s="82" t="s">
        <v>11908</v>
      </c>
      <c r="E134" s="83">
        <v>132.30000000000001</v>
      </c>
      <c r="F134" s="83">
        <v>5477513.7000000002</v>
      </c>
      <c r="G134" s="83">
        <v>226.5</v>
      </c>
      <c r="H134" s="83">
        <v>8702780.5999999996</v>
      </c>
    </row>
    <row r="135" spans="1:8" x14ac:dyDescent="0.25">
      <c r="A135" s="40">
        <v>134</v>
      </c>
      <c r="B135" s="41">
        <v>5095549</v>
      </c>
      <c r="C135" s="81" t="s">
        <v>71</v>
      </c>
      <c r="D135" s="81" t="s">
        <v>11909</v>
      </c>
      <c r="E135" s="74">
        <v>2180182.2000000002</v>
      </c>
      <c r="F135" s="74">
        <v>147064706.09999999</v>
      </c>
      <c r="G135" s="74">
        <v>2224996.5</v>
      </c>
      <c r="H135" s="74">
        <v>221875193.30000001</v>
      </c>
    </row>
    <row r="136" spans="1:8" x14ac:dyDescent="0.25">
      <c r="A136" s="43">
        <v>135</v>
      </c>
      <c r="B136" s="44">
        <v>2886219</v>
      </c>
      <c r="C136" s="82" t="s">
        <v>619</v>
      </c>
      <c r="D136" s="82" t="s">
        <v>11909</v>
      </c>
      <c r="E136" s="83">
        <v>10240.799999999999</v>
      </c>
      <c r="F136" s="83">
        <v>522280.8</v>
      </c>
      <c r="G136" s="83">
        <v>4862</v>
      </c>
      <c r="H136" s="83">
        <v>424859.9</v>
      </c>
    </row>
    <row r="137" spans="1:8" x14ac:dyDescent="0.25">
      <c r="A137" s="40">
        <v>136</v>
      </c>
      <c r="B137" s="41">
        <v>2051303</v>
      </c>
      <c r="C137" s="81" t="s">
        <v>648</v>
      </c>
      <c r="D137" s="81" t="s">
        <v>11909</v>
      </c>
      <c r="E137" s="74">
        <v>455630.6</v>
      </c>
      <c r="F137" s="74">
        <v>13142279.800000001</v>
      </c>
      <c r="G137" s="74">
        <v>439212.6</v>
      </c>
      <c r="H137" s="74">
        <v>23066051.399999999</v>
      </c>
    </row>
    <row r="138" spans="1:8" x14ac:dyDescent="0.25">
      <c r="A138" s="43">
        <v>137</v>
      </c>
      <c r="B138" s="44">
        <v>5382432</v>
      </c>
      <c r="C138" s="82" t="s">
        <v>661</v>
      </c>
      <c r="D138" s="82" t="s">
        <v>11909</v>
      </c>
      <c r="E138" s="83">
        <v>124</v>
      </c>
      <c r="F138" s="83">
        <v>57180.6</v>
      </c>
      <c r="G138" s="83">
        <v>124</v>
      </c>
      <c r="H138" s="83">
        <v>11256.7</v>
      </c>
    </row>
    <row r="139" spans="1:8" x14ac:dyDescent="0.25">
      <c r="A139" s="40">
        <v>138</v>
      </c>
      <c r="B139" s="41">
        <v>5016665</v>
      </c>
      <c r="C139" s="81" t="s">
        <v>602</v>
      </c>
      <c r="D139" s="81" t="s">
        <v>11909</v>
      </c>
      <c r="E139" s="74">
        <v>0</v>
      </c>
      <c r="F139" s="74">
        <v>0</v>
      </c>
      <c r="G139" s="74">
        <v>9252</v>
      </c>
      <c r="H139" s="74">
        <v>891.4</v>
      </c>
    </row>
    <row r="140" spans="1:8" x14ac:dyDescent="0.25">
      <c r="A140" s="43">
        <v>139</v>
      </c>
      <c r="B140" s="44">
        <v>5041538</v>
      </c>
      <c r="C140" s="82" t="s">
        <v>144</v>
      </c>
      <c r="D140" s="82" t="s">
        <v>11909</v>
      </c>
      <c r="E140" s="83">
        <v>169686.8</v>
      </c>
      <c r="F140" s="83">
        <v>9893825</v>
      </c>
      <c r="G140" s="83">
        <v>169686.8</v>
      </c>
      <c r="H140" s="83">
        <v>10256818.199999999</v>
      </c>
    </row>
    <row r="141" spans="1:8" x14ac:dyDescent="0.25">
      <c r="A141" s="40">
        <v>140</v>
      </c>
      <c r="B141" s="41">
        <v>5396662</v>
      </c>
      <c r="C141" s="81" t="s">
        <v>593</v>
      </c>
      <c r="D141" s="81" t="s">
        <v>11909</v>
      </c>
      <c r="E141" s="74">
        <v>0</v>
      </c>
      <c r="F141" s="74">
        <v>0</v>
      </c>
      <c r="G141" s="74">
        <v>39833.4</v>
      </c>
      <c r="H141" s="74">
        <v>3908409.6</v>
      </c>
    </row>
    <row r="142" spans="1:8" x14ac:dyDescent="0.25">
      <c r="A142" s="43">
        <v>141</v>
      </c>
      <c r="B142" s="44">
        <v>2550466</v>
      </c>
      <c r="C142" s="82" t="s">
        <v>493</v>
      </c>
      <c r="D142" s="82" t="s">
        <v>11909</v>
      </c>
      <c r="E142" s="83">
        <v>35819</v>
      </c>
      <c r="F142" s="83">
        <v>5761635</v>
      </c>
      <c r="G142" s="83">
        <v>41880</v>
      </c>
      <c r="H142" s="83">
        <v>6736556</v>
      </c>
    </row>
    <row r="143" spans="1:8" x14ac:dyDescent="0.25">
      <c r="A143" s="40">
        <v>142</v>
      </c>
      <c r="B143" s="41">
        <v>2051303</v>
      </c>
      <c r="C143" s="81" t="s">
        <v>648</v>
      </c>
      <c r="D143" s="81" t="s">
        <v>11910</v>
      </c>
      <c r="E143" s="74">
        <v>3891405.5</v>
      </c>
      <c r="F143" s="74">
        <v>9434828.5</v>
      </c>
      <c r="G143" s="74">
        <v>519754.4</v>
      </c>
      <c r="H143" s="74">
        <v>19946065.399999999</v>
      </c>
    </row>
    <row r="144" spans="1:8" x14ac:dyDescent="0.25">
      <c r="A144" s="43">
        <v>143</v>
      </c>
      <c r="B144" s="44">
        <v>2095025</v>
      </c>
      <c r="C144" s="82" t="s">
        <v>204</v>
      </c>
      <c r="D144" s="82" t="s">
        <v>11911</v>
      </c>
      <c r="E144" s="83">
        <v>143.80000000000001</v>
      </c>
      <c r="F144" s="83">
        <v>129798.6</v>
      </c>
      <c r="G144" s="83">
        <v>143.80000000000001</v>
      </c>
      <c r="H144" s="83">
        <v>40685.1</v>
      </c>
    </row>
    <row r="145" spans="1:8" x14ac:dyDescent="0.25">
      <c r="A145" s="40">
        <v>144</v>
      </c>
      <c r="B145" s="41">
        <v>2095025</v>
      </c>
      <c r="C145" s="81" t="s">
        <v>204</v>
      </c>
      <c r="D145" s="81" t="s">
        <v>11912</v>
      </c>
      <c r="E145" s="74">
        <v>1606.5</v>
      </c>
      <c r="F145" s="74">
        <v>1449951.3</v>
      </c>
      <c r="G145" s="74">
        <v>1606.5</v>
      </c>
      <c r="H145" s="74">
        <v>219064.1</v>
      </c>
    </row>
    <row r="146" spans="1:8" x14ac:dyDescent="0.25">
      <c r="A146" s="43">
        <v>145</v>
      </c>
      <c r="B146" s="44">
        <v>2887134</v>
      </c>
      <c r="C146" s="82" t="s">
        <v>701</v>
      </c>
      <c r="D146" s="82" t="s">
        <v>11913</v>
      </c>
      <c r="E146" s="83">
        <v>444.1</v>
      </c>
      <c r="F146" s="83">
        <v>1862360</v>
      </c>
      <c r="G146" s="83">
        <v>0</v>
      </c>
      <c r="H146" s="83">
        <v>0</v>
      </c>
    </row>
    <row r="147" spans="1:8" x14ac:dyDescent="0.25">
      <c r="A147" s="40">
        <v>146</v>
      </c>
      <c r="B147" s="41">
        <v>2887134</v>
      </c>
      <c r="C147" s="81" t="s">
        <v>701</v>
      </c>
      <c r="D147" s="81" t="s">
        <v>11914</v>
      </c>
      <c r="E147" s="74">
        <v>113485</v>
      </c>
      <c r="F147" s="74">
        <v>179543800</v>
      </c>
      <c r="G147" s="74">
        <v>0</v>
      </c>
      <c r="H147" s="74">
        <v>0</v>
      </c>
    </row>
    <row r="148" spans="1:8" x14ac:dyDescent="0.25">
      <c r="A148" s="43">
        <v>147</v>
      </c>
      <c r="B148" s="44">
        <v>2887746</v>
      </c>
      <c r="C148" s="82" t="s">
        <v>267</v>
      </c>
      <c r="D148" s="82" t="s">
        <v>11915</v>
      </c>
      <c r="E148" s="83">
        <v>2289304</v>
      </c>
      <c r="F148" s="83">
        <v>10892387</v>
      </c>
      <c r="G148" s="83">
        <v>1318302.3</v>
      </c>
      <c r="H148" s="83">
        <v>57880605.600000001</v>
      </c>
    </row>
    <row r="149" spans="1:8" x14ac:dyDescent="0.25">
      <c r="A149" s="40">
        <v>148</v>
      </c>
      <c r="B149" s="41">
        <v>2887746</v>
      </c>
      <c r="C149" s="81" t="s">
        <v>267</v>
      </c>
      <c r="D149" s="81" t="s">
        <v>11914</v>
      </c>
      <c r="E149" s="74">
        <v>5192815</v>
      </c>
      <c r="F149" s="74">
        <v>8256732</v>
      </c>
      <c r="G149" s="74">
        <v>4421538.5</v>
      </c>
      <c r="H149" s="74">
        <v>614632139.89999998</v>
      </c>
    </row>
    <row r="150" spans="1:8" x14ac:dyDescent="0.25">
      <c r="A150" s="43">
        <v>149</v>
      </c>
      <c r="B150" s="44">
        <v>2887746</v>
      </c>
      <c r="C150" s="82" t="s">
        <v>267</v>
      </c>
      <c r="D150" s="82" t="s">
        <v>11913</v>
      </c>
      <c r="E150" s="83">
        <v>8635056</v>
      </c>
      <c r="F150" s="83">
        <v>257681827</v>
      </c>
      <c r="G150" s="83">
        <v>0</v>
      </c>
      <c r="H150" s="83">
        <v>0</v>
      </c>
    </row>
    <row r="151" spans="1:8" x14ac:dyDescent="0.25">
      <c r="A151" s="40">
        <v>150</v>
      </c>
      <c r="B151" s="41">
        <v>5171881</v>
      </c>
      <c r="C151" s="81" t="s">
        <v>769</v>
      </c>
      <c r="D151" s="81" t="s">
        <v>11916</v>
      </c>
      <c r="E151" s="74">
        <v>2500</v>
      </c>
      <c r="F151" s="74">
        <v>468000</v>
      </c>
      <c r="G151" s="74">
        <v>2500</v>
      </c>
      <c r="H151" s="74">
        <v>467945.9</v>
      </c>
    </row>
    <row r="152" spans="1:8" x14ac:dyDescent="0.25">
      <c r="A152" s="43">
        <v>151</v>
      </c>
      <c r="B152" s="44">
        <v>2703068</v>
      </c>
      <c r="C152" s="82" t="s">
        <v>771</v>
      </c>
      <c r="D152" s="82" t="s">
        <v>11916</v>
      </c>
      <c r="E152" s="83">
        <v>2541.6999999999998</v>
      </c>
      <c r="F152" s="83">
        <v>326038.3</v>
      </c>
      <c r="G152" s="83">
        <v>2274</v>
      </c>
      <c r="H152" s="83">
        <v>281623.7</v>
      </c>
    </row>
    <row r="153" spans="1:8" x14ac:dyDescent="0.25">
      <c r="A153" s="40">
        <v>152</v>
      </c>
      <c r="B153" s="41">
        <v>2724146</v>
      </c>
      <c r="C153" s="81" t="s">
        <v>703</v>
      </c>
      <c r="D153" s="81" t="s">
        <v>11917</v>
      </c>
      <c r="E153" s="74">
        <v>572.79999999999995</v>
      </c>
      <c r="F153" s="74">
        <v>1814347</v>
      </c>
      <c r="G153" s="74">
        <v>572.79999999999995</v>
      </c>
      <c r="H153" s="74">
        <v>915720.7</v>
      </c>
    </row>
    <row r="154" spans="1:8" x14ac:dyDescent="0.25">
      <c r="A154" s="43">
        <v>153</v>
      </c>
      <c r="B154" s="44">
        <v>2743744</v>
      </c>
      <c r="C154" s="82" t="s">
        <v>499</v>
      </c>
      <c r="D154" s="82" t="s">
        <v>11918</v>
      </c>
      <c r="E154" s="83">
        <v>246</v>
      </c>
      <c r="F154" s="83">
        <v>7414190</v>
      </c>
      <c r="G154" s="83">
        <v>246</v>
      </c>
      <c r="H154" s="83">
        <v>7414190</v>
      </c>
    </row>
    <row r="155" spans="1:8" x14ac:dyDescent="0.25">
      <c r="A155" s="40">
        <v>154</v>
      </c>
      <c r="B155" s="41">
        <v>5359015</v>
      </c>
      <c r="C155" s="81" t="s">
        <v>867</v>
      </c>
      <c r="D155" s="81" t="s">
        <v>11918</v>
      </c>
      <c r="E155" s="74">
        <v>17.899999999999999</v>
      </c>
      <c r="F155" s="74">
        <v>351194</v>
      </c>
      <c r="G155" s="74">
        <v>17.899999999999999</v>
      </c>
      <c r="H155" s="74">
        <v>351194</v>
      </c>
    </row>
    <row r="156" spans="1:8" x14ac:dyDescent="0.25">
      <c r="A156" s="43">
        <v>155</v>
      </c>
      <c r="B156" s="44">
        <v>2646455</v>
      </c>
      <c r="C156" s="82" t="s">
        <v>442</v>
      </c>
      <c r="D156" s="82" t="s">
        <v>11919</v>
      </c>
      <c r="E156" s="83">
        <v>1020</v>
      </c>
      <c r="F156" s="83">
        <v>918000</v>
      </c>
      <c r="G156" s="83">
        <v>700</v>
      </c>
      <c r="H156" s="83">
        <v>686066</v>
      </c>
    </row>
    <row r="157" spans="1:8" x14ac:dyDescent="0.25">
      <c r="A157" s="40">
        <v>156</v>
      </c>
      <c r="B157" s="41">
        <v>2782944</v>
      </c>
      <c r="C157" s="81" t="s">
        <v>446</v>
      </c>
      <c r="D157" s="81" t="s">
        <v>11920</v>
      </c>
      <c r="E157" s="74">
        <v>0</v>
      </c>
      <c r="F157" s="74">
        <v>0</v>
      </c>
      <c r="G157" s="74">
        <v>45.9</v>
      </c>
      <c r="H157" s="74">
        <v>86665.8</v>
      </c>
    </row>
    <row r="158" spans="1:8" x14ac:dyDescent="0.25">
      <c r="A158" s="43">
        <v>157</v>
      </c>
      <c r="B158" s="44">
        <v>2587645</v>
      </c>
      <c r="C158" s="82" t="s">
        <v>621</v>
      </c>
      <c r="D158" s="82" t="s">
        <v>11918</v>
      </c>
      <c r="E158" s="83">
        <v>40</v>
      </c>
      <c r="F158" s="83">
        <v>0</v>
      </c>
      <c r="G158" s="83">
        <v>0</v>
      </c>
      <c r="H158" s="83">
        <v>0</v>
      </c>
    </row>
    <row r="159" spans="1:8" x14ac:dyDescent="0.25">
      <c r="A159" s="40">
        <v>158</v>
      </c>
      <c r="B159" s="41">
        <v>5352959</v>
      </c>
      <c r="C159" s="81" t="s">
        <v>577</v>
      </c>
      <c r="D159" s="81" t="s">
        <v>11920</v>
      </c>
      <c r="E159" s="74">
        <v>273</v>
      </c>
      <c r="F159" s="74">
        <v>0</v>
      </c>
      <c r="G159" s="74">
        <v>273</v>
      </c>
      <c r="H159" s="74">
        <v>4773739.8</v>
      </c>
    </row>
    <row r="160" spans="1:8" x14ac:dyDescent="0.25">
      <c r="A160" s="43">
        <v>159</v>
      </c>
      <c r="B160" s="44">
        <v>2548747</v>
      </c>
      <c r="C160" s="82" t="s">
        <v>367</v>
      </c>
      <c r="D160" s="82" t="s">
        <v>7221</v>
      </c>
      <c r="E160" s="83">
        <v>114674.1</v>
      </c>
      <c r="F160" s="83">
        <v>28707030</v>
      </c>
      <c r="G160" s="83">
        <v>130630.6</v>
      </c>
      <c r="H160" s="83">
        <v>105661080.5</v>
      </c>
    </row>
    <row r="161" spans="1:8" x14ac:dyDescent="0.25">
      <c r="A161" s="40">
        <v>160</v>
      </c>
      <c r="B161" s="41">
        <v>2784904</v>
      </c>
      <c r="C161" s="81" t="s">
        <v>175</v>
      </c>
      <c r="D161" s="81" t="s">
        <v>11917</v>
      </c>
      <c r="E161" s="74">
        <v>568.5</v>
      </c>
      <c r="F161" s="74">
        <v>2260767.2999999998</v>
      </c>
      <c r="G161" s="74">
        <v>498.5</v>
      </c>
      <c r="H161" s="74">
        <v>1828638.6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
  <sheetViews>
    <sheetView workbookViewId="0">
      <selection activeCell="H7" sqref="H7"/>
    </sheetView>
  </sheetViews>
  <sheetFormatPr defaultRowHeight="15" x14ac:dyDescent="0.25"/>
  <cols>
    <col min="2" max="2" width="33.5703125" customWidth="1"/>
    <col min="3" max="3" width="12.85546875" customWidth="1"/>
    <col min="4" max="4" width="33.5703125" customWidth="1"/>
  </cols>
  <sheetData>
    <row r="1" spans="1:4" ht="15.75" thickBot="1" x14ac:dyDescent="0.3">
      <c r="A1" s="35" t="s">
        <v>805</v>
      </c>
      <c r="B1" s="36" t="s">
        <v>806</v>
      </c>
    </row>
    <row r="2" spans="1:4" ht="15.75" thickTop="1" x14ac:dyDescent="0.25">
      <c r="A2" s="37">
        <v>5176727</v>
      </c>
      <c r="B2" s="38" t="s">
        <v>707</v>
      </c>
    </row>
    <row r="3" spans="1:4" x14ac:dyDescent="0.25">
      <c r="A3" s="40">
        <v>2672146</v>
      </c>
      <c r="B3" s="41" t="s">
        <v>440</v>
      </c>
    </row>
    <row r="4" spans="1:4" x14ac:dyDescent="0.25">
      <c r="A4" s="43">
        <v>5106508</v>
      </c>
      <c r="B4" s="44" t="s">
        <v>781</v>
      </c>
    </row>
    <row r="5" spans="1:4" x14ac:dyDescent="0.25">
      <c r="A5" s="40">
        <v>2707969</v>
      </c>
      <c r="B5" s="41" t="s">
        <v>218</v>
      </c>
    </row>
    <row r="6" spans="1:4" x14ac:dyDescent="0.25">
      <c r="A6" s="43">
        <v>2011239</v>
      </c>
      <c r="B6" s="44" t="s">
        <v>167</v>
      </c>
    </row>
    <row r="7" spans="1:4" x14ac:dyDescent="0.25">
      <c r="A7" s="40">
        <v>2678179</v>
      </c>
      <c r="B7" s="41" t="s">
        <v>808</v>
      </c>
      <c r="D7" t="s">
        <v>809</v>
      </c>
    </row>
    <row r="8" spans="1:4" x14ac:dyDescent="0.25">
      <c r="A8" s="43">
        <v>5083265</v>
      </c>
      <c r="B8" s="44" t="s">
        <v>810</v>
      </c>
    </row>
    <row r="9" spans="1:4" x14ac:dyDescent="0.25">
      <c r="A9" s="40">
        <v>5161312</v>
      </c>
      <c r="B9" s="41" t="s">
        <v>709</v>
      </c>
    </row>
    <row r="10" spans="1:4" x14ac:dyDescent="0.25">
      <c r="A10" s="43">
        <v>2877694</v>
      </c>
      <c r="B10" s="44" t="s">
        <v>20</v>
      </c>
    </row>
    <row r="11" spans="1:4" x14ac:dyDescent="0.25">
      <c r="A11" s="40">
        <v>5095549</v>
      </c>
      <c r="B11" s="41" t="s">
        <v>71</v>
      </c>
    </row>
    <row r="12" spans="1:4" x14ac:dyDescent="0.25">
      <c r="A12" s="43">
        <v>2112868</v>
      </c>
      <c r="B12" s="44" t="s">
        <v>18</v>
      </c>
    </row>
    <row r="13" spans="1:4" x14ac:dyDescent="0.25">
      <c r="A13" s="40">
        <v>2869594</v>
      </c>
      <c r="B13" s="41" t="s">
        <v>286</v>
      </c>
    </row>
    <row r="14" spans="1:4" x14ac:dyDescent="0.25">
      <c r="A14" s="43">
        <v>5051118</v>
      </c>
      <c r="B14" s="44" t="s">
        <v>365</v>
      </c>
    </row>
    <row r="15" spans="1:4" x14ac:dyDescent="0.25">
      <c r="A15" s="40">
        <v>5205581</v>
      </c>
      <c r="B15" s="41" t="s">
        <v>631</v>
      </c>
    </row>
    <row r="16" spans="1:4" x14ac:dyDescent="0.25">
      <c r="A16" s="43">
        <v>2874229</v>
      </c>
      <c r="B16" s="44" t="s">
        <v>47</v>
      </c>
    </row>
    <row r="17" spans="1:2" x14ac:dyDescent="0.25">
      <c r="A17" s="40">
        <v>2863847</v>
      </c>
      <c r="B17" s="41" t="s">
        <v>412</v>
      </c>
    </row>
    <row r="18" spans="1:2" x14ac:dyDescent="0.25">
      <c r="A18" s="43">
        <v>5022398</v>
      </c>
      <c r="B18" s="44" t="s">
        <v>122</v>
      </c>
    </row>
    <row r="19" spans="1:2" x14ac:dyDescent="0.25">
      <c r="A19" s="40">
        <v>5056721</v>
      </c>
      <c r="B19" s="41" t="s">
        <v>699</v>
      </c>
    </row>
    <row r="20" spans="1:2" x14ac:dyDescent="0.25">
      <c r="A20" s="43">
        <v>5024323</v>
      </c>
      <c r="B20" s="44" t="s">
        <v>719</v>
      </c>
    </row>
    <row r="21" spans="1:2" x14ac:dyDescent="0.25">
      <c r="A21" s="40">
        <v>2008572</v>
      </c>
      <c r="B21" s="41" t="s">
        <v>751</v>
      </c>
    </row>
    <row r="22" spans="1:2" x14ac:dyDescent="0.25">
      <c r="A22" s="43">
        <v>5215919</v>
      </c>
      <c r="B22" s="44" t="s">
        <v>722</v>
      </c>
    </row>
    <row r="23" spans="1:2" x14ac:dyDescent="0.25">
      <c r="A23" s="40">
        <v>2843617</v>
      </c>
      <c r="B23" s="41" t="s">
        <v>757</v>
      </c>
    </row>
    <row r="24" spans="1:2" x14ac:dyDescent="0.25">
      <c r="A24" s="43">
        <v>2861429</v>
      </c>
      <c r="B24" s="44" t="s">
        <v>632</v>
      </c>
    </row>
    <row r="25" spans="1:2" x14ac:dyDescent="0.25">
      <c r="A25" s="40">
        <v>2874482</v>
      </c>
      <c r="B25" s="41" t="s">
        <v>657</v>
      </c>
    </row>
    <row r="26" spans="1:2" x14ac:dyDescent="0.25">
      <c r="A26" s="43">
        <v>2007126</v>
      </c>
      <c r="B26" s="44" t="s">
        <v>24</v>
      </c>
    </row>
    <row r="27" spans="1:2" x14ac:dyDescent="0.25">
      <c r="A27" s="40">
        <v>2708701</v>
      </c>
      <c r="B27" s="41" t="s">
        <v>691</v>
      </c>
    </row>
    <row r="28" spans="1:2" x14ac:dyDescent="0.25">
      <c r="A28" s="43">
        <v>2696304</v>
      </c>
      <c r="B28" s="44" t="s">
        <v>415</v>
      </c>
    </row>
    <row r="29" spans="1:2" x14ac:dyDescent="0.25">
      <c r="A29" s="40">
        <v>2609436</v>
      </c>
      <c r="B29" s="41" t="s">
        <v>567</v>
      </c>
    </row>
    <row r="30" spans="1:2" x14ac:dyDescent="0.25">
      <c r="A30" s="43">
        <v>2014491</v>
      </c>
      <c r="B30" s="44" t="s">
        <v>696</v>
      </c>
    </row>
    <row r="31" spans="1:2" x14ac:dyDescent="0.25">
      <c r="A31" s="40">
        <v>2551764</v>
      </c>
      <c r="B31" s="41" t="s">
        <v>802</v>
      </c>
    </row>
    <row r="32" spans="1:2" x14ac:dyDescent="0.25">
      <c r="A32" s="43">
        <v>5023998</v>
      </c>
      <c r="B32" s="44" t="s">
        <v>726</v>
      </c>
    </row>
    <row r="33" spans="1:2" x14ac:dyDescent="0.25">
      <c r="A33" s="40">
        <v>5544084</v>
      </c>
      <c r="B33" s="41" t="s">
        <v>398</v>
      </c>
    </row>
    <row r="34" spans="1:2" x14ac:dyDescent="0.25">
      <c r="A34" s="43">
        <v>2657449</v>
      </c>
      <c r="B34" s="44" t="s">
        <v>212</v>
      </c>
    </row>
    <row r="35" spans="1:2" x14ac:dyDescent="0.25">
      <c r="A35" s="40">
        <v>5369223</v>
      </c>
      <c r="B35" s="41" t="s">
        <v>684</v>
      </c>
    </row>
    <row r="36" spans="1:2" x14ac:dyDescent="0.25">
      <c r="A36" s="43">
        <v>5376467</v>
      </c>
      <c r="B36" s="44" t="s">
        <v>236</v>
      </c>
    </row>
    <row r="37" spans="1:2" x14ac:dyDescent="0.25">
      <c r="A37" s="40">
        <v>5095638</v>
      </c>
      <c r="B37" s="41" t="s">
        <v>702</v>
      </c>
    </row>
    <row r="38" spans="1:2" x14ac:dyDescent="0.25">
      <c r="A38" s="43">
        <v>2855119</v>
      </c>
      <c r="B38" s="44" t="s">
        <v>112</v>
      </c>
    </row>
    <row r="39" spans="1:2" x14ac:dyDescent="0.25">
      <c r="A39" s="40">
        <v>2094533</v>
      </c>
      <c r="B39" s="41" t="s">
        <v>386</v>
      </c>
    </row>
    <row r="40" spans="1:2" x14ac:dyDescent="0.25">
      <c r="A40" s="43">
        <v>5025397</v>
      </c>
      <c r="B40" s="44" t="s">
        <v>779</v>
      </c>
    </row>
    <row r="41" spans="1:2" x14ac:dyDescent="0.25">
      <c r="A41" s="40">
        <v>5407761</v>
      </c>
      <c r="B41" s="41" t="s">
        <v>822</v>
      </c>
    </row>
    <row r="42" spans="1:2" x14ac:dyDescent="0.25">
      <c r="A42" s="43">
        <v>5222443</v>
      </c>
      <c r="B42" s="44" t="s">
        <v>651</v>
      </c>
    </row>
    <row r="43" spans="1:2" x14ac:dyDescent="0.25">
      <c r="A43" s="40">
        <v>5091462</v>
      </c>
      <c r="B43" s="41" t="s">
        <v>417</v>
      </c>
    </row>
    <row r="44" spans="1:2" x14ac:dyDescent="0.25">
      <c r="A44" s="43">
        <v>5108799</v>
      </c>
      <c r="B44" s="44" t="s">
        <v>672</v>
      </c>
    </row>
    <row r="45" spans="1:2" x14ac:dyDescent="0.25">
      <c r="A45" s="40">
        <v>2075652</v>
      </c>
      <c r="B45" s="41" t="s">
        <v>503</v>
      </c>
    </row>
    <row r="46" spans="1:2" x14ac:dyDescent="0.25">
      <c r="A46" s="43">
        <v>5210402</v>
      </c>
      <c r="B46" s="44" t="s">
        <v>627</v>
      </c>
    </row>
    <row r="47" spans="1:2" x14ac:dyDescent="0.25">
      <c r="A47" s="40">
        <v>2643928</v>
      </c>
      <c r="B47" s="41" t="s">
        <v>569</v>
      </c>
    </row>
    <row r="48" spans="1:2" x14ac:dyDescent="0.25">
      <c r="A48" s="43">
        <v>2063182</v>
      </c>
      <c r="B48" s="44" t="s">
        <v>765</v>
      </c>
    </row>
    <row r="49" spans="1:2" x14ac:dyDescent="0.25">
      <c r="A49" s="40">
        <v>2886219</v>
      </c>
      <c r="B49" s="41" t="s">
        <v>619</v>
      </c>
    </row>
    <row r="50" spans="1:2" x14ac:dyDescent="0.25">
      <c r="A50" s="43">
        <v>5247462</v>
      </c>
      <c r="B50" s="44" t="s">
        <v>668</v>
      </c>
    </row>
    <row r="51" spans="1:2" x14ac:dyDescent="0.25">
      <c r="A51" s="40">
        <v>5660327</v>
      </c>
      <c r="B51" s="41" t="s">
        <v>379</v>
      </c>
    </row>
    <row r="52" spans="1:2" x14ac:dyDescent="0.25">
      <c r="A52" s="43">
        <v>4247434</v>
      </c>
      <c r="B52" s="44" t="s">
        <v>647</v>
      </c>
    </row>
    <row r="53" spans="1:2" x14ac:dyDescent="0.25">
      <c r="A53" s="40">
        <v>5584469</v>
      </c>
      <c r="B53" s="41" t="s">
        <v>137</v>
      </c>
    </row>
    <row r="54" spans="1:2" x14ac:dyDescent="0.25">
      <c r="A54" s="43">
        <v>2544695</v>
      </c>
      <c r="B54" s="44" t="s">
        <v>238</v>
      </c>
    </row>
    <row r="55" spans="1:2" x14ac:dyDescent="0.25">
      <c r="A55" s="40">
        <v>2615797</v>
      </c>
      <c r="B55" s="41" t="s">
        <v>66</v>
      </c>
    </row>
    <row r="56" spans="1:2" x14ac:dyDescent="0.25">
      <c r="A56" s="43">
        <v>2862468</v>
      </c>
      <c r="B56" s="44" t="s">
        <v>27</v>
      </c>
    </row>
    <row r="57" spans="1:2" x14ac:dyDescent="0.25">
      <c r="A57" s="40">
        <v>5111625</v>
      </c>
      <c r="B57" s="41" t="s">
        <v>247</v>
      </c>
    </row>
    <row r="58" spans="1:2" x14ac:dyDescent="0.25">
      <c r="A58" s="43">
        <v>5060222</v>
      </c>
      <c r="B58" s="44" t="s">
        <v>832</v>
      </c>
    </row>
    <row r="59" spans="1:2" x14ac:dyDescent="0.25">
      <c r="A59" s="40">
        <v>5026628</v>
      </c>
      <c r="B59" s="41" t="s">
        <v>659</v>
      </c>
    </row>
    <row r="60" spans="1:2" x14ac:dyDescent="0.25">
      <c r="A60" s="43">
        <v>2086166</v>
      </c>
      <c r="B60" s="44" t="s">
        <v>422</v>
      </c>
    </row>
    <row r="61" spans="1:2" x14ac:dyDescent="0.25">
      <c r="A61" s="40">
        <v>5564913</v>
      </c>
      <c r="B61" s="41" t="s">
        <v>652</v>
      </c>
    </row>
    <row r="62" spans="1:2" x14ac:dyDescent="0.25">
      <c r="A62" s="43">
        <v>5179173</v>
      </c>
      <c r="B62" s="44" t="s">
        <v>758</v>
      </c>
    </row>
    <row r="63" spans="1:2" x14ac:dyDescent="0.25">
      <c r="A63" s="40">
        <v>2051303</v>
      </c>
      <c r="B63" s="41" t="s">
        <v>648</v>
      </c>
    </row>
    <row r="64" spans="1:2" x14ac:dyDescent="0.25">
      <c r="A64" s="43">
        <v>2061848</v>
      </c>
      <c r="B64" s="44" t="s">
        <v>514</v>
      </c>
    </row>
    <row r="65" spans="1:2" x14ac:dyDescent="0.25">
      <c r="A65" s="40">
        <v>2766337</v>
      </c>
      <c r="B65" s="41" t="s">
        <v>139</v>
      </c>
    </row>
    <row r="66" spans="1:2" x14ac:dyDescent="0.25">
      <c r="A66" s="43">
        <v>5197201</v>
      </c>
      <c r="B66" s="44" t="s">
        <v>760</v>
      </c>
    </row>
    <row r="67" spans="1:2" x14ac:dyDescent="0.25">
      <c r="A67" s="40">
        <v>5070287</v>
      </c>
      <c r="B67" s="41" t="s">
        <v>730</v>
      </c>
    </row>
    <row r="68" spans="1:2" x14ac:dyDescent="0.25">
      <c r="A68" s="43">
        <v>5180953</v>
      </c>
      <c r="B68" s="44" t="s">
        <v>159</v>
      </c>
    </row>
    <row r="69" spans="1:2" x14ac:dyDescent="0.25">
      <c r="A69" s="40">
        <v>2010933</v>
      </c>
      <c r="B69" s="41" t="s">
        <v>201</v>
      </c>
    </row>
    <row r="70" spans="1:2" x14ac:dyDescent="0.25">
      <c r="A70" s="43">
        <v>2724146</v>
      </c>
      <c r="B70" s="44" t="s">
        <v>703</v>
      </c>
    </row>
    <row r="71" spans="1:2" x14ac:dyDescent="0.25">
      <c r="A71" s="40">
        <v>5217652</v>
      </c>
      <c r="B71" s="41" t="s">
        <v>759</v>
      </c>
    </row>
    <row r="72" spans="1:2" x14ac:dyDescent="0.25">
      <c r="A72" s="43">
        <v>3738191</v>
      </c>
      <c r="B72" s="44" t="s">
        <v>34</v>
      </c>
    </row>
    <row r="73" spans="1:2" x14ac:dyDescent="0.25">
      <c r="A73" s="40">
        <v>5439574</v>
      </c>
      <c r="B73" s="41" t="s">
        <v>360</v>
      </c>
    </row>
    <row r="74" spans="1:2" x14ac:dyDescent="0.25">
      <c r="A74" s="43">
        <v>5002486</v>
      </c>
      <c r="B74" s="44" t="s">
        <v>590</v>
      </c>
    </row>
    <row r="75" spans="1:2" x14ac:dyDescent="0.25">
      <c r="A75" s="40">
        <v>5134803</v>
      </c>
      <c r="B75" s="41" t="s">
        <v>770</v>
      </c>
    </row>
    <row r="76" spans="1:2" x14ac:dyDescent="0.25">
      <c r="A76" s="43">
        <v>5089417</v>
      </c>
      <c r="B76" s="44" t="s">
        <v>506</v>
      </c>
    </row>
    <row r="77" spans="1:2" x14ac:dyDescent="0.25">
      <c r="A77" s="40">
        <v>2780518</v>
      </c>
      <c r="B77" s="41" t="s">
        <v>680</v>
      </c>
    </row>
    <row r="78" spans="1:2" x14ac:dyDescent="0.25">
      <c r="A78" s="43">
        <v>5039681</v>
      </c>
      <c r="B78" s="44" t="s">
        <v>840</v>
      </c>
    </row>
    <row r="79" spans="1:2" x14ac:dyDescent="0.25">
      <c r="A79" s="40">
        <v>5168171</v>
      </c>
      <c r="B79" s="41" t="s">
        <v>671</v>
      </c>
    </row>
    <row r="80" spans="1:2" x14ac:dyDescent="0.25">
      <c r="A80" s="43">
        <v>5168201</v>
      </c>
      <c r="B80" s="44" t="s">
        <v>670</v>
      </c>
    </row>
    <row r="81" spans="1:2" x14ac:dyDescent="0.25">
      <c r="A81" s="40">
        <v>5382432</v>
      </c>
      <c r="B81" s="41" t="s">
        <v>661</v>
      </c>
    </row>
    <row r="82" spans="1:2" x14ac:dyDescent="0.25">
      <c r="A82" s="43">
        <v>5098297</v>
      </c>
      <c r="B82" s="44" t="s">
        <v>782</v>
      </c>
    </row>
    <row r="83" spans="1:2" x14ac:dyDescent="0.25">
      <c r="A83" s="40">
        <v>5016665</v>
      </c>
      <c r="B83" s="41" t="s">
        <v>602</v>
      </c>
    </row>
    <row r="84" spans="1:2" x14ac:dyDescent="0.25">
      <c r="A84" s="43">
        <v>5135958</v>
      </c>
      <c r="B84" s="44" t="s">
        <v>739</v>
      </c>
    </row>
    <row r="85" spans="1:2" x14ac:dyDescent="0.25">
      <c r="A85" s="40">
        <v>5152674</v>
      </c>
      <c r="B85" s="41" t="s">
        <v>841</v>
      </c>
    </row>
    <row r="86" spans="1:2" x14ac:dyDescent="0.25">
      <c r="A86" s="43">
        <v>5073189</v>
      </c>
      <c r="B86" s="44" t="s">
        <v>476</v>
      </c>
    </row>
    <row r="87" spans="1:2" x14ac:dyDescent="0.25">
      <c r="A87" s="40">
        <v>2784041</v>
      </c>
      <c r="B87" s="41" t="s">
        <v>484</v>
      </c>
    </row>
    <row r="88" spans="1:2" x14ac:dyDescent="0.25">
      <c r="A88" s="43">
        <v>2827875</v>
      </c>
      <c r="B88" s="44" t="s">
        <v>674</v>
      </c>
    </row>
    <row r="89" spans="1:2" x14ac:dyDescent="0.25">
      <c r="A89" s="40">
        <v>5467268</v>
      </c>
      <c r="B89" s="41" t="s">
        <v>740</v>
      </c>
    </row>
    <row r="90" spans="1:2" x14ac:dyDescent="0.25">
      <c r="A90" s="43">
        <v>5118611</v>
      </c>
      <c r="B90" s="44" t="s">
        <v>744</v>
      </c>
    </row>
    <row r="91" spans="1:2" x14ac:dyDescent="0.25">
      <c r="A91" s="40">
        <v>5522935</v>
      </c>
      <c r="B91" s="41" t="s">
        <v>665</v>
      </c>
    </row>
    <row r="92" spans="1:2" x14ac:dyDescent="0.25">
      <c r="A92" s="43">
        <v>5308534</v>
      </c>
      <c r="B92" s="44" t="s">
        <v>629</v>
      </c>
    </row>
    <row r="93" spans="1:2" x14ac:dyDescent="0.25">
      <c r="A93" s="40">
        <v>5041538</v>
      </c>
      <c r="B93" s="41" t="s">
        <v>144</v>
      </c>
    </row>
    <row r="94" spans="1:2" x14ac:dyDescent="0.25">
      <c r="A94" s="43">
        <v>2844001</v>
      </c>
      <c r="B94" s="44" t="s">
        <v>623</v>
      </c>
    </row>
    <row r="95" spans="1:2" x14ac:dyDescent="0.25">
      <c r="A95" s="40">
        <v>5077982</v>
      </c>
      <c r="B95" s="41" t="s">
        <v>763</v>
      </c>
    </row>
    <row r="96" spans="1:2" x14ac:dyDescent="0.25">
      <c r="A96" s="43">
        <v>5463599</v>
      </c>
      <c r="B96" s="44" t="s">
        <v>720</v>
      </c>
    </row>
    <row r="97" spans="1:2" x14ac:dyDescent="0.25">
      <c r="A97" s="40">
        <v>5202868</v>
      </c>
      <c r="B97" s="41" t="s">
        <v>149</v>
      </c>
    </row>
    <row r="98" spans="1:2" x14ac:dyDescent="0.25">
      <c r="A98" s="43">
        <v>2078449</v>
      </c>
      <c r="B98" s="44" t="s">
        <v>151</v>
      </c>
    </row>
    <row r="99" spans="1:2" x14ac:dyDescent="0.25">
      <c r="A99" s="40">
        <v>2685841</v>
      </c>
      <c r="B99" s="41" t="s">
        <v>654</v>
      </c>
    </row>
    <row r="100" spans="1:2" x14ac:dyDescent="0.25">
      <c r="A100" s="43">
        <v>5244552</v>
      </c>
      <c r="B100" s="44" t="s">
        <v>851</v>
      </c>
    </row>
    <row r="101" spans="1:2" x14ac:dyDescent="0.25">
      <c r="A101" s="40">
        <v>5266084</v>
      </c>
      <c r="B101" s="41" t="s">
        <v>852</v>
      </c>
    </row>
    <row r="102" spans="1:2" x14ac:dyDescent="0.25">
      <c r="A102" s="43">
        <v>5396662</v>
      </c>
      <c r="B102" s="44" t="s">
        <v>593</v>
      </c>
    </row>
    <row r="103" spans="1:2" x14ac:dyDescent="0.25">
      <c r="A103" s="40">
        <v>5366941</v>
      </c>
      <c r="B103" s="41" t="s">
        <v>801</v>
      </c>
    </row>
    <row r="104" spans="1:2" x14ac:dyDescent="0.25">
      <c r="A104" s="43">
        <v>2069792</v>
      </c>
      <c r="B104" s="44" t="s">
        <v>87</v>
      </c>
    </row>
    <row r="105" spans="1:2" x14ac:dyDescent="0.25">
      <c r="A105" s="40">
        <v>5506816</v>
      </c>
      <c r="B105" s="41" t="s">
        <v>650</v>
      </c>
    </row>
    <row r="106" spans="1:2" x14ac:dyDescent="0.25">
      <c r="A106" s="43">
        <v>5082544</v>
      </c>
      <c r="B106" s="44" t="s">
        <v>753</v>
      </c>
    </row>
    <row r="107" spans="1:2" x14ac:dyDescent="0.25">
      <c r="A107" s="40">
        <v>2034859</v>
      </c>
      <c r="B107" s="41" t="s">
        <v>798</v>
      </c>
    </row>
    <row r="108" spans="1:2" x14ac:dyDescent="0.25">
      <c r="A108" s="43">
        <v>2743744</v>
      </c>
      <c r="B108" s="44" t="s">
        <v>499</v>
      </c>
    </row>
    <row r="109" spans="1:2" x14ac:dyDescent="0.25">
      <c r="A109" s="40">
        <v>2550245</v>
      </c>
      <c r="B109" s="41" t="s">
        <v>635</v>
      </c>
    </row>
    <row r="110" spans="1:2" x14ac:dyDescent="0.25">
      <c r="A110" s="43">
        <v>2027615</v>
      </c>
      <c r="B110" s="44" t="s">
        <v>754</v>
      </c>
    </row>
    <row r="111" spans="1:2" x14ac:dyDescent="0.25">
      <c r="A111" s="40">
        <v>5051304</v>
      </c>
      <c r="B111" s="41" t="s">
        <v>733</v>
      </c>
    </row>
    <row r="112" spans="1:2" x14ac:dyDescent="0.25">
      <c r="A112" s="43">
        <v>5475619</v>
      </c>
      <c r="B112" s="44" t="s">
        <v>860</v>
      </c>
    </row>
    <row r="113" spans="1:2" x14ac:dyDescent="0.25">
      <c r="A113" s="40">
        <v>5206006</v>
      </c>
      <c r="B113" s="41" t="s">
        <v>561</v>
      </c>
    </row>
    <row r="114" spans="1:2" x14ac:dyDescent="0.25">
      <c r="A114" s="43">
        <v>2550466</v>
      </c>
      <c r="B114" s="44" t="s">
        <v>493</v>
      </c>
    </row>
    <row r="115" spans="1:2" x14ac:dyDescent="0.25">
      <c r="A115" s="40">
        <v>5051134</v>
      </c>
      <c r="B115" s="41" t="s">
        <v>501</v>
      </c>
    </row>
    <row r="116" spans="1:2" x14ac:dyDescent="0.25">
      <c r="A116" s="43">
        <v>2095025</v>
      </c>
      <c r="B116" s="44" t="s">
        <v>204</v>
      </c>
    </row>
    <row r="117" spans="1:2" x14ac:dyDescent="0.25">
      <c r="A117" s="40">
        <v>2554518</v>
      </c>
      <c r="B117" s="41" t="s">
        <v>36</v>
      </c>
    </row>
    <row r="118" spans="1:2" x14ac:dyDescent="0.25">
      <c r="A118" s="43">
        <v>2045931</v>
      </c>
      <c r="B118" s="44" t="s">
        <v>40</v>
      </c>
    </row>
    <row r="119" spans="1:2" x14ac:dyDescent="0.25">
      <c r="A119" s="40">
        <v>2029278</v>
      </c>
      <c r="B119" s="41" t="s">
        <v>63</v>
      </c>
    </row>
    <row r="120" spans="1:2" x14ac:dyDescent="0.25">
      <c r="A120" s="43">
        <v>2765888</v>
      </c>
      <c r="B120" s="44" t="s">
        <v>755</v>
      </c>
    </row>
    <row r="121" spans="1:2" x14ac:dyDescent="0.25">
      <c r="A121" s="40">
        <v>5359015</v>
      </c>
      <c r="B121" s="41" t="s">
        <v>867</v>
      </c>
    </row>
    <row r="122" spans="1:2" x14ac:dyDescent="0.25">
      <c r="A122" s="43">
        <v>5141583</v>
      </c>
      <c r="B122" s="44" t="s">
        <v>564</v>
      </c>
    </row>
    <row r="123" spans="1:2" x14ac:dyDescent="0.25">
      <c r="A123" s="40">
        <v>5557909</v>
      </c>
      <c r="B123" s="41" t="s">
        <v>762</v>
      </c>
    </row>
    <row r="124" spans="1:2" x14ac:dyDescent="0.25">
      <c r="A124" s="43">
        <v>5314577</v>
      </c>
      <c r="B124" s="44" t="s">
        <v>355</v>
      </c>
    </row>
    <row r="125" spans="1:2" x14ac:dyDescent="0.25">
      <c r="A125" s="40">
        <v>2827514</v>
      </c>
      <c r="B125" s="41" t="s">
        <v>274</v>
      </c>
    </row>
    <row r="126" spans="1:2" x14ac:dyDescent="0.25">
      <c r="A126" s="43">
        <v>5082137</v>
      </c>
      <c r="B126" s="44" t="s">
        <v>735</v>
      </c>
    </row>
    <row r="127" spans="1:2" x14ac:dyDescent="0.25">
      <c r="A127" s="40">
        <v>2605163</v>
      </c>
      <c r="B127" s="41" t="s">
        <v>541</v>
      </c>
    </row>
    <row r="128" spans="1:2" x14ac:dyDescent="0.25">
      <c r="A128" s="43">
        <v>2703068</v>
      </c>
      <c r="B128" s="44" t="s">
        <v>771</v>
      </c>
    </row>
    <row r="129" spans="1:2" x14ac:dyDescent="0.25">
      <c r="A129" s="40">
        <v>2774666</v>
      </c>
      <c r="B129" s="41" t="s">
        <v>495</v>
      </c>
    </row>
    <row r="130" spans="1:2" x14ac:dyDescent="0.25">
      <c r="A130" s="43">
        <v>2065088</v>
      </c>
      <c r="B130" s="44" t="s">
        <v>681</v>
      </c>
    </row>
    <row r="131" spans="1:2" x14ac:dyDescent="0.25">
      <c r="A131" s="40">
        <v>5003539</v>
      </c>
      <c r="B131" s="41" t="s">
        <v>587</v>
      </c>
    </row>
    <row r="132" spans="1:2" x14ac:dyDescent="0.25">
      <c r="A132" s="43">
        <v>5010314</v>
      </c>
      <c r="B132" s="44" t="s">
        <v>428</v>
      </c>
    </row>
    <row r="133" spans="1:2" x14ac:dyDescent="0.25">
      <c r="A133" s="40">
        <v>5194423</v>
      </c>
      <c r="B133" s="41" t="s">
        <v>636</v>
      </c>
    </row>
    <row r="134" spans="1:2" x14ac:dyDescent="0.25">
      <c r="A134" s="43">
        <v>2646455</v>
      </c>
      <c r="B134" s="44" t="s">
        <v>442</v>
      </c>
    </row>
    <row r="135" spans="1:2" x14ac:dyDescent="0.25">
      <c r="A135" s="40">
        <v>2782944</v>
      </c>
      <c r="B135" s="41" t="s">
        <v>446</v>
      </c>
    </row>
    <row r="136" spans="1:2" x14ac:dyDescent="0.25">
      <c r="A136" s="43">
        <v>5099005</v>
      </c>
      <c r="B136" s="44" t="s">
        <v>277</v>
      </c>
    </row>
    <row r="137" spans="1:2" x14ac:dyDescent="0.25">
      <c r="A137" s="40">
        <v>2705133</v>
      </c>
      <c r="B137" s="41" t="s">
        <v>876</v>
      </c>
    </row>
    <row r="138" spans="1:2" x14ac:dyDescent="0.25">
      <c r="A138" s="43">
        <v>4187083</v>
      </c>
      <c r="B138" s="44" t="s">
        <v>588</v>
      </c>
    </row>
    <row r="139" spans="1:2" x14ac:dyDescent="0.25">
      <c r="A139" s="40">
        <v>2657457</v>
      </c>
      <c r="B139" s="41" t="s">
        <v>104</v>
      </c>
    </row>
    <row r="140" spans="1:2" x14ac:dyDescent="0.25">
      <c r="A140" s="43">
        <v>2678187</v>
      </c>
      <c r="B140" s="44" t="s">
        <v>784</v>
      </c>
    </row>
    <row r="141" spans="1:2" x14ac:dyDescent="0.25">
      <c r="A141" s="40">
        <v>5515882</v>
      </c>
      <c r="B141" s="41" t="s">
        <v>638</v>
      </c>
    </row>
    <row r="142" spans="1:2" x14ac:dyDescent="0.25">
      <c r="A142" s="43">
        <v>2617749</v>
      </c>
      <c r="B142" s="44" t="s">
        <v>54</v>
      </c>
    </row>
    <row r="143" spans="1:2" x14ac:dyDescent="0.25">
      <c r="A143" s="40">
        <v>2867095</v>
      </c>
      <c r="B143" s="41" t="s">
        <v>676</v>
      </c>
    </row>
    <row r="144" spans="1:2" x14ac:dyDescent="0.25">
      <c r="A144" s="43">
        <v>5155827</v>
      </c>
      <c r="B144" s="44" t="s">
        <v>743</v>
      </c>
    </row>
    <row r="145" spans="1:2" x14ac:dyDescent="0.25">
      <c r="A145" s="40">
        <v>2075385</v>
      </c>
      <c r="B145" s="41" t="s">
        <v>209</v>
      </c>
    </row>
    <row r="146" spans="1:2" x14ac:dyDescent="0.25">
      <c r="A146" s="43">
        <v>5170672</v>
      </c>
      <c r="B146" s="44" t="s">
        <v>430</v>
      </c>
    </row>
    <row r="147" spans="1:2" x14ac:dyDescent="0.25">
      <c r="A147" s="40">
        <v>5018056</v>
      </c>
      <c r="B147" s="41" t="s">
        <v>155</v>
      </c>
    </row>
    <row r="148" spans="1:2" x14ac:dyDescent="0.25">
      <c r="A148" s="43">
        <v>5102081</v>
      </c>
      <c r="B148" s="44" t="s">
        <v>599</v>
      </c>
    </row>
    <row r="149" spans="1:2" x14ac:dyDescent="0.25">
      <c r="A149" s="40">
        <v>5068827</v>
      </c>
      <c r="B149" s="41" t="s">
        <v>400</v>
      </c>
    </row>
    <row r="150" spans="1:2" x14ac:dyDescent="0.25">
      <c r="A150" s="43">
        <v>5084555</v>
      </c>
      <c r="B150" s="44" t="s">
        <v>343</v>
      </c>
    </row>
    <row r="151" spans="1:2" x14ac:dyDescent="0.25">
      <c r="A151" s="40">
        <v>2108291</v>
      </c>
      <c r="B151" s="41" t="s">
        <v>180</v>
      </c>
    </row>
    <row r="152" spans="1:2" x14ac:dyDescent="0.25">
      <c r="A152" s="43">
        <v>5384982</v>
      </c>
      <c r="B152" s="44" t="s">
        <v>601</v>
      </c>
    </row>
    <row r="153" spans="1:2" x14ac:dyDescent="0.25">
      <c r="A153" s="40">
        <v>5261198</v>
      </c>
      <c r="B153" s="41" t="s">
        <v>156</v>
      </c>
    </row>
    <row r="154" spans="1:2" x14ac:dyDescent="0.25">
      <c r="A154" s="43">
        <v>5460093</v>
      </c>
      <c r="B154" s="44" t="s">
        <v>882</v>
      </c>
    </row>
    <row r="155" spans="1:2" x14ac:dyDescent="0.25">
      <c r="A155" s="40">
        <v>5044804</v>
      </c>
      <c r="B155" s="41" t="s">
        <v>788</v>
      </c>
    </row>
    <row r="156" spans="1:2" x14ac:dyDescent="0.25">
      <c r="A156" s="43">
        <v>5288703</v>
      </c>
      <c r="B156" s="44" t="s">
        <v>576</v>
      </c>
    </row>
    <row r="157" spans="1:2" x14ac:dyDescent="0.25">
      <c r="A157" s="40">
        <v>5407575</v>
      </c>
      <c r="B157" s="41" t="s">
        <v>710</v>
      </c>
    </row>
    <row r="158" spans="1:2" x14ac:dyDescent="0.25">
      <c r="A158" s="43">
        <v>5180945</v>
      </c>
      <c r="B158" s="44" t="s">
        <v>714</v>
      </c>
    </row>
    <row r="159" spans="1:2" x14ac:dyDescent="0.25">
      <c r="A159" s="40">
        <v>5103797</v>
      </c>
      <c r="B159" s="41" t="s">
        <v>119</v>
      </c>
    </row>
    <row r="160" spans="1:2" x14ac:dyDescent="0.25">
      <c r="A160" s="43">
        <v>5031974</v>
      </c>
      <c r="B160" s="44" t="s">
        <v>643</v>
      </c>
    </row>
    <row r="161" spans="1:2" x14ac:dyDescent="0.25">
      <c r="A161" s="40">
        <v>2590565</v>
      </c>
      <c r="B161" s="41" t="s">
        <v>737</v>
      </c>
    </row>
    <row r="162" spans="1:2" x14ac:dyDescent="0.25">
      <c r="A162" s="43">
        <v>5084903</v>
      </c>
      <c r="B162" s="44" t="s">
        <v>756</v>
      </c>
    </row>
    <row r="163" spans="1:2" x14ac:dyDescent="0.25">
      <c r="A163" s="40">
        <v>2587645</v>
      </c>
      <c r="B163" s="41" t="s">
        <v>621</v>
      </c>
    </row>
    <row r="164" spans="1:2" x14ac:dyDescent="0.25">
      <c r="A164" s="43">
        <v>2016656</v>
      </c>
      <c r="B164" s="44" t="s">
        <v>704</v>
      </c>
    </row>
    <row r="165" spans="1:2" x14ac:dyDescent="0.25">
      <c r="A165" s="40">
        <v>2055317</v>
      </c>
      <c r="B165" s="41" t="s">
        <v>738</v>
      </c>
    </row>
    <row r="166" spans="1:2" x14ac:dyDescent="0.25">
      <c r="A166" s="43">
        <v>2777223</v>
      </c>
      <c r="B166" s="44" t="s">
        <v>683</v>
      </c>
    </row>
    <row r="167" spans="1:2" x14ac:dyDescent="0.25">
      <c r="A167" s="40">
        <v>2016931</v>
      </c>
      <c r="B167" s="41" t="s">
        <v>724</v>
      </c>
    </row>
    <row r="168" spans="1:2" x14ac:dyDescent="0.25">
      <c r="A168" s="43">
        <v>5306361</v>
      </c>
      <c r="B168" s="44" t="s">
        <v>255</v>
      </c>
    </row>
    <row r="169" spans="1:2" x14ac:dyDescent="0.25">
      <c r="A169" s="40">
        <v>5430682</v>
      </c>
      <c r="B169" s="41" t="s">
        <v>256</v>
      </c>
    </row>
    <row r="170" spans="1:2" x14ac:dyDescent="0.25">
      <c r="A170" s="43">
        <v>2807459</v>
      </c>
      <c r="B170" s="44" t="s">
        <v>777</v>
      </c>
    </row>
    <row r="171" spans="1:2" x14ac:dyDescent="0.25">
      <c r="A171" s="40">
        <v>2872943</v>
      </c>
      <c r="B171" s="41" t="s">
        <v>451</v>
      </c>
    </row>
    <row r="172" spans="1:2" x14ac:dyDescent="0.25">
      <c r="A172" s="43">
        <v>5363136</v>
      </c>
      <c r="B172" s="44" t="s">
        <v>43</v>
      </c>
    </row>
    <row r="173" spans="1:2" x14ac:dyDescent="0.25">
      <c r="A173" s="40">
        <v>5101158</v>
      </c>
      <c r="B173" s="41" t="s">
        <v>775</v>
      </c>
    </row>
    <row r="174" spans="1:2" x14ac:dyDescent="0.25">
      <c r="A174" s="43">
        <v>2639815</v>
      </c>
      <c r="B174" s="44" t="s">
        <v>678</v>
      </c>
    </row>
    <row r="175" spans="1:2" x14ac:dyDescent="0.25">
      <c r="A175" s="40">
        <v>5098033</v>
      </c>
      <c r="B175" s="41" t="s">
        <v>226</v>
      </c>
    </row>
    <row r="176" spans="1:2" x14ac:dyDescent="0.25">
      <c r="A176" s="43">
        <v>2839717</v>
      </c>
      <c r="B176" s="44" t="s">
        <v>454</v>
      </c>
    </row>
    <row r="177" spans="1:2" x14ac:dyDescent="0.25">
      <c r="A177" s="40">
        <v>2582457</v>
      </c>
      <c r="B177" s="41" t="s">
        <v>653</v>
      </c>
    </row>
    <row r="178" spans="1:2" x14ac:dyDescent="0.25">
      <c r="A178" s="43">
        <v>5171881</v>
      </c>
      <c r="B178" s="44" t="s">
        <v>769</v>
      </c>
    </row>
    <row r="179" spans="1:2" x14ac:dyDescent="0.25">
      <c r="A179" s="40">
        <v>2344343</v>
      </c>
      <c r="B179" s="41" t="s">
        <v>195</v>
      </c>
    </row>
    <row r="180" spans="1:2" x14ac:dyDescent="0.25">
      <c r="A180" s="43">
        <v>2819996</v>
      </c>
      <c r="B180" s="44" t="s">
        <v>461</v>
      </c>
    </row>
    <row r="181" spans="1:2" x14ac:dyDescent="0.25">
      <c r="A181" s="40">
        <v>5567319</v>
      </c>
      <c r="B181" s="41" t="s">
        <v>56</v>
      </c>
    </row>
    <row r="182" spans="1:2" x14ac:dyDescent="0.25">
      <c r="A182" s="43">
        <v>5298679</v>
      </c>
      <c r="B182" s="44" t="s">
        <v>154</v>
      </c>
    </row>
    <row r="183" spans="1:2" x14ac:dyDescent="0.25">
      <c r="A183" s="40">
        <v>2887134</v>
      </c>
      <c r="B183" s="41" t="s">
        <v>701</v>
      </c>
    </row>
    <row r="184" spans="1:2" x14ac:dyDescent="0.25">
      <c r="A184" s="43">
        <v>2787318</v>
      </c>
      <c r="B184" s="44" t="s">
        <v>679</v>
      </c>
    </row>
    <row r="185" spans="1:2" x14ac:dyDescent="0.25">
      <c r="A185" s="40">
        <v>2746239</v>
      </c>
      <c r="B185" s="41" t="s">
        <v>164</v>
      </c>
    </row>
    <row r="186" spans="1:2" x14ac:dyDescent="0.25">
      <c r="A186" s="43">
        <v>2001454</v>
      </c>
      <c r="B186" s="44" t="s">
        <v>523</v>
      </c>
    </row>
    <row r="187" spans="1:2" x14ac:dyDescent="0.25">
      <c r="A187" s="40">
        <v>5061989</v>
      </c>
      <c r="B187" s="41" t="s">
        <v>690</v>
      </c>
    </row>
    <row r="188" spans="1:2" x14ac:dyDescent="0.25">
      <c r="A188" s="43">
        <v>5352959</v>
      </c>
      <c r="B188" s="44" t="s">
        <v>577</v>
      </c>
    </row>
    <row r="189" spans="1:2" x14ac:dyDescent="0.25">
      <c r="A189" s="40">
        <v>2100231</v>
      </c>
      <c r="B189" s="41" t="s">
        <v>60</v>
      </c>
    </row>
    <row r="190" spans="1:2" x14ac:dyDescent="0.25">
      <c r="A190" s="43">
        <v>2661128</v>
      </c>
      <c r="B190" s="44" t="s">
        <v>525</v>
      </c>
    </row>
    <row r="191" spans="1:2" x14ac:dyDescent="0.25">
      <c r="A191" s="40">
        <v>5433207</v>
      </c>
      <c r="B191" s="41" t="s">
        <v>716</v>
      </c>
    </row>
    <row r="192" spans="1:2" x14ac:dyDescent="0.25">
      <c r="A192" s="43">
        <v>2662647</v>
      </c>
      <c r="B192" s="44" t="s">
        <v>517</v>
      </c>
    </row>
    <row r="193" spans="1:2" x14ac:dyDescent="0.25">
      <c r="A193" s="40">
        <v>2763788</v>
      </c>
      <c r="B193" s="41" t="s">
        <v>68</v>
      </c>
    </row>
    <row r="194" spans="1:2" x14ac:dyDescent="0.25">
      <c r="A194" s="43">
        <v>5232538</v>
      </c>
      <c r="B194" s="44" t="s">
        <v>711</v>
      </c>
    </row>
    <row r="195" spans="1:2" x14ac:dyDescent="0.25">
      <c r="A195" s="40">
        <v>2166631</v>
      </c>
      <c r="B195" s="41" t="s">
        <v>728</v>
      </c>
    </row>
    <row r="196" spans="1:2" x14ac:dyDescent="0.25">
      <c r="A196" s="43">
        <v>2019086</v>
      </c>
      <c r="B196" s="44" t="s">
        <v>736</v>
      </c>
    </row>
    <row r="197" spans="1:2" x14ac:dyDescent="0.25">
      <c r="A197" s="40">
        <v>5104424</v>
      </c>
      <c r="B197" s="41" t="s">
        <v>695</v>
      </c>
    </row>
    <row r="198" spans="1:2" x14ac:dyDescent="0.25">
      <c r="A198" s="43">
        <v>2041391</v>
      </c>
      <c r="B198" s="44" t="s">
        <v>435</v>
      </c>
    </row>
    <row r="199" spans="1:2" x14ac:dyDescent="0.25">
      <c r="A199" s="40">
        <v>5294495</v>
      </c>
      <c r="B199" s="41" t="s">
        <v>80</v>
      </c>
    </row>
    <row r="200" spans="1:2" x14ac:dyDescent="0.25">
      <c r="A200" s="43">
        <v>2697734</v>
      </c>
      <c r="B200" s="44" t="s">
        <v>280</v>
      </c>
    </row>
    <row r="201" spans="1:2" x14ac:dyDescent="0.25">
      <c r="A201" s="40">
        <v>2872722</v>
      </c>
      <c r="B201" s="41" t="s">
        <v>639</v>
      </c>
    </row>
    <row r="202" spans="1:2" x14ac:dyDescent="0.25">
      <c r="A202" s="43">
        <v>2009765</v>
      </c>
      <c r="B202" s="44" t="s">
        <v>655</v>
      </c>
    </row>
    <row r="203" spans="1:2" x14ac:dyDescent="0.25">
      <c r="A203" s="40">
        <v>2871114</v>
      </c>
      <c r="B203" s="41" t="s">
        <v>899</v>
      </c>
    </row>
    <row r="204" spans="1:2" x14ac:dyDescent="0.25">
      <c r="A204" s="43">
        <v>5352827</v>
      </c>
      <c r="B204" s="44" t="s">
        <v>283</v>
      </c>
    </row>
    <row r="205" spans="1:2" x14ac:dyDescent="0.25">
      <c r="A205" s="40">
        <v>2837196</v>
      </c>
      <c r="B205" s="41" t="s">
        <v>437</v>
      </c>
    </row>
    <row r="206" spans="1:2" x14ac:dyDescent="0.25">
      <c r="A206" s="43">
        <v>2548747</v>
      </c>
      <c r="B206" s="44" t="s">
        <v>367</v>
      </c>
    </row>
    <row r="207" spans="1:2" x14ac:dyDescent="0.25">
      <c r="A207" s="40">
        <v>2097109</v>
      </c>
      <c r="B207" s="41" t="s">
        <v>438</v>
      </c>
    </row>
    <row r="208" spans="1:2" x14ac:dyDescent="0.25">
      <c r="A208" s="43">
        <v>2587025</v>
      </c>
      <c r="B208" s="44" t="s">
        <v>426</v>
      </c>
    </row>
    <row r="209" spans="1:2" x14ac:dyDescent="0.25">
      <c r="A209" s="40">
        <v>5320798</v>
      </c>
      <c r="B209" s="41" t="s">
        <v>170</v>
      </c>
    </row>
    <row r="210" spans="1:2" x14ac:dyDescent="0.25">
      <c r="A210" s="43">
        <v>5031869</v>
      </c>
      <c r="B210" s="44" t="s">
        <v>658</v>
      </c>
    </row>
    <row r="211" spans="1:2" x14ac:dyDescent="0.25">
      <c r="A211" s="40">
        <v>5374367</v>
      </c>
      <c r="B211" s="41" t="s">
        <v>221</v>
      </c>
    </row>
    <row r="212" spans="1:2" x14ac:dyDescent="0.25">
      <c r="A212" s="43">
        <v>2697947</v>
      </c>
      <c r="B212" s="44" t="s">
        <v>270</v>
      </c>
    </row>
    <row r="213" spans="1:2" x14ac:dyDescent="0.25">
      <c r="A213" s="40">
        <v>2800497</v>
      </c>
      <c r="B213" s="41" t="s">
        <v>433</v>
      </c>
    </row>
    <row r="214" spans="1:2" x14ac:dyDescent="0.25">
      <c r="A214" s="43">
        <v>5197325</v>
      </c>
      <c r="B214" s="44" t="s">
        <v>250</v>
      </c>
    </row>
    <row r="215" spans="1:2" x14ac:dyDescent="0.25">
      <c r="A215" s="40">
        <v>2784904</v>
      </c>
      <c r="B215" s="41" t="s">
        <v>175</v>
      </c>
    </row>
    <row r="216" spans="1:2" x14ac:dyDescent="0.25">
      <c r="A216" s="43">
        <v>2618621</v>
      </c>
      <c r="B216" s="44" t="s">
        <v>392</v>
      </c>
    </row>
    <row r="217" spans="1:2" x14ac:dyDescent="0.25">
      <c r="A217" s="40">
        <v>2050374</v>
      </c>
      <c r="B217" s="41" t="s">
        <v>115</v>
      </c>
    </row>
    <row r="218" spans="1:2" x14ac:dyDescent="0.25">
      <c r="A218" s="43">
        <v>2004879</v>
      </c>
      <c r="B218" s="44" t="s">
        <v>99</v>
      </c>
    </row>
    <row r="219" spans="1:2" x14ac:dyDescent="0.25">
      <c r="A219" s="40">
        <v>2770601</v>
      </c>
      <c r="B219" s="41" t="s">
        <v>649</v>
      </c>
    </row>
    <row r="220" spans="1:2" x14ac:dyDescent="0.25">
      <c r="A220" s="43">
        <v>5257352</v>
      </c>
      <c r="B220" s="44" t="s">
        <v>656</v>
      </c>
    </row>
    <row r="221" spans="1:2" x14ac:dyDescent="0.25">
      <c r="A221" s="40">
        <v>2830213</v>
      </c>
      <c r="B221" s="41" t="s">
        <v>675</v>
      </c>
    </row>
    <row r="222" spans="1:2" x14ac:dyDescent="0.25">
      <c r="A222" s="43">
        <v>5250862</v>
      </c>
      <c r="B222" s="44" t="s">
        <v>288</v>
      </c>
    </row>
    <row r="223" spans="1:2" x14ac:dyDescent="0.25">
      <c r="A223" s="40">
        <v>5173442</v>
      </c>
      <c r="B223" s="41" t="s">
        <v>745</v>
      </c>
    </row>
    <row r="224" spans="1:2" x14ac:dyDescent="0.25">
      <c r="A224" s="43">
        <v>2858096</v>
      </c>
      <c r="B224" s="44" t="s">
        <v>783</v>
      </c>
    </row>
    <row r="225" spans="1:2" x14ac:dyDescent="0.25">
      <c r="A225" s="40">
        <v>5164621</v>
      </c>
      <c r="B225" s="41" t="s">
        <v>687</v>
      </c>
    </row>
    <row r="226" spans="1:2" x14ac:dyDescent="0.25">
      <c r="A226" s="43">
        <v>2870312</v>
      </c>
      <c r="B226" s="44" t="s">
        <v>910</v>
      </c>
    </row>
    <row r="227" spans="1:2" x14ac:dyDescent="0.25">
      <c r="A227" s="40">
        <v>5155436</v>
      </c>
      <c r="B227" s="41" t="s">
        <v>101</v>
      </c>
    </row>
    <row r="228" spans="1:2" x14ac:dyDescent="0.25">
      <c r="A228" s="43">
        <v>5315603</v>
      </c>
      <c r="B228" s="44" t="s">
        <v>193</v>
      </c>
    </row>
    <row r="229" spans="1:2" x14ac:dyDescent="0.25">
      <c r="A229" s="40">
        <v>5244676</v>
      </c>
      <c r="B229" s="41" t="s">
        <v>721</v>
      </c>
    </row>
    <row r="230" spans="1:2" x14ac:dyDescent="0.25">
      <c r="A230" s="43">
        <v>5504767</v>
      </c>
      <c r="B230" s="44" t="s">
        <v>252</v>
      </c>
    </row>
    <row r="231" spans="1:2" x14ac:dyDescent="0.25">
      <c r="A231" s="40">
        <v>5018536</v>
      </c>
      <c r="B231" s="41" t="s">
        <v>231</v>
      </c>
    </row>
    <row r="232" spans="1:2" x14ac:dyDescent="0.25">
      <c r="A232" s="43">
        <v>2740451</v>
      </c>
      <c r="B232" s="44" t="s">
        <v>912</v>
      </c>
    </row>
    <row r="233" spans="1:2" x14ac:dyDescent="0.25">
      <c r="A233" s="40">
        <v>5287227</v>
      </c>
      <c r="B233" s="41" t="s">
        <v>664</v>
      </c>
    </row>
    <row r="234" spans="1:2" x14ac:dyDescent="0.25">
      <c r="A234" s="43">
        <v>5015243</v>
      </c>
      <c r="B234" s="44" t="s">
        <v>106</v>
      </c>
    </row>
    <row r="235" spans="1:2" x14ac:dyDescent="0.25">
      <c r="A235" s="40">
        <v>5452503</v>
      </c>
      <c r="B235" s="41" t="s">
        <v>723</v>
      </c>
    </row>
    <row r="236" spans="1:2" x14ac:dyDescent="0.25">
      <c r="A236" s="43">
        <v>2834421</v>
      </c>
      <c r="B236" s="44" t="s">
        <v>789</v>
      </c>
    </row>
    <row r="237" spans="1:2" x14ac:dyDescent="0.25">
      <c r="A237" s="40">
        <v>2887746</v>
      </c>
      <c r="B237" s="41" t="s">
        <v>267</v>
      </c>
    </row>
    <row r="238" spans="1:2" x14ac:dyDescent="0.25">
      <c r="A238" s="43">
        <v>5074495</v>
      </c>
      <c r="B238" s="44" t="s">
        <v>768</v>
      </c>
    </row>
    <row r="239" spans="1:2" x14ac:dyDescent="0.25">
      <c r="A239" s="40">
        <v>5124913</v>
      </c>
      <c r="B239" s="41" t="s">
        <v>790</v>
      </c>
    </row>
    <row r="240" spans="1:2" x14ac:dyDescent="0.25">
      <c r="A240" s="43">
        <v>5435528</v>
      </c>
      <c r="B240" s="44" t="s">
        <v>717</v>
      </c>
    </row>
    <row r="241" spans="1:2" x14ac:dyDescent="0.25">
      <c r="A241" s="40">
        <v>2074192</v>
      </c>
      <c r="B241" s="41" t="s">
        <v>177</v>
      </c>
    </row>
    <row r="242" spans="1:2" x14ac:dyDescent="0.25">
      <c r="A242" s="43">
        <v>5145783</v>
      </c>
      <c r="B242" s="44" t="s">
        <v>402</v>
      </c>
    </row>
    <row r="243" spans="1:2" x14ac:dyDescent="0.25">
      <c r="A243" s="40">
        <v>2655772</v>
      </c>
      <c r="B243" s="41" t="s">
        <v>772</v>
      </c>
    </row>
    <row r="244" spans="1:2" x14ac:dyDescent="0.25">
      <c r="A244" s="43">
        <v>2003821</v>
      </c>
      <c r="B244" s="44" t="s">
        <v>625</v>
      </c>
    </row>
    <row r="245" spans="1:2" x14ac:dyDescent="0.25">
      <c r="A245" s="40">
        <v>5184851</v>
      </c>
      <c r="B245" s="41" t="s">
        <v>473</v>
      </c>
    </row>
    <row r="246" spans="1:2" x14ac:dyDescent="0.25">
      <c r="A246" s="43">
        <v>5381584</v>
      </c>
      <c r="B246" s="44" t="s">
        <v>673</v>
      </c>
    </row>
    <row r="247" spans="1:2" x14ac:dyDescent="0.25">
      <c r="A247" s="40">
        <v>5109078</v>
      </c>
      <c r="B247" s="41" t="s">
        <v>291</v>
      </c>
    </row>
    <row r="248" spans="1:2" x14ac:dyDescent="0.25">
      <c r="A248" s="43">
        <v>5137977</v>
      </c>
      <c r="B248" s="44" t="s">
        <v>641</v>
      </c>
    </row>
    <row r="249" spans="1:2" x14ac:dyDescent="0.25">
      <c r="A249" s="40">
        <v>5105501</v>
      </c>
      <c r="B249" s="41" t="s">
        <v>725</v>
      </c>
    </row>
    <row r="250" spans="1:2" x14ac:dyDescent="0.25">
      <c r="A250" s="43">
        <v>2875578</v>
      </c>
      <c r="B250" s="44" t="s">
        <v>633</v>
      </c>
    </row>
    <row r="251" spans="1:2" x14ac:dyDescent="0.25">
      <c r="A251" s="40">
        <v>5382475</v>
      </c>
      <c r="B251" s="41" t="s">
        <v>786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1"/>
  <sheetViews>
    <sheetView workbookViewId="0">
      <selection activeCell="AZ8" sqref="AZ8"/>
    </sheetView>
  </sheetViews>
  <sheetFormatPr defaultRowHeight="15" x14ac:dyDescent="0.25"/>
  <cols>
    <col min="1" max="1" width="6.28515625" customWidth="1"/>
    <col min="2" max="2" width="12.5703125" bestFit="1" customWidth="1"/>
    <col min="3" max="4" width="28.85546875" customWidth="1"/>
    <col min="5" max="5" width="19.5703125" customWidth="1"/>
    <col min="6" max="6" width="18.140625" customWidth="1"/>
    <col min="7" max="7" width="26.28515625" customWidth="1"/>
    <col min="8" max="8" width="20" customWidth="1"/>
    <col min="9" max="9" width="24.5703125" customWidth="1"/>
    <col min="10" max="10" width="20" customWidth="1"/>
    <col min="11" max="11" width="19.140625" customWidth="1"/>
    <col min="12" max="12" width="15.5703125" customWidth="1"/>
    <col min="13" max="13" width="16.5703125" customWidth="1"/>
    <col min="14" max="14" width="24.140625" customWidth="1"/>
    <col min="15" max="15" width="18.28515625" customWidth="1"/>
    <col min="16" max="16" width="23.5703125" customWidth="1"/>
    <col min="17" max="17" width="21.28515625" customWidth="1"/>
    <col min="18" max="18" width="14.140625" customWidth="1"/>
    <col min="19" max="19" width="26.5703125" customWidth="1"/>
    <col min="20" max="20" width="29.28515625" customWidth="1"/>
    <col min="21" max="21" width="23.85546875" customWidth="1"/>
    <col min="22" max="22" width="18.140625" customWidth="1"/>
    <col min="23" max="23" width="16" customWidth="1"/>
    <col min="24" max="24" width="20.28515625" customWidth="1"/>
    <col min="25" max="25" width="18.5703125" customWidth="1"/>
    <col min="26" max="26" width="13.5703125" customWidth="1"/>
    <col min="27" max="27" width="22.5703125" customWidth="1"/>
    <col min="28" max="28" width="16.7109375" customWidth="1"/>
    <col min="29" max="29" width="30.28515625" customWidth="1"/>
    <col min="30" max="30" width="28.140625" customWidth="1"/>
    <col min="31" max="31" width="16.7109375" customWidth="1"/>
    <col min="32" max="32" width="16.85546875" customWidth="1"/>
    <col min="33" max="33" width="16.5703125" customWidth="1"/>
    <col min="34" max="34" width="17.85546875" customWidth="1"/>
    <col min="35" max="35" width="15.85546875" customWidth="1"/>
    <col min="36" max="36" width="17.140625" customWidth="1"/>
    <col min="37" max="37" width="11.42578125" bestFit="1" customWidth="1"/>
    <col min="38" max="38" width="29.7109375" customWidth="1"/>
    <col min="39" max="39" width="38" customWidth="1"/>
    <col min="40" max="40" width="16.42578125" customWidth="1"/>
    <col min="41" max="41" width="15.42578125" customWidth="1"/>
    <col min="42" max="42" width="18" customWidth="1"/>
    <col min="43" max="43" width="14" bestFit="1" customWidth="1"/>
    <col min="44" max="44" width="19.7109375" customWidth="1"/>
  </cols>
  <sheetData>
    <row r="1" spans="1:44" ht="60" customHeight="1" thickBot="1" x14ac:dyDescent="0.3">
      <c r="A1" s="84" t="s">
        <v>921</v>
      </c>
      <c r="B1" s="85" t="s">
        <v>14</v>
      </c>
      <c r="C1" s="85" t="s">
        <v>922</v>
      </c>
      <c r="D1" s="85" t="s">
        <v>923</v>
      </c>
      <c r="E1" s="85" t="s">
        <v>924</v>
      </c>
      <c r="F1" s="85" t="s">
        <v>925</v>
      </c>
      <c r="G1" s="85" t="s">
        <v>926</v>
      </c>
      <c r="H1" s="85" t="s">
        <v>927</v>
      </c>
      <c r="I1" s="85" t="s">
        <v>928</v>
      </c>
      <c r="J1" s="85" t="s">
        <v>606</v>
      </c>
      <c r="K1" s="85" t="s">
        <v>929</v>
      </c>
      <c r="L1" s="85" t="s">
        <v>930</v>
      </c>
      <c r="M1" s="85" t="s">
        <v>931</v>
      </c>
      <c r="N1" s="85" t="s">
        <v>932</v>
      </c>
      <c r="O1" s="85" t="s">
        <v>933</v>
      </c>
      <c r="P1" s="85" t="s">
        <v>934</v>
      </c>
      <c r="Q1" s="85" t="s">
        <v>935</v>
      </c>
      <c r="R1" s="85" t="s">
        <v>936</v>
      </c>
      <c r="S1" s="85" t="s">
        <v>937</v>
      </c>
      <c r="T1" s="85" t="s">
        <v>938</v>
      </c>
      <c r="U1" s="85" t="s">
        <v>939</v>
      </c>
      <c r="V1" s="85" t="s">
        <v>940</v>
      </c>
      <c r="W1" s="85" t="s">
        <v>941</v>
      </c>
      <c r="X1" s="85" t="s">
        <v>942</v>
      </c>
      <c r="Y1" s="85" t="s">
        <v>943</v>
      </c>
      <c r="Z1" s="85" t="s">
        <v>944</v>
      </c>
      <c r="AA1" s="85" t="s">
        <v>945</v>
      </c>
      <c r="AB1" s="85" t="s">
        <v>946</v>
      </c>
      <c r="AC1" s="85" t="s">
        <v>947</v>
      </c>
      <c r="AD1" s="85" t="s">
        <v>948</v>
      </c>
      <c r="AE1" s="85" t="s">
        <v>949</v>
      </c>
      <c r="AF1" s="85" t="s">
        <v>950</v>
      </c>
      <c r="AG1" s="85" t="s">
        <v>951</v>
      </c>
      <c r="AH1" s="85" t="s">
        <v>952</v>
      </c>
      <c r="AI1" s="85" t="s">
        <v>953</v>
      </c>
      <c r="AJ1" s="85" t="s">
        <v>954</v>
      </c>
      <c r="AK1" s="85" t="s">
        <v>617</v>
      </c>
      <c r="AL1" s="85" t="s">
        <v>955</v>
      </c>
      <c r="AM1" s="85" t="s">
        <v>956</v>
      </c>
      <c r="AN1" s="85" t="s">
        <v>957</v>
      </c>
      <c r="AO1" s="85" t="s">
        <v>958</v>
      </c>
      <c r="AP1" s="85" t="s">
        <v>959</v>
      </c>
      <c r="AQ1" s="85" t="s">
        <v>960</v>
      </c>
      <c r="AR1" s="85" t="s">
        <v>961</v>
      </c>
    </row>
    <row r="2" spans="1:44" ht="15.75" thickTop="1" x14ac:dyDescent="0.25">
      <c r="A2" s="37">
        <v>1</v>
      </c>
      <c r="B2" s="38">
        <v>5176727</v>
      </c>
      <c r="C2" s="38" t="s">
        <v>707</v>
      </c>
      <c r="D2" s="38">
        <f>SUM('RC-StateBudget'!$E2:$AR2)</f>
        <v>216589</v>
      </c>
      <c r="E2" s="86">
        <v>0</v>
      </c>
      <c r="F2" s="86">
        <v>0</v>
      </c>
      <c r="G2" s="86">
        <v>0</v>
      </c>
      <c r="H2" s="86">
        <v>0</v>
      </c>
      <c r="I2" s="86">
        <v>0</v>
      </c>
      <c r="J2" s="86">
        <v>1082.0999999999999</v>
      </c>
      <c r="K2" s="86">
        <v>1068.9000000000001</v>
      </c>
      <c r="L2" s="86">
        <v>0</v>
      </c>
      <c r="M2" s="86">
        <v>900</v>
      </c>
      <c r="N2" s="86">
        <v>0</v>
      </c>
      <c r="O2" s="86">
        <v>0</v>
      </c>
      <c r="P2" s="86">
        <v>0</v>
      </c>
      <c r="Q2" s="86">
        <v>0</v>
      </c>
      <c r="R2" s="86">
        <v>0</v>
      </c>
      <c r="S2" s="86">
        <v>173538</v>
      </c>
      <c r="T2" s="86">
        <v>0</v>
      </c>
      <c r="U2" s="86">
        <v>0</v>
      </c>
      <c r="V2" s="86">
        <v>0</v>
      </c>
      <c r="W2" s="86">
        <v>0</v>
      </c>
      <c r="X2" s="86">
        <v>0</v>
      </c>
      <c r="Y2" s="86">
        <v>0</v>
      </c>
      <c r="Z2" s="86">
        <v>0</v>
      </c>
      <c r="AA2" s="86">
        <v>0</v>
      </c>
      <c r="AB2" s="86">
        <v>0</v>
      </c>
      <c r="AC2" s="86">
        <v>0</v>
      </c>
      <c r="AD2" s="86">
        <v>40000</v>
      </c>
      <c r="AE2" s="86">
        <v>0</v>
      </c>
      <c r="AF2" s="86">
        <v>0</v>
      </c>
      <c r="AG2" s="86">
        <v>0</v>
      </c>
      <c r="AH2" s="86">
        <v>0</v>
      </c>
      <c r="AI2" s="86">
        <v>0</v>
      </c>
      <c r="AJ2" s="86">
        <v>0</v>
      </c>
      <c r="AK2" s="86">
        <v>0</v>
      </c>
      <c r="AL2" s="86">
        <v>0</v>
      </c>
      <c r="AM2" s="86">
        <v>0</v>
      </c>
      <c r="AN2" s="86">
        <v>0</v>
      </c>
      <c r="AO2" s="86">
        <v>0</v>
      </c>
      <c r="AP2" s="86">
        <v>0</v>
      </c>
      <c r="AQ2" s="86">
        <v>0</v>
      </c>
      <c r="AR2" s="86">
        <v>0</v>
      </c>
    </row>
    <row r="3" spans="1:44" x14ac:dyDescent="0.25">
      <c r="A3" s="40">
        <v>2</v>
      </c>
      <c r="B3" s="41">
        <v>2672146</v>
      </c>
      <c r="C3" s="41" t="s">
        <v>440</v>
      </c>
      <c r="D3" s="41">
        <f>SUM('RC-StateBudget'!$E3:$AR3)</f>
        <v>230142.10000000003</v>
      </c>
      <c r="E3" s="87">
        <v>59889.1</v>
      </c>
      <c r="F3" s="87">
        <v>0</v>
      </c>
      <c r="G3" s="87">
        <v>0</v>
      </c>
      <c r="H3" s="87">
        <v>0</v>
      </c>
      <c r="I3" s="87">
        <v>0</v>
      </c>
      <c r="J3" s="87">
        <v>0</v>
      </c>
      <c r="K3" s="87">
        <v>0</v>
      </c>
      <c r="L3" s="87">
        <v>0</v>
      </c>
      <c r="M3" s="87">
        <v>0</v>
      </c>
      <c r="N3" s="87">
        <v>0</v>
      </c>
      <c r="O3" s="87">
        <v>0</v>
      </c>
      <c r="P3" s="87">
        <v>0</v>
      </c>
      <c r="Q3" s="87">
        <v>0</v>
      </c>
      <c r="R3" s="87">
        <v>0</v>
      </c>
      <c r="S3" s="87">
        <v>83692</v>
      </c>
      <c r="T3" s="87">
        <v>0</v>
      </c>
      <c r="U3" s="87">
        <v>0</v>
      </c>
      <c r="V3" s="87">
        <v>0</v>
      </c>
      <c r="W3" s="87">
        <v>0</v>
      </c>
      <c r="X3" s="87">
        <v>0</v>
      </c>
      <c r="Y3" s="87">
        <v>0</v>
      </c>
      <c r="Z3" s="87">
        <v>0</v>
      </c>
      <c r="AA3" s="87">
        <v>0</v>
      </c>
      <c r="AB3" s="87">
        <v>0</v>
      </c>
      <c r="AC3" s="87">
        <v>0</v>
      </c>
      <c r="AD3" s="87">
        <v>36700.300000000003</v>
      </c>
      <c r="AE3" s="87">
        <v>0</v>
      </c>
      <c r="AF3" s="87">
        <v>0</v>
      </c>
      <c r="AG3" s="87">
        <v>0</v>
      </c>
      <c r="AH3" s="87">
        <v>0</v>
      </c>
      <c r="AI3" s="87">
        <v>0</v>
      </c>
      <c r="AJ3" s="87">
        <v>39860.699999999997</v>
      </c>
      <c r="AK3" s="87">
        <v>0</v>
      </c>
      <c r="AL3" s="87">
        <v>0</v>
      </c>
      <c r="AM3" s="87">
        <v>0</v>
      </c>
      <c r="AN3" s="87">
        <v>0</v>
      </c>
      <c r="AO3" s="87">
        <v>0</v>
      </c>
      <c r="AP3" s="87">
        <v>5000</v>
      </c>
      <c r="AQ3" s="87">
        <v>5000</v>
      </c>
      <c r="AR3" s="87">
        <v>0</v>
      </c>
    </row>
    <row r="4" spans="1:44" x14ac:dyDescent="0.25">
      <c r="A4" s="43">
        <v>3</v>
      </c>
      <c r="B4" s="44">
        <v>5106508</v>
      </c>
      <c r="C4" s="44" t="s">
        <v>781</v>
      </c>
      <c r="D4" s="44">
        <f>SUM('RC-StateBudget'!$E4:$AR4)</f>
        <v>277915.15000000002</v>
      </c>
      <c r="E4" s="88">
        <v>127431.8</v>
      </c>
      <c r="F4" s="88">
        <v>80049.8</v>
      </c>
      <c r="G4" s="88">
        <v>0</v>
      </c>
      <c r="H4" s="88">
        <v>0</v>
      </c>
      <c r="I4" s="88">
        <v>0</v>
      </c>
      <c r="J4" s="88">
        <v>0</v>
      </c>
      <c r="K4" s="88">
        <v>0</v>
      </c>
      <c r="L4" s="88">
        <v>0</v>
      </c>
      <c r="M4" s="88">
        <v>0</v>
      </c>
      <c r="N4" s="88">
        <v>0</v>
      </c>
      <c r="O4" s="88">
        <v>0</v>
      </c>
      <c r="P4" s="88">
        <v>0</v>
      </c>
      <c r="Q4" s="88">
        <v>0</v>
      </c>
      <c r="R4" s="88">
        <v>0</v>
      </c>
      <c r="S4" s="88">
        <v>31862.05</v>
      </c>
      <c r="T4" s="88">
        <v>0</v>
      </c>
      <c r="U4" s="88">
        <v>0</v>
      </c>
      <c r="V4" s="88">
        <v>0</v>
      </c>
      <c r="W4" s="88">
        <v>0</v>
      </c>
      <c r="X4" s="88">
        <v>0</v>
      </c>
      <c r="Y4" s="88">
        <v>0</v>
      </c>
      <c r="Z4" s="88">
        <v>0</v>
      </c>
      <c r="AA4" s="88">
        <v>0</v>
      </c>
      <c r="AB4" s="88">
        <v>0</v>
      </c>
      <c r="AC4" s="88">
        <v>0</v>
      </c>
      <c r="AD4" s="88">
        <v>15900.1</v>
      </c>
      <c r="AE4" s="88">
        <v>0</v>
      </c>
      <c r="AF4" s="88">
        <v>0</v>
      </c>
      <c r="AG4" s="88">
        <v>0</v>
      </c>
      <c r="AH4" s="88">
        <v>0</v>
      </c>
      <c r="AI4" s="88">
        <v>0</v>
      </c>
      <c r="AJ4" s="88">
        <v>22671.4</v>
      </c>
      <c r="AK4" s="88">
        <v>0</v>
      </c>
      <c r="AL4" s="88">
        <v>0</v>
      </c>
      <c r="AM4" s="88">
        <v>0</v>
      </c>
      <c r="AN4" s="88">
        <v>0</v>
      </c>
      <c r="AO4" s="88">
        <v>0</v>
      </c>
      <c r="AP4" s="88">
        <v>0</v>
      </c>
      <c r="AQ4" s="88">
        <v>0</v>
      </c>
      <c r="AR4" s="88">
        <v>0</v>
      </c>
    </row>
    <row r="5" spans="1:44" x14ac:dyDescent="0.25">
      <c r="A5" s="40">
        <v>4</v>
      </c>
      <c r="B5" s="41">
        <v>2707969</v>
      </c>
      <c r="C5" s="41" t="s">
        <v>218</v>
      </c>
      <c r="D5" s="41">
        <f>SUM('RC-StateBudget'!$E5:$AR5)</f>
        <v>277859.27</v>
      </c>
      <c r="E5" s="87">
        <v>5693.3</v>
      </c>
      <c r="F5" s="87">
        <v>3287.59</v>
      </c>
      <c r="G5" s="87">
        <v>105338</v>
      </c>
      <c r="H5" s="87">
        <v>0</v>
      </c>
      <c r="I5" s="87">
        <v>0</v>
      </c>
      <c r="J5" s="87">
        <v>0</v>
      </c>
      <c r="K5" s="87">
        <v>392</v>
      </c>
      <c r="L5" s="87">
        <v>1828</v>
      </c>
      <c r="M5" s="87">
        <v>308</v>
      </c>
      <c r="N5" s="87">
        <v>0</v>
      </c>
      <c r="O5" s="87">
        <v>1565.52</v>
      </c>
      <c r="P5" s="87">
        <v>0</v>
      </c>
      <c r="Q5" s="87">
        <v>0</v>
      </c>
      <c r="R5" s="87">
        <v>22550.9</v>
      </c>
      <c r="S5" s="87">
        <v>1024.4000000000001</v>
      </c>
      <c r="T5" s="87">
        <v>0</v>
      </c>
      <c r="U5" s="87">
        <v>0</v>
      </c>
      <c r="V5" s="87">
        <v>0</v>
      </c>
      <c r="W5" s="87">
        <v>0</v>
      </c>
      <c r="X5" s="87">
        <v>0</v>
      </c>
      <c r="Y5" s="87">
        <v>0</v>
      </c>
      <c r="Z5" s="87">
        <v>0</v>
      </c>
      <c r="AA5" s="87">
        <v>0</v>
      </c>
      <c r="AB5" s="87">
        <v>0</v>
      </c>
      <c r="AC5" s="87">
        <v>0</v>
      </c>
      <c r="AD5" s="87">
        <v>78362.7</v>
      </c>
      <c r="AE5" s="87">
        <v>0</v>
      </c>
      <c r="AF5" s="87">
        <v>0</v>
      </c>
      <c r="AG5" s="87">
        <v>0</v>
      </c>
      <c r="AH5" s="87">
        <v>0</v>
      </c>
      <c r="AI5" s="87">
        <v>0</v>
      </c>
      <c r="AJ5" s="87">
        <v>28326.7</v>
      </c>
      <c r="AK5" s="87">
        <v>0</v>
      </c>
      <c r="AL5" s="87">
        <v>7882.16</v>
      </c>
      <c r="AM5" s="87">
        <v>0</v>
      </c>
      <c r="AN5" s="87">
        <v>11000</v>
      </c>
      <c r="AO5" s="87">
        <v>0</v>
      </c>
      <c r="AP5" s="87">
        <v>0</v>
      </c>
      <c r="AQ5" s="87">
        <v>10300</v>
      </c>
      <c r="AR5" s="87">
        <v>0</v>
      </c>
    </row>
    <row r="6" spans="1:44" x14ac:dyDescent="0.25">
      <c r="A6" s="43">
        <v>5</v>
      </c>
      <c r="B6" s="44">
        <v>2011239</v>
      </c>
      <c r="C6" s="44" t="s">
        <v>167</v>
      </c>
      <c r="D6" s="44">
        <f>SUM('RC-StateBudget'!$E6:$AR6)</f>
        <v>921478.15000000014</v>
      </c>
      <c r="E6" s="88">
        <v>78251</v>
      </c>
      <c r="F6" s="88">
        <v>363139.53</v>
      </c>
      <c r="G6" s="88">
        <v>114203</v>
      </c>
      <c r="H6" s="88">
        <v>298.89999999999998</v>
      </c>
      <c r="I6" s="88">
        <v>0</v>
      </c>
      <c r="J6" s="88">
        <v>2323.8000000000002</v>
      </c>
      <c r="K6" s="88">
        <v>2529.9</v>
      </c>
      <c r="L6" s="88">
        <v>6975.6</v>
      </c>
      <c r="M6" s="88">
        <v>10355.4</v>
      </c>
      <c r="N6" s="88">
        <v>0</v>
      </c>
      <c r="O6" s="88">
        <v>9813.82</v>
      </c>
      <c r="P6" s="88">
        <v>0</v>
      </c>
      <c r="Q6" s="88">
        <v>0</v>
      </c>
      <c r="R6" s="88">
        <v>48</v>
      </c>
      <c r="S6" s="88">
        <v>642.5</v>
      </c>
      <c r="T6" s="88">
        <v>0</v>
      </c>
      <c r="U6" s="88">
        <v>0</v>
      </c>
      <c r="V6" s="88">
        <v>0</v>
      </c>
      <c r="W6" s="88">
        <v>0</v>
      </c>
      <c r="X6" s="88">
        <v>0</v>
      </c>
      <c r="Y6" s="88">
        <v>0</v>
      </c>
      <c r="Z6" s="88">
        <v>0</v>
      </c>
      <c r="AA6" s="88">
        <v>0</v>
      </c>
      <c r="AB6" s="88">
        <v>0</v>
      </c>
      <c r="AC6" s="88">
        <v>0</v>
      </c>
      <c r="AD6" s="88">
        <v>326597.7</v>
      </c>
      <c r="AE6" s="88">
        <v>0</v>
      </c>
      <c r="AF6" s="88">
        <v>0</v>
      </c>
      <c r="AG6" s="88">
        <v>0</v>
      </c>
      <c r="AH6" s="88">
        <v>0</v>
      </c>
      <c r="AI6" s="88">
        <v>0</v>
      </c>
      <c r="AJ6" s="88">
        <v>0</v>
      </c>
      <c r="AK6" s="88">
        <v>0</v>
      </c>
      <c r="AL6" s="88">
        <v>0</v>
      </c>
      <c r="AM6" s="88">
        <v>0</v>
      </c>
      <c r="AN6" s="88">
        <v>2465</v>
      </c>
      <c r="AO6" s="88">
        <v>0</v>
      </c>
      <c r="AP6" s="88">
        <v>0</v>
      </c>
      <c r="AQ6" s="88">
        <v>300</v>
      </c>
      <c r="AR6" s="88">
        <v>3534</v>
      </c>
    </row>
    <row r="7" spans="1:44" x14ac:dyDescent="0.25">
      <c r="A7" s="40">
        <v>6</v>
      </c>
      <c r="B7" s="41">
        <v>2678179</v>
      </c>
      <c r="C7" s="41" t="s">
        <v>808</v>
      </c>
      <c r="D7" s="41">
        <f>SUM('RC-StateBudget'!$E7:$AR7)</f>
        <v>189110.14</v>
      </c>
      <c r="E7" s="87">
        <v>1796.6</v>
      </c>
      <c r="F7" s="87">
        <v>0</v>
      </c>
      <c r="G7" s="87">
        <v>0</v>
      </c>
      <c r="H7" s="87">
        <v>0</v>
      </c>
      <c r="I7" s="87">
        <v>0</v>
      </c>
      <c r="J7" s="87">
        <v>0</v>
      </c>
      <c r="K7" s="87">
        <v>0</v>
      </c>
      <c r="L7" s="87">
        <v>0</v>
      </c>
      <c r="M7" s="87">
        <v>0</v>
      </c>
      <c r="N7" s="87">
        <v>0</v>
      </c>
      <c r="O7" s="87">
        <v>0</v>
      </c>
      <c r="P7" s="87">
        <v>0</v>
      </c>
      <c r="Q7" s="87">
        <v>0</v>
      </c>
      <c r="R7" s="87">
        <v>0</v>
      </c>
      <c r="S7" s="87">
        <v>168510.01</v>
      </c>
      <c r="T7" s="87">
        <v>8568.7000000000007</v>
      </c>
      <c r="U7" s="87">
        <v>0</v>
      </c>
      <c r="V7" s="87">
        <v>0</v>
      </c>
      <c r="W7" s="87">
        <v>0</v>
      </c>
      <c r="X7" s="87">
        <v>0</v>
      </c>
      <c r="Y7" s="87">
        <v>0</v>
      </c>
      <c r="Z7" s="87">
        <v>0</v>
      </c>
      <c r="AA7" s="87">
        <v>0</v>
      </c>
      <c r="AB7" s="87">
        <v>0</v>
      </c>
      <c r="AC7" s="87">
        <v>0</v>
      </c>
      <c r="AD7" s="87">
        <v>10234.83</v>
      </c>
      <c r="AE7" s="87">
        <v>0</v>
      </c>
      <c r="AF7" s="87">
        <v>0</v>
      </c>
      <c r="AG7" s="87">
        <v>0</v>
      </c>
      <c r="AH7" s="87">
        <v>0</v>
      </c>
      <c r="AI7" s="87">
        <v>0</v>
      </c>
      <c r="AJ7" s="87">
        <v>0</v>
      </c>
      <c r="AK7" s="87">
        <v>0</v>
      </c>
      <c r="AL7" s="87">
        <v>0</v>
      </c>
      <c r="AM7" s="87">
        <v>0</v>
      </c>
      <c r="AN7" s="87">
        <v>0</v>
      </c>
      <c r="AO7" s="87">
        <v>0</v>
      </c>
      <c r="AP7" s="87">
        <v>0</v>
      </c>
      <c r="AQ7" s="87">
        <v>0</v>
      </c>
      <c r="AR7" s="87">
        <v>0</v>
      </c>
    </row>
    <row r="8" spans="1:44" x14ac:dyDescent="0.25">
      <c r="A8" s="43">
        <v>7</v>
      </c>
      <c r="B8" s="44">
        <v>5083265</v>
      </c>
      <c r="C8" s="44" t="s">
        <v>810</v>
      </c>
      <c r="D8" s="44">
        <f>SUM('RC-StateBudget'!$E8:$AR8)</f>
        <v>98268.13</v>
      </c>
      <c r="E8" s="88">
        <v>0</v>
      </c>
      <c r="F8" s="88">
        <v>0</v>
      </c>
      <c r="G8" s="88">
        <v>0</v>
      </c>
      <c r="H8" s="88">
        <v>0</v>
      </c>
      <c r="I8" s="88">
        <v>0</v>
      </c>
      <c r="J8" s="88">
        <v>0</v>
      </c>
      <c r="K8" s="88">
        <v>0</v>
      </c>
      <c r="L8" s="88">
        <v>0</v>
      </c>
      <c r="M8" s="88">
        <v>0</v>
      </c>
      <c r="N8" s="88">
        <v>0</v>
      </c>
      <c r="O8" s="88">
        <v>0</v>
      </c>
      <c r="P8" s="88">
        <v>0</v>
      </c>
      <c r="Q8" s="88">
        <v>0</v>
      </c>
      <c r="R8" s="88">
        <v>0</v>
      </c>
      <c r="S8" s="88">
        <v>85872.8</v>
      </c>
      <c r="T8" s="88">
        <v>0</v>
      </c>
      <c r="U8" s="88">
        <v>0</v>
      </c>
      <c r="V8" s="88">
        <v>0</v>
      </c>
      <c r="W8" s="88">
        <v>0</v>
      </c>
      <c r="X8" s="88">
        <v>0</v>
      </c>
      <c r="Y8" s="88">
        <v>0</v>
      </c>
      <c r="Z8" s="88">
        <v>0</v>
      </c>
      <c r="AA8" s="88">
        <v>0</v>
      </c>
      <c r="AB8" s="88">
        <v>0</v>
      </c>
      <c r="AC8" s="88">
        <v>0</v>
      </c>
      <c r="AD8" s="88">
        <v>12395.33</v>
      </c>
      <c r="AE8" s="88">
        <v>0</v>
      </c>
      <c r="AF8" s="88">
        <v>0</v>
      </c>
      <c r="AG8" s="88">
        <v>0</v>
      </c>
      <c r="AH8" s="88">
        <v>0</v>
      </c>
      <c r="AI8" s="88">
        <v>0</v>
      </c>
      <c r="AJ8" s="88">
        <v>0</v>
      </c>
      <c r="AK8" s="88">
        <v>0</v>
      </c>
      <c r="AL8" s="88">
        <v>0</v>
      </c>
      <c r="AM8" s="88">
        <v>0</v>
      </c>
      <c r="AN8" s="88">
        <v>0</v>
      </c>
      <c r="AO8" s="88">
        <v>0</v>
      </c>
      <c r="AP8" s="88">
        <v>0</v>
      </c>
      <c r="AQ8" s="88">
        <v>0</v>
      </c>
      <c r="AR8" s="88">
        <v>0</v>
      </c>
    </row>
    <row r="9" spans="1:44" x14ac:dyDescent="0.25">
      <c r="A9" s="40">
        <v>8</v>
      </c>
      <c r="B9" s="41">
        <v>5161312</v>
      </c>
      <c r="C9" s="41" t="s">
        <v>709</v>
      </c>
      <c r="D9" s="41">
        <f>SUM('RC-StateBudget'!$E9:$AR9)</f>
        <v>117978.4</v>
      </c>
      <c r="E9" s="87">
        <v>0</v>
      </c>
      <c r="F9" s="87">
        <v>0</v>
      </c>
      <c r="G9" s="87">
        <v>0</v>
      </c>
      <c r="H9" s="87">
        <v>0</v>
      </c>
      <c r="I9" s="87">
        <v>0</v>
      </c>
      <c r="J9" s="87">
        <v>0</v>
      </c>
      <c r="K9" s="87">
        <v>171.9</v>
      </c>
      <c r="L9" s="87">
        <v>0</v>
      </c>
      <c r="M9" s="87">
        <v>0</v>
      </c>
      <c r="N9" s="87">
        <v>0</v>
      </c>
      <c r="O9" s="87">
        <v>0</v>
      </c>
      <c r="P9" s="87">
        <v>0</v>
      </c>
      <c r="Q9" s="87">
        <v>0</v>
      </c>
      <c r="R9" s="87">
        <v>0</v>
      </c>
      <c r="S9" s="87">
        <v>115306.5</v>
      </c>
      <c r="T9" s="87">
        <v>0</v>
      </c>
      <c r="U9" s="87">
        <v>0</v>
      </c>
      <c r="V9" s="87">
        <v>0</v>
      </c>
      <c r="W9" s="87">
        <v>0</v>
      </c>
      <c r="X9" s="87">
        <v>0</v>
      </c>
      <c r="Y9" s="87">
        <v>0</v>
      </c>
      <c r="Z9" s="87">
        <v>0</v>
      </c>
      <c r="AA9" s="87">
        <v>0</v>
      </c>
      <c r="AB9" s="87">
        <v>0</v>
      </c>
      <c r="AC9" s="87">
        <v>0</v>
      </c>
      <c r="AD9" s="87">
        <v>0</v>
      </c>
      <c r="AE9" s="87">
        <v>0</v>
      </c>
      <c r="AF9" s="87">
        <v>0</v>
      </c>
      <c r="AG9" s="87">
        <v>0</v>
      </c>
      <c r="AH9" s="87">
        <v>0</v>
      </c>
      <c r="AI9" s="87">
        <v>0</v>
      </c>
      <c r="AJ9" s="87">
        <v>0</v>
      </c>
      <c r="AK9" s="87">
        <v>0</v>
      </c>
      <c r="AL9" s="87">
        <v>0</v>
      </c>
      <c r="AM9" s="87">
        <v>0</v>
      </c>
      <c r="AN9" s="87">
        <v>2500</v>
      </c>
      <c r="AO9" s="87">
        <v>0</v>
      </c>
      <c r="AP9" s="87">
        <v>0</v>
      </c>
      <c r="AQ9" s="87">
        <v>0</v>
      </c>
      <c r="AR9" s="87">
        <v>0</v>
      </c>
    </row>
    <row r="10" spans="1:44" x14ac:dyDescent="0.25">
      <c r="A10" s="43">
        <v>9</v>
      </c>
      <c r="B10" s="44">
        <v>2877694</v>
      </c>
      <c r="C10" s="44" t="s">
        <v>20</v>
      </c>
      <c r="D10" s="44">
        <f>SUM('RC-StateBudget'!$E10:$AR10)</f>
        <v>33917.5</v>
      </c>
      <c r="E10" s="88">
        <v>0</v>
      </c>
      <c r="F10" s="88">
        <v>0</v>
      </c>
      <c r="G10" s="88">
        <v>0</v>
      </c>
      <c r="H10" s="88">
        <v>0</v>
      </c>
      <c r="I10" s="88">
        <v>0</v>
      </c>
      <c r="J10" s="88">
        <v>0</v>
      </c>
      <c r="K10" s="88">
        <v>0</v>
      </c>
      <c r="L10" s="88">
        <v>0</v>
      </c>
      <c r="M10" s="88">
        <v>0</v>
      </c>
      <c r="N10" s="88">
        <v>0</v>
      </c>
      <c r="O10" s="88">
        <v>0</v>
      </c>
      <c r="P10" s="88">
        <v>0</v>
      </c>
      <c r="Q10" s="88">
        <v>0</v>
      </c>
      <c r="R10" s="88">
        <v>0</v>
      </c>
      <c r="S10" s="88">
        <v>3489.1</v>
      </c>
      <c r="T10" s="88">
        <v>0</v>
      </c>
      <c r="U10" s="88">
        <v>0</v>
      </c>
      <c r="V10" s="88">
        <v>0</v>
      </c>
      <c r="W10" s="88">
        <v>0</v>
      </c>
      <c r="X10" s="88">
        <v>0</v>
      </c>
      <c r="Y10" s="88">
        <v>0</v>
      </c>
      <c r="Z10" s="88">
        <v>0</v>
      </c>
      <c r="AA10" s="88">
        <v>0</v>
      </c>
      <c r="AB10" s="88">
        <v>0</v>
      </c>
      <c r="AC10" s="88">
        <v>0</v>
      </c>
      <c r="AD10" s="88">
        <v>8209.1</v>
      </c>
      <c r="AE10" s="88">
        <v>0</v>
      </c>
      <c r="AF10" s="88">
        <v>0</v>
      </c>
      <c r="AG10" s="88">
        <v>0</v>
      </c>
      <c r="AH10" s="88">
        <v>0</v>
      </c>
      <c r="AI10" s="88">
        <v>0</v>
      </c>
      <c r="AJ10" s="88">
        <v>19919.3</v>
      </c>
      <c r="AK10" s="88">
        <v>0</v>
      </c>
      <c r="AL10" s="88">
        <v>0</v>
      </c>
      <c r="AM10" s="88">
        <v>0</v>
      </c>
      <c r="AN10" s="88">
        <v>300</v>
      </c>
      <c r="AO10" s="88">
        <v>0</v>
      </c>
      <c r="AP10" s="88">
        <v>0</v>
      </c>
      <c r="AQ10" s="88">
        <v>2000</v>
      </c>
      <c r="AR10" s="88">
        <v>0</v>
      </c>
    </row>
    <row r="11" spans="1:44" x14ac:dyDescent="0.25">
      <c r="A11" s="40">
        <v>10</v>
      </c>
      <c r="B11" s="41">
        <v>5095549</v>
      </c>
      <c r="C11" s="41" t="s">
        <v>71</v>
      </c>
      <c r="D11" s="41">
        <f>SUM('RC-StateBudget'!$E11:$AR11)</f>
        <v>21426242.870000001</v>
      </c>
      <c r="E11" s="87">
        <v>1907.9</v>
      </c>
      <c r="F11" s="87">
        <v>2285897.91</v>
      </c>
      <c r="G11" s="87">
        <v>10380748.6</v>
      </c>
      <c r="H11" s="87">
        <v>0</v>
      </c>
      <c r="I11" s="87">
        <v>0</v>
      </c>
      <c r="J11" s="87">
        <v>18666</v>
      </c>
      <c r="K11" s="87">
        <v>160659.79999999999</v>
      </c>
      <c r="L11" s="87">
        <v>16518.8</v>
      </c>
      <c r="M11" s="87">
        <v>22350.600000000002</v>
      </c>
      <c r="N11" s="87">
        <v>73549.100000000006</v>
      </c>
      <c r="O11" s="87">
        <v>1088519.5</v>
      </c>
      <c r="P11" s="87">
        <v>0</v>
      </c>
      <c r="Q11" s="87">
        <v>0</v>
      </c>
      <c r="R11" s="87">
        <v>2529078.13</v>
      </c>
      <c r="S11" s="87">
        <v>32795.07</v>
      </c>
      <c r="T11" s="87">
        <v>0</v>
      </c>
      <c r="U11" s="87">
        <v>0</v>
      </c>
      <c r="V11" s="87">
        <v>0</v>
      </c>
      <c r="W11" s="87">
        <v>0</v>
      </c>
      <c r="X11" s="87">
        <v>0</v>
      </c>
      <c r="Y11" s="87">
        <v>0</v>
      </c>
      <c r="Z11" s="87">
        <v>0</v>
      </c>
      <c r="AA11" s="87">
        <v>0</v>
      </c>
      <c r="AB11" s="87">
        <v>0</v>
      </c>
      <c r="AC11" s="87">
        <v>0</v>
      </c>
      <c r="AD11" s="87">
        <v>4570578</v>
      </c>
      <c r="AE11" s="87">
        <v>0</v>
      </c>
      <c r="AF11" s="87">
        <v>0</v>
      </c>
      <c r="AG11" s="87">
        <v>0</v>
      </c>
      <c r="AH11" s="87">
        <v>0</v>
      </c>
      <c r="AI11" s="87">
        <v>0</v>
      </c>
      <c r="AJ11" s="87">
        <v>1500</v>
      </c>
      <c r="AK11" s="87">
        <v>0</v>
      </c>
      <c r="AL11" s="87">
        <v>172018.16</v>
      </c>
      <c r="AM11" s="87">
        <v>0</v>
      </c>
      <c r="AN11" s="87">
        <v>0</v>
      </c>
      <c r="AO11" s="87">
        <v>0</v>
      </c>
      <c r="AP11" s="87">
        <v>0</v>
      </c>
      <c r="AQ11" s="87">
        <v>71455.3</v>
      </c>
      <c r="AR11" s="87">
        <v>0</v>
      </c>
    </row>
    <row r="12" spans="1:44" x14ac:dyDescent="0.25">
      <c r="A12" s="43">
        <v>11</v>
      </c>
      <c r="B12" s="44">
        <v>2112868</v>
      </c>
      <c r="C12" s="44" t="s">
        <v>18</v>
      </c>
      <c r="D12" s="44">
        <f>SUM('RC-StateBudget'!$E12:$AR12)</f>
        <v>14811532.109999998</v>
      </c>
      <c r="E12" s="88">
        <v>250144.8</v>
      </c>
      <c r="F12" s="88">
        <v>682858.4</v>
      </c>
      <c r="G12" s="88">
        <v>9280659.6500000004</v>
      </c>
      <c r="H12" s="88">
        <v>0</v>
      </c>
      <c r="I12" s="88">
        <v>0</v>
      </c>
      <c r="J12" s="88">
        <v>53358.1</v>
      </c>
      <c r="K12" s="88">
        <v>9997.9</v>
      </c>
      <c r="L12" s="88">
        <v>254098.4</v>
      </c>
      <c r="M12" s="88">
        <v>238007.8</v>
      </c>
      <c r="N12" s="88">
        <v>0</v>
      </c>
      <c r="O12" s="88">
        <v>1714.78</v>
      </c>
      <c r="P12" s="88">
        <v>0</v>
      </c>
      <c r="Q12" s="88">
        <v>0</v>
      </c>
      <c r="R12" s="88">
        <v>15.2</v>
      </c>
      <c r="S12" s="88">
        <v>680664.81</v>
      </c>
      <c r="T12" s="88">
        <v>251713.45</v>
      </c>
      <c r="U12" s="88">
        <v>0</v>
      </c>
      <c r="V12" s="88">
        <v>0</v>
      </c>
      <c r="W12" s="88">
        <v>0</v>
      </c>
      <c r="X12" s="88">
        <v>0</v>
      </c>
      <c r="Y12" s="88">
        <v>0</v>
      </c>
      <c r="Z12" s="88">
        <v>0</v>
      </c>
      <c r="AA12" s="88">
        <v>0</v>
      </c>
      <c r="AB12" s="88">
        <v>0</v>
      </c>
      <c r="AC12" s="88">
        <v>0</v>
      </c>
      <c r="AD12" s="88">
        <v>1350026.7</v>
      </c>
      <c r="AE12" s="88">
        <v>0</v>
      </c>
      <c r="AF12" s="88">
        <v>0</v>
      </c>
      <c r="AG12" s="88">
        <v>0</v>
      </c>
      <c r="AH12" s="88">
        <v>0</v>
      </c>
      <c r="AI12" s="88">
        <v>1000</v>
      </c>
      <c r="AJ12" s="88">
        <v>1094500</v>
      </c>
      <c r="AK12" s="88">
        <v>0</v>
      </c>
      <c r="AL12" s="88">
        <v>1956.6</v>
      </c>
      <c r="AM12" s="88">
        <v>0</v>
      </c>
      <c r="AN12" s="88">
        <v>1280.52</v>
      </c>
      <c r="AO12" s="88">
        <v>0</v>
      </c>
      <c r="AP12" s="88">
        <v>0</v>
      </c>
      <c r="AQ12" s="88">
        <v>659535</v>
      </c>
      <c r="AR12" s="88">
        <v>0</v>
      </c>
    </row>
    <row r="13" spans="1:44" x14ac:dyDescent="0.25">
      <c r="A13" s="40">
        <v>12</v>
      </c>
      <c r="B13" s="41">
        <v>2869594</v>
      </c>
      <c r="C13" s="41" t="s">
        <v>286</v>
      </c>
      <c r="D13" s="41">
        <f>SUM('RC-StateBudget'!$E13:$AR13)</f>
        <v>833074.34</v>
      </c>
      <c r="E13" s="87">
        <v>600</v>
      </c>
      <c r="F13" s="87">
        <v>0</v>
      </c>
      <c r="G13" s="87">
        <v>0</v>
      </c>
      <c r="H13" s="87">
        <v>0</v>
      </c>
      <c r="I13" s="87">
        <v>0</v>
      </c>
      <c r="J13" s="87">
        <v>0</v>
      </c>
      <c r="K13" s="87">
        <v>676.5</v>
      </c>
      <c r="L13" s="87">
        <v>0</v>
      </c>
      <c r="M13" s="87">
        <v>0</v>
      </c>
      <c r="N13" s="87">
        <v>0</v>
      </c>
      <c r="O13" s="87">
        <v>0</v>
      </c>
      <c r="P13" s="87">
        <v>0</v>
      </c>
      <c r="Q13" s="87">
        <v>0</v>
      </c>
      <c r="R13" s="87">
        <v>0</v>
      </c>
      <c r="S13" s="87">
        <v>806940</v>
      </c>
      <c r="T13" s="87">
        <v>0</v>
      </c>
      <c r="U13" s="87">
        <v>0</v>
      </c>
      <c r="V13" s="87">
        <v>0</v>
      </c>
      <c r="W13" s="87">
        <v>0</v>
      </c>
      <c r="X13" s="87">
        <v>0</v>
      </c>
      <c r="Y13" s="87">
        <v>0</v>
      </c>
      <c r="Z13" s="87">
        <v>0</v>
      </c>
      <c r="AA13" s="87">
        <v>0</v>
      </c>
      <c r="AB13" s="87">
        <v>0</v>
      </c>
      <c r="AC13" s="87">
        <v>0</v>
      </c>
      <c r="AD13" s="87">
        <v>17667.849999999999</v>
      </c>
      <c r="AE13" s="87">
        <v>0</v>
      </c>
      <c r="AF13" s="87">
        <v>0</v>
      </c>
      <c r="AG13" s="87">
        <v>0</v>
      </c>
      <c r="AH13" s="87">
        <v>0</v>
      </c>
      <c r="AI13" s="87">
        <v>0</v>
      </c>
      <c r="AJ13" s="87">
        <v>0</v>
      </c>
      <c r="AK13" s="87">
        <v>0</v>
      </c>
      <c r="AL13" s="87">
        <v>0</v>
      </c>
      <c r="AM13" s="87">
        <v>0</v>
      </c>
      <c r="AN13" s="87">
        <v>1000</v>
      </c>
      <c r="AO13" s="87">
        <v>0</v>
      </c>
      <c r="AP13" s="87">
        <v>0</v>
      </c>
      <c r="AQ13" s="87">
        <v>6189.99</v>
      </c>
      <c r="AR13" s="87">
        <v>0</v>
      </c>
    </row>
    <row r="14" spans="1:44" x14ac:dyDescent="0.25">
      <c r="A14" s="43">
        <v>13</v>
      </c>
      <c r="B14" s="44">
        <v>5051118</v>
      </c>
      <c r="C14" s="44" t="s">
        <v>365</v>
      </c>
      <c r="D14" s="44">
        <f>SUM('RC-StateBudget'!$E14:$AR14)</f>
        <v>1394601.1600000001</v>
      </c>
      <c r="E14" s="88">
        <v>26819.4</v>
      </c>
      <c r="F14" s="88">
        <v>7066.1</v>
      </c>
      <c r="G14" s="88">
        <v>584200.30000000005</v>
      </c>
      <c r="H14" s="88">
        <v>318423.5</v>
      </c>
      <c r="I14" s="88">
        <v>0</v>
      </c>
      <c r="J14" s="88">
        <v>2361</v>
      </c>
      <c r="K14" s="88">
        <v>4600</v>
      </c>
      <c r="L14" s="88">
        <v>1240</v>
      </c>
      <c r="M14" s="88">
        <v>3800</v>
      </c>
      <c r="N14" s="88">
        <v>46288</v>
      </c>
      <c r="O14" s="88">
        <v>647.66999999999996</v>
      </c>
      <c r="P14" s="88">
        <v>0</v>
      </c>
      <c r="Q14" s="88">
        <v>0</v>
      </c>
      <c r="R14" s="88">
        <v>231807.47</v>
      </c>
      <c r="S14" s="88">
        <v>299.3</v>
      </c>
      <c r="T14" s="88">
        <v>0</v>
      </c>
      <c r="U14" s="88">
        <v>0</v>
      </c>
      <c r="V14" s="88">
        <v>0</v>
      </c>
      <c r="W14" s="88">
        <v>0</v>
      </c>
      <c r="X14" s="88">
        <v>0</v>
      </c>
      <c r="Y14" s="88">
        <v>0</v>
      </c>
      <c r="Z14" s="88">
        <v>0</v>
      </c>
      <c r="AA14" s="88">
        <v>0</v>
      </c>
      <c r="AB14" s="88">
        <v>0</v>
      </c>
      <c r="AC14" s="88">
        <v>0</v>
      </c>
      <c r="AD14" s="88">
        <v>68773.7</v>
      </c>
      <c r="AE14" s="88">
        <v>0</v>
      </c>
      <c r="AF14" s="88">
        <v>0</v>
      </c>
      <c r="AG14" s="88">
        <v>0</v>
      </c>
      <c r="AH14" s="88">
        <v>0</v>
      </c>
      <c r="AI14" s="88">
        <v>0</v>
      </c>
      <c r="AJ14" s="88">
        <v>3328</v>
      </c>
      <c r="AK14" s="88">
        <v>10081.200000000001</v>
      </c>
      <c r="AL14" s="88">
        <v>73107.520000000004</v>
      </c>
      <c r="AM14" s="88">
        <v>0</v>
      </c>
      <c r="AN14" s="88">
        <v>5900</v>
      </c>
      <c r="AO14" s="88">
        <v>0</v>
      </c>
      <c r="AP14" s="88">
        <v>0</v>
      </c>
      <c r="AQ14" s="88">
        <v>5858</v>
      </c>
      <c r="AR14" s="88">
        <v>0</v>
      </c>
    </row>
    <row r="15" spans="1:44" x14ac:dyDescent="0.25">
      <c r="A15" s="40">
        <v>14</v>
      </c>
      <c r="B15" s="41">
        <v>5205581</v>
      </c>
      <c r="C15" s="41" t="s">
        <v>631</v>
      </c>
      <c r="D15" s="41">
        <f>SUM('RC-StateBudget'!$E15:$AR15)</f>
        <v>168261.8</v>
      </c>
      <c r="E15" s="87">
        <v>109.2</v>
      </c>
      <c r="F15" s="87">
        <v>0</v>
      </c>
      <c r="G15" s="87">
        <v>81428.800000000003</v>
      </c>
      <c r="H15" s="87">
        <v>0</v>
      </c>
      <c r="I15" s="87">
        <v>0</v>
      </c>
      <c r="J15" s="87">
        <v>96</v>
      </c>
      <c r="K15" s="87">
        <v>3364</v>
      </c>
      <c r="L15" s="87">
        <v>1792.5</v>
      </c>
      <c r="M15" s="87">
        <v>55676.800000000003</v>
      </c>
      <c r="N15" s="87">
        <v>0</v>
      </c>
      <c r="O15" s="87">
        <v>0</v>
      </c>
      <c r="P15" s="87">
        <v>0</v>
      </c>
      <c r="Q15" s="87">
        <v>0</v>
      </c>
      <c r="R15" s="87">
        <v>0</v>
      </c>
      <c r="S15" s="87">
        <v>7680.1</v>
      </c>
      <c r="T15" s="87">
        <v>0</v>
      </c>
      <c r="U15" s="87">
        <v>0</v>
      </c>
      <c r="V15" s="87">
        <v>0</v>
      </c>
      <c r="W15" s="87">
        <v>0</v>
      </c>
      <c r="X15" s="87">
        <v>0</v>
      </c>
      <c r="Y15" s="87">
        <v>0</v>
      </c>
      <c r="Z15" s="87">
        <v>0</v>
      </c>
      <c r="AA15" s="87">
        <v>0</v>
      </c>
      <c r="AB15" s="87">
        <v>0</v>
      </c>
      <c r="AC15" s="87">
        <v>0</v>
      </c>
      <c r="AD15" s="87">
        <v>9114.4</v>
      </c>
      <c r="AE15" s="87">
        <v>0</v>
      </c>
      <c r="AF15" s="87">
        <v>0</v>
      </c>
      <c r="AG15" s="87">
        <v>0</v>
      </c>
      <c r="AH15" s="87">
        <v>0</v>
      </c>
      <c r="AI15" s="87">
        <v>1000</v>
      </c>
      <c r="AJ15" s="87">
        <v>0</v>
      </c>
      <c r="AK15" s="87">
        <v>0</v>
      </c>
      <c r="AL15" s="87">
        <v>0</v>
      </c>
      <c r="AM15" s="87">
        <v>0</v>
      </c>
      <c r="AN15" s="87">
        <v>8000</v>
      </c>
      <c r="AO15" s="87">
        <v>0</v>
      </c>
      <c r="AP15" s="87">
        <v>0</v>
      </c>
      <c r="AQ15" s="87">
        <v>0</v>
      </c>
      <c r="AR15" s="87">
        <v>0</v>
      </c>
    </row>
    <row r="16" spans="1:44" x14ac:dyDescent="0.25">
      <c r="A16" s="43">
        <v>15</v>
      </c>
      <c r="B16" s="44">
        <v>2874229</v>
      </c>
      <c r="C16" s="44" t="s">
        <v>47</v>
      </c>
      <c r="D16" s="44">
        <f>SUM('RC-StateBudget'!$E16:$AR16)</f>
        <v>147451.22999999998</v>
      </c>
      <c r="E16" s="88">
        <v>84.5</v>
      </c>
      <c r="F16" s="88">
        <v>0</v>
      </c>
      <c r="G16" s="88">
        <v>0</v>
      </c>
      <c r="H16" s="88">
        <v>0</v>
      </c>
      <c r="I16" s="88">
        <v>0</v>
      </c>
      <c r="J16" s="88">
        <v>0</v>
      </c>
      <c r="K16" s="88">
        <v>0</v>
      </c>
      <c r="L16" s="88">
        <v>0</v>
      </c>
      <c r="M16" s="88">
        <v>0</v>
      </c>
      <c r="N16" s="88">
        <v>0</v>
      </c>
      <c r="O16" s="88">
        <v>0</v>
      </c>
      <c r="P16" s="88">
        <v>0</v>
      </c>
      <c r="Q16" s="88">
        <v>0</v>
      </c>
      <c r="R16" s="88">
        <v>7</v>
      </c>
      <c r="S16" s="88">
        <v>138346.79999999999</v>
      </c>
      <c r="T16" s="88">
        <v>0</v>
      </c>
      <c r="U16" s="88">
        <v>0</v>
      </c>
      <c r="V16" s="88">
        <v>0</v>
      </c>
      <c r="W16" s="88">
        <v>0</v>
      </c>
      <c r="X16" s="88">
        <v>0</v>
      </c>
      <c r="Y16" s="88">
        <v>0</v>
      </c>
      <c r="Z16" s="88">
        <v>0</v>
      </c>
      <c r="AA16" s="88">
        <v>0</v>
      </c>
      <c r="AB16" s="88">
        <v>0</v>
      </c>
      <c r="AC16" s="88">
        <v>0</v>
      </c>
      <c r="AD16" s="88">
        <v>3578.43</v>
      </c>
      <c r="AE16" s="88">
        <v>0</v>
      </c>
      <c r="AF16" s="88">
        <v>0</v>
      </c>
      <c r="AG16" s="88">
        <v>0</v>
      </c>
      <c r="AH16" s="88">
        <v>0</v>
      </c>
      <c r="AI16" s="88">
        <v>0</v>
      </c>
      <c r="AJ16" s="88">
        <v>0</v>
      </c>
      <c r="AK16" s="88">
        <v>0</v>
      </c>
      <c r="AL16" s="88">
        <v>0</v>
      </c>
      <c r="AM16" s="88">
        <v>0</v>
      </c>
      <c r="AN16" s="88">
        <v>0</v>
      </c>
      <c r="AO16" s="88">
        <v>0</v>
      </c>
      <c r="AP16" s="88">
        <v>0</v>
      </c>
      <c r="AQ16" s="88">
        <v>5434.5</v>
      </c>
      <c r="AR16" s="88">
        <v>0</v>
      </c>
    </row>
    <row r="17" spans="1:44" x14ac:dyDescent="0.25">
      <c r="A17" s="40">
        <v>16</v>
      </c>
      <c r="B17" s="41">
        <v>2863847</v>
      </c>
      <c r="C17" s="41" t="s">
        <v>412</v>
      </c>
      <c r="D17" s="41">
        <f>SUM('RC-StateBudget'!$E17:$AR17)</f>
        <v>4018942.4900000007</v>
      </c>
      <c r="E17" s="87">
        <v>174048.5</v>
      </c>
      <c r="F17" s="87">
        <v>10105.950000000001</v>
      </c>
      <c r="G17" s="87">
        <v>3126899.6</v>
      </c>
      <c r="H17" s="87">
        <v>0</v>
      </c>
      <c r="I17" s="87">
        <v>0</v>
      </c>
      <c r="J17" s="87">
        <v>0</v>
      </c>
      <c r="K17" s="87">
        <v>3090.5</v>
      </c>
      <c r="L17" s="87">
        <v>5479.5</v>
      </c>
      <c r="M17" s="87">
        <v>6000</v>
      </c>
      <c r="N17" s="87">
        <v>0</v>
      </c>
      <c r="O17" s="87">
        <v>4812.3500000000004</v>
      </c>
      <c r="P17" s="87">
        <v>0</v>
      </c>
      <c r="Q17" s="87">
        <v>0</v>
      </c>
      <c r="R17" s="87">
        <v>279192.90000000002</v>
      </c>
      <c r="S17" s="87">
        <v>6371.69</v>
      </c>
      <c r="T17" s="87">
        <v>0</v>
      </c>
      <c r="U17" s="87">
        <v>0</v>
      </c>
      <c r="V17" s="87">
        <v>0</v>
      </c>
      <c r="W17" s="87">
        <v>0</v>
      </c>
      <c r="X17" s="87">
        <v>0</v>
      </c>
      <c r="Y17" s="87">
        <v>0</v>
      </c>
      <c r="Z17" s="87">
        <v>0</v>
      </c>
      <c r="AA17" s="87">
        <v>0</v>
      </c>
      <c r="AB17" s="87">
        <v>0</v>
      </c>
      <c r="AC17" s="87">
        <v>0</v>
      </c>
      <c r="AD17" s="87">
        <v>272825.09999999998</v>
      </c>
      <c r="AE17" s="87">
        <v>0</v>
      </c>
      <c r="AF17" s="87">
        <v>756.5</v>
      </c>
      <c r="AG17" s="87">
        <v>0</v>
      </c>
      <c r="AH17" s="87">
        <v>0</v>
      </c>
      <c r="AI17" s="87">
        <v>0</v>
      </c>
      <c r="AJ17" s="87">
        <v>562.70000000000005</v>
      </c>
      <c r="AK17" s="87">
        <v>0</v>
      </c>
      <c r="AL17" s="87">
        <v>59857.2</v>
      </c>
      <c r="AM17" s="87">
        <v>0</v>
      </c>
      <c r="AN17" s="87">
        <v>8940</v>
      </c>
      <c r="AO17" s="87">
        <v>0</v>
      </c>
      <c r="AP17" s="87">
        <v>0</v>
      </c>
      <c r="AQ17" s="87">
        <v>60000</v>
      </c>
      <c r="AR17" s="87">
        <v>0</v>
      </c>
    </row>
    <row r="18" spans="1:44" x14ac:dyDescent="0.25">
      <c r="A18" s="43">
        <v>17</v>
      </c>
      <c r="B18" s="44">
        <v>5022398</v>
      </c>
      <c r="C18" s="44" t="s">
        <v>122</v>
      </c>
      <c r="D18" s="44">
        <f>SUM('RC-StateBudget'!$E18:$AR18)</f>
        <v>523445.56</v>
      </c>
      <c r="E18" s="88">
        <v>0</v>
      </c>
      <c r="F18" s="88">
        <v>0</v>
      </c>
      <c r="G18" s="88">
        <v>0</v>
      </c>
      <c r="H18" s="88">
        <v>0</v>
      </c>
      <c r="I18" s="88">
        <v>0</v>
      </c>
      <c r="J18" s="88">
        <v>0</v>
      </c>
      <c r="K18" s="88">
        <v>0</v>
      </c>
      <c r="L18" s="88">
        <v>0</v>
      </c>
      <c r="M18" s="88">
        <v>0</v>
      </c>
      <c r="N18" s="88">
        <v>0</v>
      </c>
      <c r="O18" s="88">
        <v>0</v>
      </c>
      <c r="P18" s="88">
        <v>0</v>
      </c>
      <c r="Q18" s="88">
        <v>0</v>
      </c>
      <c r="R18" s="88">
        <v>0</v>
      </c>
      <c r="S18" s="88">
        <v>0</v>
      </c>
      <c r="T18" s="88">
        <v>0</v>
      </c>
      <c r="U18" s="88">
        <v>0</v>
      </c>
      <c r="V18" s="88">
        <v>0</v>
      </c>
      <c r="W18" s="88">
        <v>0</v>
      </c>
      <c r="X18" s="88">
        <v>0</v>
      </c>
      <c r="Y18" s="88">
        <v>0</v>
      </c>
      <c r="Z18" s="88">
        <v>0</v>
      </c>
      <c r="AA18" s="88">
        <v>0</v>
      </c>
      <c r="AB18" s="88">
        <v>0</v>
      </c>
      <c r="AC18" s="88">
        <v>0</v>
      </c>
      <c r="AD18" s="88">
        <v>277618.59999999998</v>
      </c>
      <c r="AE18" s="88">
        <v>0</v>
      </c>
      <c r="AF18" s="88">
        <v>0</v>
      </c>
      <c r="AG18" s="88">
        <v>0</v>
      </c>
      <c r="AH18" s="88">
        <v>0</v>
      </c>
      <c r="AI18" s="88">
        <v>0</v>
      </c>
      <c r="AJ18" s="88">
        <v>0</v>
      </c>
      <c r="AK18" s="88">
        <v>0</v>
      </c>
      <c r="AL18" s="88">
        <v>7908.96</v>
      </c>
      <c r="AM18" s="88">
        <v>0</v>
      </c>
      <c r="AN18" s="88">
        <v>0</v>
      </c>
      <c r="AO18" s="88">
        <v>0</v>
      </c>
      <c r="AP18" s="88">
        <v>0</v>
      </c>
      <c r="AQ18" s="88">
        <v>0</v>
      </c>
      <c r="AR18" s="88">
        <v>237918</v>
      </c>
    </row>
    <row r="19" spans="1:44" x14ac:dyDescent="0.25">
      <c r="A19" s="40">
        <v>18</v>
      </c>
      <c r="B19" s="41">
        <v>5056721</v>
      </c>
      <c r="C19" s="41" t="s">
        <v>699</v>
      </c>
      <c r="D19" s="41">
        <f>SUM('RC-StateBudget'!$E19:$AR19)</f>
        <v>245503.5</v>
      </c>
      <c r="E19" s="87">
        <v>0</v>
      </c>
      <c r="F19" s="87">
        <v>40.619999999999997</v>
      </c>
      <c r="G19" s="87">
        <v>171272.3</v>
      </c>
      <c r="H19" s="87">
        <v>0</v>
      </c>
      <c r="I19" s="87">
        <v>0</v>
      </c>
      <c r="J19" s="87">
        <v>0</v>
      </c>
      <c r="K19" s="87">
        <v>274</v>
      </c>
      <c r="L19" s="87">
        <v>5775</v>
      </c>
      <c r="M19" s="87">
        <v>30000</v>
      </c>
      <c r="N19" s="87">
        <v>0</v>
      </c>
      <c r="O19" s="87">
        <v>19.350000000000001</v>
      </c>
      <c r="P19" s="87">
        <v>0</v>
      </c>
      <c r="Q19" s="87">
        <v>0</v>
      </c>
      <c r="R19" s="87">
        <v>8.1999999999999993</v>
      </c>
      <c r="S19" s="87">
        <v>21682.79</v>
      </c>
      <c r="T19" s="87">
        <v>0</v>
      </c>
      <c r="U19" s="87">
        <v>0</v>
      </c>
      <c r="V19" s="87">
        <v>0</v>
      </c>
      <c r="W19" s="87">
        <v>0</v>
      </c>
      <c r="X19" s="87">
        <v>0</v>
      </c>
      <c r="Y19" s="87">
        <v>0</v>
      </c>
      <c r="Z19" s="87">
        <v>0</v>
      </c>
      <c r="AA19" s="87">
        <v>0</v>
      </c>
      <c r="AB19" s="87">
        <v>0</v>
      </c>
      <c r="AC19" s="87">
        <v>0</v>
      </c>
      <c r="AD19" s="87">
        <v>16019.4</v>
      </c>
      <c r="AE19" s="87">
        <v>0</v>
      </c>
      <c r="AF19" s="87">
        <v>0</v>
      </c>
      <c r="AG19" s="87">
        <v>0</v>
      </c>
      <c r="AH19" s="87">
        <v>0</v>
      </c>
      <c r="AI19" s="87">
        <v>0</v>
      </c>
      <c r="AJ19" s="87">
        <v>0</v>
      </c>
      <c r="AK19" s="87">
        <v>0</v>
      </c>
      <c r="AL19" s="87">
        <v>411.84</v>
      </c>
      <c r="AM19" s="87">
        <v>0</v>
      </c>
      <c r="AN19" s="87">
        <v>0</v>
      </c>
      <c r="AO19" s="87">
        <v>0</v>
      </c>
      <c r="AP19" s="87">
        <v>0</v>
      </c>
      <c r="AQ19" s="87">
        <v>0</v>
      </c>
      <c r="AR19" s="87">
        <v>0</v>
      </c>
    </row>
    <row r="20" spans="1:44" x14ac:dyDescent="0.25">
      <c r="A20" s="43">
        <v>19</v>
      </c>
      <c r="B20" s="44">
        <v>5024323</v>
      </c>
      <c r="C20" s="44" t="s">
        <v>719</v>
      </c>
      <c r="D20" s="44">
        <f>SUM('RC-StateBudget'!$E20:$AR20)</f>
        <v>300932.40000000002</v>
      </c>
      <c r="E20" s="88">
        <v>0</v>
      </c>
      <c r="F20" s="88">
        <v>0</v>
      </c>
      <c r="G20" s="88">
        <v>0</v>
      </c>
      <c r="H20" s="88">
        <v>0</v>
      </c>
      <c r="I20" s="88">
        <v>0</v>
      </c>
      <c r="J20" s="88">
        <v>0</v>
      </c>
      <c r="K20" s="88">
        <v>137.4</v>
      </c>
      <c r="L20" s="88">
        <v>0</v>
      </c>
      <c r="M20" s="88">
        <v>0</v>
      </c>
      <c r="N20" s="88">
        <v>0</v>
      </c>
      <c r="O20" s="88">
        <v>0</v>
      </c>
      <c r="P20" s="88">
        <v>0</v>
      </c>
      <c r="Q20" s="88">
        <v>0</v>
      </c>
      <c r="R20" s="88">
        <v>0</v>
      </c>
      <c r="S20" s="88">
        <v>293964.59999999998</v>
      </c>
      <c r="T20" s="88">
        <v>0</v>
      </c>
      <c r="U20" s="88">
        <v>0</v>
      </c>
      <c r="V20" s="88">
        <v>0</v>
      </c>
      <c r="W20" s="88">
        <v>0</v>
      </c>
      <c r="X20" s="88">
        <v>0</v>
      </c>
      <c r="Y20" s="88">
        <v>0</v>
      </c>
      <c r="Z20" s="88">
        <v>0</v>
      </c>
      <c r="AA20" s="88">
        <v>0</v>
      </c>
      <c r="AB20" s="88">
        <v>0</v>
      </c>
      <c r="AC20" s="88">
        <v>0</v>
      </c>
      <c r="AD20" s="88">
        <v>3830.4</v>
      </c>
      <c r="AE20" s="88">
        <v>0</v>
      </c>
      <c r="AF20" s="88">
        <v>0</v>
      </c>
      <c r="AG20" s="88">
        <v>0</v>
      </c>
      <c r="AH20" s="88">
        <v>0</v>
      </c>
      <c r="AI20" s="88">
        <v>0</v>
      </c>
      <c r="AJ20" s="88">
        <v>0</v>
      </c>
      <c r="AK20" s="88">
        <v>0</v>
      </c>
      <c r="AL20" s="88">
        <v>0</v>
      </c>
      <c r="AM20" s="88">
        <v>0</v>
      </c>
      <c r="AN20" s="88">
        <v>3000</v>
      </c>
      <c r="AO20" s="88">
        <v>0</v>
      </c>
      <c r="AP20" s="88">
        <v>0</v>
      </c>
      <c r="AQ20" s="88">
        <v>0</v>
      </c>
      <c r="AR20" s="88">
        <v>0</v>
      </c>
    </row>
    <row r="21" spans="1:44" x14ac:dyDescent="0.25">
      <c r="A21" s="40">
        <v>20</v>
      </c>
      <c r="B21" s="41">
        <v>2008572</v>
      </c>
      <c r="C21" s="41" t="s">
        <v>751</v>
      </c>
      <c r="D21" s="41">
        <f>SUM('RC-StateBudget'!$E21:$AR21)</f>
        <v>9510380.2000000011</v>
      </c>
      <c r="E21" s="87">
        <v>29540.3</v>
      </c>
      <c r="F21" s="87">
        <v>2570647.35</v>
      </c>
      <c r="G21" s="87">
        <v>1773750</v>
      </c>
      <c r="H21" s="87">
        <v>0</v>
      </c>
      <c r="I21" s="87">
        <v>0</v>
      </c>
      <c r="J21" s="87">
        <v>97825</v>
      </c>
      <c r="K21" s="87">
        <v>18923.900000000001</v>
      </c>
      <c r="L21" s="87">
        <v>253423.52</v>
      </c>
      <c r="M21" s="87">
        <v>160000</v>
      </c>
      <c r="N21" s="87">
        <v>0</v>
      </c>
      <c r="O21" s="87">
        <v>49755.7</v>
      </c>
      <c r="P21" s="87">
        <v>0</v>
      </c>
      <c r="Q21" s="87">
        <v>0</v>
      </c>
      <c r="R21" s="87">
        <v>112.4</v>
      </c>
      <c r="S21" s="87">
        <v>34093.730000000003</v>
      </c>
      <c r="T21" s="87">
        <v>0</v>
      </c>
      <c r="U21" s="87">
        <v>0</v>
      </c>
      <c r="V21" s="87">
        <v>0</v>
      </c>
      <c r="W21" s="87">
        <v>0</v>
      </c>
      <c r="X21" s="87">
        <v>0</v>
      </c>
      <c r="Y21" s="87">
        <v>0</v>
      </c>
      <c r="Z21" s="87">
        <v>0</v>
      </c>
      <c r="AA21" s="87">
        <v>0</v>
      </c>
      <c r="AB21" s="87">
        <v>0</v>
      </c>
      <c r="AC21" s="87">
        <v>0</v>
      </c>
      <c r="AD21" s="87">
        <v>4522308.3</v>
      </c>
      <c r="AE21" s="87">
        <v>0</v>
      </c>
      <c r="AF21" s="87">
        <v>0</v>
      </c>
      <c r="AG21" s="87">
        <v>0</v>
      </c>
      <c r="AH21" s="87">
        <v>0</v>
      </c>
      <c r="AI21" s="87">
        <v>0</v>
      </c>
      <c r="AJ21" s="87">
        <v>0</v>
      </c>
      <c r="AK21" s="87">
        <v>0</v>
      </c>
      <c r="AL21" s="87">
        <v>0</v>
      </c>
      <c r="AM21" s="87">
        <v>0</v>
      </c>
      <c r="AN21" s="87">
        <v>0</v>
      </c>
      <c r="AO21" s="87">
        <v>0</v>
      </c>
      <c r="AP21" s="87">
        <v>0</v>
      </c>
      <c r="AQ21" s="87">
        <v>0</v>
      </c>
      <c r="AR21" s="87">
        <v>0</v>
      </c>
    </row>
    <row r="22" spans="1:44" x14ac:dyDescent="0.25">
      <c r="A22" s="43">
        <v>21</v>
      </c>
      <c r="B22" s="44">
        <v>5215919</v>
      </c>
      <c r="C22" s="44" t="s">
        <v>722</v>
      </c>
      <c r="D22" s="44">
        <f>SUM('RC-StateBudget'!$E22:$AR22)</f>
        <v>140139.49000000002</v>
      </c>
      <c r="E22" s="88">
        <v>0</v>
      </c>
      <c r="F22" s="88">
        <v>0</v>
      </c>
      <c r="G22" s="88">
        <v>0</v>
      </c>
      <c r="H22" s="88">
        <v>0</v>
      </c>
      <c r="I22" s="88">
        <v>0</v>
      </c>
      <c r="J22" s="88">
        <v>0</v>
      </c>
      <c r="K22" s="88">
        <v>3190.3</v>
      </c>
      <c r="L22" s="88">
        <v>3511.1</v>
      </c>
      <c r="M22" s="88">
        <v>0</v>
      </c>
      <c r="N22" s="88">
        <v>0</v>
      </c>
      <c r="O22" s="88">
        <v>0</v>
      </c>
      <c r="P22" s="88">
        <v>0</v>
      </c>
      <c r="Q22" s="88">
        <v>0</v>
      </c>
      <c r="R22" s="88">
        <v>37078.199999999997</v>
      </c>
      <c r="S22" s="88">
        <v>62075.35</v>
      </c>
      <c r="T22" s="88">
        <v>0</v>
      </c>
      <c r="U22" s="88">
        <v>0</v>
      </c>
      <c r="V22" s="88">
        <v>0</v>
      </c>
      <c r="W22" s="88">
        <v>0</v>
      </c>
      <c r="X22" s="88">
        <v>0</v>
      </c>
      <c r="Y22" s="88">
        <v>0</v>
      </c>
      <c r="Z22" s="88">
        <v>0</v>
      </c>
      <c r="AA22" s="88">
        <v>0</v>
      </c>
      <c r="AB22" s="88">
        <v>0</v>
      </c>
      <c r="AC22" s="88">
        <v>0</v>
      </c>
      <c r="AD22" s="88">
        <v>29369.34</v>
      </c>
      <c r="AE22" s="88">
        <v>0</v>
      </c>
      <c r="AF22" s="88">
        <v>0</v>
      </c>
      <c r="AG22" s="88">
        <v>0</v>
      </c>
      <c r="AH22" s="88">
        <v>0</v>
      </c>
      <c r="AI22" s="88">
        <v>3840</v>
      </c>
      <c r="AJ22" s="88">
        <v>75.2</v>
      </c>
      <c r="AK22" s="88">
        <v>0</v>
      </c>
      <c r="AL22" s="88">
        <v>0</v>
      </c>
      <c r="AM22" s="88">
        <v>0</v>
      </c>
      <c r="AN22" s="88">
        <v>1000</v>
      </c>
      <c r="AO22" s="88">
        <v>0</v>
      </c>
      <c r="AP22" s="88">
        <v>0</v>
      </c>
      <c r="AQ22" s="88">
        <v>0</v>
      </c>
      <c r="AR22" s="88">
        <v>0</v>
      </c>
    </row>
    <row r="23" spans="1:44" x14ac:dyDescent="0.25">
      <c r="A23" s="40">
        <v>22</v>
      </c>
      <c r="B23" s="41">
        <v>2843617</v>
      </c>
      <c r="C23" s="41" t="s">
        <v>757</v>
      </c>
      <c r="D23" s="41">
        <f>SUM('RC-StateBudget'!$E23:$AR23)</f>
        <v>46897.599999999999</v>
      </c>
      <c r="E23" s="87">
        <v>1036</v>
      </c>
      <c r="F23" s="87">
        <v>5564.1</v>
      </c>
      <c r="G23" s="87">
        <v>0</v>
      </c>
      <c r="H23" s="87">
        <v>0</v>
      </c>
      <c r="I23" s="87">
        <v>0</v>
      </c>
      <c r="J23" s="87">
        <v>3907.3</v>
      </c>
      <c r="K23" s="87">
        <v>394.5</v>
      </c>
      <c r="L23" s="87">
        <v>0</v>
      </c>
      <c r="M23" s="87">
        <v>0</v>
      </c>
      <c r="N23" s="87">
        <v>0</v>
      </c>
      <c r="O23" s="87">
        <v>37.6</v>
      </c>
      <c r="P23" s="87">
        <v>0</v>
      </c>
      <c r="Q23" s="87">
        <v>0</v>
      </c>
      <c r="R23" s="87">
        <v>7</v>
      </c>
      <c r="S23" s="87">
        <v>25450.5</v>
      </c>
      <c r="T23" s="87">
        <v>0</v>
      </c>
      <c r="U23" s="87">
        <v>0</v>
      </c>
      <c r="V23" s="87">
        <v>0</v>
      </c>
      <c r="W23" s="87">
        <v>0</v>
      </c>
      <c r="X23" s="87">
        <v>0</v>
      </c>
      <c r="Y23" s="87">
        <v>0</v>
      </c>
      <c r="Z23" s="87">
        <v>0</v>
      </c>
      <c r="AA23" s="87">
        <v>0</v>
      </c>
      <c r="AB23" s="87">
        <v>0</v>
      </c>
      <c r="AC23" s="87">
        <v>0</v>
      </c>
      <c r="AD23" s="87">
        <v>10500.6</v>
      </c>
      <c r="AE23" s="87">
        <v>0</v>
      </c>
      <c r="AF23" s="87">
        <v>0</v>
      </c>
      <c r="AG23" s="87">
        <v>0</v>
      </c>
      <c r="AH23" s="87">
        <v>0</v>
      </c>
      <c r="AI23" s="87">
        <v>0</v>
      </c>
      <c r="AJ23" s="87">
        <v>0</v>
      </c>
      <c r="AK23" s="87">
        <v>0</v>
      </c>
      <c r="AL23" s="87">
        <v>0</v>
      </c>
      <c r="AM23" s="87">
        <v>0</v>
      </c>
      <c r="AN23" s="87">
        <v>0</v>
      </c>
      <c r="AO23" s="87">
        <v>0</v>
      </c>
      <c r="AP23" s="87">
        <v>0</v>
      </c>
      <c r="AQ23" s="87">
        <v>0</v>
      </c>
      <c r="AR23" s="87">
        <v>0</v>
      </c>
    </row>
    <row r="24" spans="1:44" x14ac:dyDescent="0.25">
      <c r="A24" s="43">
        <v>23</v>
      </c>
      <c r="B24" s="44">
        <v>2861429</v>
      </c>
      <c r="C24" s="44" t="s">
        <v>632</v>
      </c>
      <c r="D24" s="44">
        <f>SUM('RC-StateBudget'!$E24:$AR24)</f>
        <v>46365.5</v>
      </c>
      <c r="E24" s="88">
        <v>12137.1</v>
      </c>
      <c r="F24" s="88">
        <v>0</v>
      </c>
      <c r="G24" s="88">
        <v>0</v>
      </c>
      <c r="H24" s="88">
        <v>0</v>
      </c>
      <c r="I24" s="88">
        <v>0</v>
      </c>
      <c r="J24" s="88">
        <v>0</v>
      </c>
      <c r="K24" s="88">
        <v>969</v>
      </c>
      <c r="L24" s="88">
        <v>0</v>
      </c>
      <c r="M24" s="88">
        <v>1480</v>
      </c>
      <c r="N24" s="88">
        <v>0</v>
      </c>
      <c r="O24" s="88">
        <v>0</v>
      </c>
      <c r="P24" s="88">
        <v>0</v>
      </c>
      <c r="Q24" s="88">
        <v>0</v>
      </c>
      <c r="R24" s="88">
        <v>0</v>
      </c>
      <c r="S24" s="88">
        <v>15264.7</v>
      </c>
      <c r="T24" s="88">
        <v>0</v>
      </c>
      <c r="U24" s="88">
        <v>0</v>
      </c>
      <c r="V24" s="88">
        <v>0</v>
      </c>
      <c r="W24" s="88">
        <v>0</v>
      </c>
      <c r="X24" s="88">
        <v>0</v>
      </c>
      <c r="Y24" s="88">
        <v>0</v>
      </c>
      <c r="Z24" s="88">
        <v>0</v>
      </c>
      <c r="AA24" s="88">
        <v>0</v>
      </c>
      <c r="AB24" s="88">
        <v>0</v>
      </c>
      <c r="AC24" s="88">
        <v>0</v>
      </c>
      <c r="AD24" s="88">
        <v>8820</v>
      </c>
      <c r="AE24" s="88">
        <v>0</v>
      </c>
      <c r="AF24" s="88">
        <v>0</v>
      </c>
      <c r="AG24" s="88">
        <v>0</v>
      </c>
      <c r="AH24" s="88">
        <v>0</v>
      </c>
      <c r="AI24" s="88">
        <v>0</v>
      </c>
      <c r="AJ24" s="88">
        <v>7694.7</v>
      </c>
      <c r="AK24" s="88">
        <v>0</v>
      </c>
      <c r="AL24" s="88">
        <v>0</v>
      </c>
      <c r="AM24" s="88">
        <v>0</v>
      </c>
      <c r="AN24" s="88">
        <v>0</v>
      </c>
      <c r="AO24" s="88">
        <v>0</v>
      </c>
      <c r="AP24" s="88">
        <v>0</v>
      </c>
      <c r="AQ24" s="88">
        <v>0</v>
      </c>
      <c r="AR24" s="88">
        <v>0</v>
      </c>
    </row>
    <row r="25" spans="1:44" x14ac:dyDescent="0.25">
      <c r="A25" s="40">
        <v>24</v>
      </c>
      <c r="B25" s="41">
        <v>2874482</v>
      </c>
      <c r="C25" s="41" t="s">
        <v>657</v>
      </c>
      <c r="D25" s="41">
        <f>SUM('RC-StateBudget'!$E25:$AR25)</f>
        <v>86561.4</v>
      </c>
      <c r="E25" s="87">
        <v>13891.5</v>
      </c>
      <c r="F25" s="87">
        <v>0</v>
      </c>
      <c r="G25" s="87">
        <v>27635.8</v>
      </c>
      <c r="H25" s="87">
        <v>0</v>
      </c>
      <c r="I25" s="87">
        <v>0</v>
      </c>
      <c r="J25" s="87">
        <v>90</v>
      </c>
      <c r="K25" s="87">
        <v>0</v>
      </c>
      <c r="L25" s="87">
        <v>140</v>
      </c>
      <c r="M25" s="87">
        <v>0</v>
      </c>
      <c r="N25" s="87">
        <v>0</v>
      </c>
      <c r="O25" s="87">
        <v>0</v>
      </c>
      <c r="P25" s="87">
        <v>0</v>
      </c>
      <c r="Q25" s="87">
        <v>0</v>
      </c>
      <c r="R25" s="87">
        <v>38226.1</v>
      </c>
      <c r="S25" s="87">
        <v>1277</v>
      </c>
      <c r="T25" s="87">
        <v>0</v>
      </c>
      <c r="U25" s="87">
        <v>0</v>
      </c>
      <c r="V25" s="87">
        <v>0</v>
      </c>
      <c r="W25" s="87">
        <v>0</v>
      </c>
      <c r="X25" s="87">
        <v>0</v>
      </c>
      <c r="Y25" s="87">
        <v>0</v>
      </c>
      <c r="Z25" s="87">
        <v>0</v>
      </c>
      <c r="AA25" s="87">
        <v>0</v>
      </c>
      <c r="AB25" s="87">
        <v>0</v>
      </c>
      <c r="AC25" s="87">
        <v>0</v>
      </c>
      <c r="AD25" s="87">
        <v>5301</v>
      </c>
      <c r="AE25" s="87">
        <v>0</v>
      </c>
      <c r="AF25" s="87">
        <v>0</v>
      </c>
      <c r="AG25" s="87">
        <v>0</v>
      </c>
      <c r="AH25" s="87">
        <v>0</v>
      </c>
      <c r="AI25" s="87">
        <v>0</v>
      </c>
      <c r="AJ25" s="87">
        <v>0</v>
      </c>
      <c r="AK25" s="87">
        <v>0</v>
      </c>
      <c r="AL25" s="87">
        <v>0</v>
      </c>
      <c r="AM25" s="87">
        <v>0</v>
      </c>
      <c r="AN25" s="87">
        <v>0</v>
      </c>
      <c r="AO25" s="87">
        <v>0</v>
      </c>
      <c r="AP25" s="87">
        <v>0</v>
      </c>
      <c r="AQ25" s="87">
        <v>0</v>
      </c>
      <c r="AR25" s="87">
        <v>0</v>
      </c>
    </row>
    <row r="26" spans="1:44" x14ac:dyDescent="0.25">
      <c r="A26" s="43">
        <v>25</v>
      </c>
      <c r="B26" s="44">
        <v>2007126</v>
      </c>
      <c r="C26" s="44" t="s">
        <v>24</v>
      </c>
      <c r="D26" s="44">
        <f>SUM('RC-StateBudget'!$E26:$AR26)</f>
        <v>253258.3</v>
      </c>
      <c r="E26" s="88">
        <v>36027</v>
      </c>
      <c r="F26" s="88">
        <v>76414.5</v>
      </c>
      <c r="G26" s="88">
        <v>25754.799999999999</v>
      </c>
      <c r="H26" s="88">
        <v>20044</v>
      </c>
      <c r="I26" s="88">
        <v>0</v>
      </c>
      <c r="J26" s="88">
        <v>1372.5</v>
      </c>
      <c r="K26" s="88">
        <v>563.70000000000005</v>
      </c>
      <c r="L26" s="88">
        <v>1400.1</v>
      </c>
      <c r="M26" s="88">
        <v>3161.4</v>
      </c>
      <c r="N26" s="88">
        <v>0</v>
      </c>
      <c r="O26" s="88">
        <v>0</v>
      </c>
      <c r="P26" s="88">
        <v>0</v>
      </c>
      <c r="Q26" s="88">
        <v>0</v>
      </c>
      <c r="R26" s="88">
        <v>0</v>
      </c>
      <c r="S26" s="88">
        <v>606.5</v>
      </c>
      <c r="T26" s="88">
        <v>26130.9</v>
      </c>
      <c r="U26" s="88">
        <v>0</v>
      </c>
      <c r="V26" s="88">
        <v>0</v>
      </c>
      <c r="W26" s="88">
        <v>0</v>
      </c>
      <c r="X26" s="88">
        <v>0</v>
      </c>
      <c r="Y26" s="88">
        <v>0</v>
      </c>
      <c r="Z26" s="88">
        <v>0</v>
      </c>
      <c r="AA26" s="88">
        <v>0</v>
      </c>
      <c r="AB26" s="88">
        <v>0</v>
      </c>
      <c r="AC26" s="88">
        <v>0</v>
      </c>
      <c r="AD26" s="88">
        <v>53667.9</v>
      </c>
      <c r="AE26" s="88">
        <v>0</v>
      </c>
      <c r="AF26" s="88">
        <v>0</v>
      </c>
      <c r="AG26" s="88">
        <v>0</v>
      </c>
      <c r="AH26" s="88">
        <v>0</v>
      </c>
      <c r="AI26" s="88">
        <v>0</v>
      </c>
      <c r="AJ26" s="88">
        <v>0</v>
      </c>
      <c r="AK26" s="88">
        <v>0</v>
      </c>
      <c r="AL26" s="88">
        <v>0</v>
      </c>
      <c r="AM26" s="88">
        <v>0</v>
      </c>
      <c r="AN26" s="88">
        <v>1415</v>
      </c>
      <c r="AO26" s="88">
        <v>0</v>
      </c>
      <c r="AP26" s="88">
        <v>0</v>
      </c>
      <c r="AQ26" s="88">
        <v>6700</v>
      </c>
      <c r="AR26" s="88">
        <v>0</v>
      </c>
    </row>
    <row r="27" spans="1:44" x14ac:dyDescent="0.25">
      <c r="A27" s="40">
        <v>26</v>
      </c>
      <c r="B27" s="41">
        <v>2708701</v>
      </c>
      <c r="C27" s="41" t="s">
        <v>691</v>
      </c>
      <c r="D27" s="41">
        <f>SUM('RC-StateBudget'!$E27:$AR27)</f>
        <v>5013002.3999999994</v>
      </c>
      <c r="E27" s="87">
        <v>66805.399999999994</v>
      </c>
      <c r="F27" s="87">
        <v>1352124.3</v>
      </c>
      <c r="G27" s="87">
        <v>0</v>
      </c>
      <c r="H27" s="87">
        <v>0</v>
      </c>
      <c r="I27" s="87">
        <v>0</v>
      </c>
      <c r="J27" s="87">
        <v>0</v>
      </c>
      <c r="K27" s="87">
        <v>7273</v>
      </c>
      <c r="L27" s="87">
        <v>363033.2</v>
      </c>
      <c r="M27" s="87">
        <v>322237.90000000002</v>
      </c>
      <c r="N27" s="87">
        <v>17869.3</v>
      </c>
      <c r="O27" s="87">
        <v>638231.79999999993</v>
      </c>
      <c r="P27" s="87">
        <v>0</v>
      </c>
      <c r="Q27" s="87">
        <v>0</v>
      </c>
      <c r="R27" s="87">
        <v>2682.4</v>
      </c>
      <c r="S27" s="87">
        <v>141853.1</v>
      </c>
      <c r="T27" s="87">
        <v>71901</v>
      </c>
      <c r="U27" s="87">
        <v>0</v>
      </c>
      <c r="V27" s="87">
        <v>0</v>
      </c>
      <c r="W27" s="87">
        <v>0</v>
      </c>
      <c r="X27" s="87">
        <v>0</v>
      </c>
      <c r="Y27" s="87">
        <v>0</v>
      </c>
      <c r="Z27" s="87">
        <v>0</v>
      </c>
      <c r="AA27" s="87">
        <v>0</v>
      </c>
      <c r="AB27" s="87">
        <v>0</v>
      </c>
      <c r="AC27" s="87">
        <v>0</v>
      </c>
      <c r="AD27" s="87">
        <v>1929862.7</v>
      </c>
      <c r="AE27" s="87">
        <v>0</v>
      </c>
      <c r="AF27" s="87">
        <v>0</v>
      </c>
      <c r="AG27" s="87">
        <v>0</v>
      </c>
      <c r="AH27" s="87">
        <v>0</v>
      </c>
      <c r="AI27" s="87">
        <v>0</v>
      </c>
      <c r="AJ27" s="87">
        <v>1500</v>
      </c>
      <c r="AK27" s="87">
        <v>0</v>
      </c>
      <c r="AL27" s="87">
        <v>77128.3</v>
      </c>
      <c r="AM27" s="87">
        <v>0</v>
      </c>
      <c r="AN27" s="87">
        <v>20500</v>
      </c>
      <c r="AO27" s="87">
        <v>0</v>
      </c>
      <c r="AP27" s="87">
        <v>0</v>
      </c>
      <c r="AQ27" s="87">
        <v>0</v>
      </c>
      <c r="AR27" s="87">
        <v>0</v>
      </c>
    </row>
    <row r="28" spans="1:44" x14ac:dyDescent="0.25">
      <c r="A28" s="43">
        <v>27</v>
      </c>
      <c r="B28" s="44">
        <v>2696304</v>
      </c>
      <c r="C28" s="44" t="s">
        <v>415</v>
      </c>
      <c r="D28" s="44">
        <f>SUM('RC-StateBudget'!$E28:$AR28)</f>
        <v>87802.12000000001</v>
      </c>
      <c r="E28" s="88">
        <v>2097</v>
      </c>
      <c r="F28" s="88">
        <v>20</v>
      </c>
      <c r="G28" s="88">
        <v>36000</v>
      </c>
      <c r="H28" s="88">
        <v>0</v>
      </c>
      <c r="I28" s="88">
        <v>0</v>
      </c>
      <c r="J28" s="88">
        <v>0</v>
      </c>
      <c r="K28" s="88">
        <v>0</v>
      </c>
      <c r="L28" s="88">
        <v>4228</v>
      </c>
      <c r="M28" s="88">
        <v>0</v>
      </c>
      <c r="N28" s="88">
        <v>0</v>
      </c>
      <c r="O28" s="88">
        <v>0</v>
      </c>
      <c r="P28" s="88">
        <v>0</v>
      </c>
      <c r="Q28" s="88">
        <v>0</v>
      </c>
      <c r="R28" s="88">
        <v>15661.4</v>
      </c>
      <c r="S28" s="88">
        <v>2879.92</v>
      </c>
      <c r="T28" s="88">
        <v>0</v>
      </c>
      <c r="U28" s="88">
        <v>0</v>
      </c>
      <c r="V28" s="88">
        <v>0</v>
      </c>
      <c r="W28" s="88">
        <v>0</v>
      </c>
      <c r="X28" s="88">
        <v>0</v>
      </c>
      <c r="Y28" s="88">
        <v>0</v>
      </c>
      <c r="Z28" s="88">
        <v>0</v>
      </c>
      <c r="AA28" s="88">
        <v>0</v>
      </c>
      <c r="AB28" s="88">
        <v>0</v>
      </c>
      <c r="AC28" s="88">
        <v>0</v>
      </c>
      <c r="AD28" s="88">
        <v>12580</v>
      </c>
      <c r="AE28" s="88">
        <v>0</v>
      </c>
      <c r="AF28" s="88">
        <v>0</v>
      </c>
      <c r="AG28" s="88">
        <v>0</v>
      </c>
      <c r="AH28" s="88">
        <v>0</v>
      </c>
      <c r="AI28" s="88">
        <v>0</v>
      </c>
      <c r="AJ28" s="88">
        <v>1035.8</v>
      </c>
      <c r="AK28" s="88">
        <v>0</v>
      </c>
      <c r="AL28" s="88">
        <v>0</v>
      </c>
      <c r="AM28" s="88">
        <v>0</v>
      </c>
      <c r="AN28" s="88">
        <v>1800</v>
      </c>
      <c r="AO28" s="88">
        <v>0</v>
      </c>
      <c r="AP28" s="88">
        <v>0</v>
      </c>
      <c r="AQ28" s="88">
        <v>11500</v>
      </c>
      <c r="AR28" s="88">
        <v>0</v>
      </c>
    </row>
    <row r="29" spans="1:44" x14ac:dyDescent="0.25">
      <c r="A29" s="40">
        <v>28</v>
      </c>
      <c r="B29" s="41">
        <v>2609436</v>
      </c>
      <c r="C29" s="41" t="s">
        <v>567</v>
      </c>
      <c r="D29" s="41">
        <f>SUM('RC-StateBudget'!$E29:$AR29)</f>
        <v>92455.810000000012</v>
      </c>
      <c r="E29" s="87">
        <v>2126.3000000000002</v>
      </c>
      <c r="F29" s="87">
        <v>8948.9</v>
      </c>
      <c r="G29" s="87">
        <v>34390</v>
      </c>
      <c r="H29" s="87">
        <v>0</v>
      </c>
      <c r="I29" s="87">
        <v>0</v>
      </c>
      <c r="J29" s="87">
        <v>0</v>
      </c>
      <c r="K29" s="87">
        <v>1206.3</v>
      </c>
      <c r="L29" s="87">
        <v>0</v>
      </c>
      <c r="M29" s="87">
        <v>1046</v>
      </c>
      <c r="N29" s="87">
        <v>0</v>
      </c>
      <c r="O29" s="87">
        <v>4261.38</v>
      </c>
      <c r="P29" s="87">
        <v>0</v>
      </c>
      <c r="Q29" s="87">
        <v>0</v>
      </c>
      <c r="R29" s="87">
        <v>1987.76</v>
      </c>
      <c r="S29" s="87">
        <v>4145.6499999999996</v>
      </c>
      <c r="T29" s="87">
        <v>0</v>
      </c>
      <c r="U29" s="87">
        <v>0</v>
      </c>
      <c r="V29" s="87">
        <v>0</v>
      </c>
      <c r="W29" s="87">
        <v>0</v>
      </c>
      <c r="X29" s="87">
        <v>0</v>
      </c>
      <c r="Y29" s="87">
        <v>0</v>
      </c>
      <c r="Z29" s="87">
        <v>0</v>
      </c>
      <c r="AA29" s="87">
        <v>0</v>
      </c>
      <c r="AB29" s="87">
        <v>0</v>
      </c>
      <c r="AC29" s="87">
        <v>0</v>
      </c>
      <c r="AD29" s="87">
        <v>15028.2</v>
      </c>
      <c r="AE29" s="87">
        <v>0</v>
      </c>
      <c r="AF29" s="87">
        <v>0</v>
      </c>
      <c r="AG29" s="87">
        <v>0</v>
      </c>
      <c r="AH29" s="87">
        <v>0</v>
      </c>
      <c r="AI29" s="87">
        <v>1404</v>
      </c>
      <c r="AJ29" s="87">
        <v>7.6</v>
      </c>
      <c r="AK29" s="87">
        <v>0</v>
      </c>
      <c r="AL29" s="87">
        <v>7272.72</v>
      </c>
      <c r="AM29" s="87">
        <v>0</v>
      </c>
      <c r="AN29" s="87">
        <v>8631</v>
      </c>
      <c r="AO29" s="87">
        <v>0</v>
      </c>
      <c r="AP29" s="87">
        <v>0</v>
      </c>
      <c r="AQ29" s="87">
        <v>2000</v>
      </c>
      <c r="AR29" s="87">
        <v>0</v>
      </c>
    </row>
    <row r="30" spans="1:44" x14ac:dyDescent="0.25">
      <c r="A30" s="43">
        <v>29</v>
      </c>
      <c r="B30" s="44">
        <v>2014491</v>
      </c>
      <c r="C30" s="44" t="s">
        <v>696</v>
      </c>
      <c r="D30" s="44">
        <f>SUM('RC-StateBudget'!$E30:$AR30)</f>
        <v>352910.27999999997</v>
      </c>
      <c r="E30" s="88">
        <v>25000</v>
      </c>
      <c r="F30" s="88">
        <v>123300</v>
      </c>
      <c r="G30" s="88">
        <v>45402</v>
      </c>
      <c r="H30" s="88">
        <v>48500</v>
      </c>
      <c r="I30" s="88">
        <v>0</v>
      </c>
      <c r="J30" s="88">
        <v>12304</v>
      </c>
      <c r="K30" s="88">
        <v>495.1</v>
      </c>
      <c r="L30" s="88">
        <v>1951.8</v>
      </c>
      <c r="M30" s="88">
        <v>393</v>
      </c>
      <c r="N30" s="88">
        <v>0</v>
      </c>
      <c r="O30" s="88">
        <v>0</v>
      </c>
      <c r="P30" s="88">
        <v>0</v>
      </c>
      <c r="Q30" s="88">
        <v>0</v>
      </c>
      <c r="R30" s="88">
        <v>0</v>
      </c>
      <c r="S30" s="88">
        <v>4051.02</v>
      </c>
      <c r="T30" s="88">
        <v>4230.96</v>
      </c>
      <c r="U30" s="88">
        <v>0</v>
      </c>
      <c r="V30" s="88">
        <v>0</v>
      </c>
      <c r="W30" s="88">
        <v>0</v>
      </c>
      <c r="X30" s="88">
        <v>0</v>
      </c>
      <c r="Y30" s="88">
        <v>0</v>
      </c>
      <c r="Z30" s="88">
        <v>0</v>
      </c>
      <c r="AA30" s="88">
        <v>0</v>
      </c>
      <c r="AB30" s="88">
        <v>0</v>
      </c>
      <c r="AC30" s="88">
        <v>0</v>
      </c>
      <c r="AD30" s="88">
        <v>68768.100000000006</v>
      </c>
      <c r="AE30" s="88">
        <v>0</v>
      </c>
      <c r="AF30" s="88">
        <v>0</v>
      </c>
      <c r="AG30" s="88">
        <v>0</v>
      </c>
      <c r="AH30" s="88">
        <v>15914.3</v>
      </c>
      <c r="AI30" s="88">
        <v>0</v>
      </c>
      <c r="AJ30" s="88">
        <v>0</v>
      </c>
      <c r="AK30" s="88">
        <v>0</v>
      </c>
      <c r="AL30" s="88">
        <v>0</v>
      </c>
      <c r="AM30" s="88">
        <v>0</v>
      </c>
      <c r="AN30" s="88">
        <v>2600</v>
      </c>
      <c r="AO30" s="88">
        <v>0</v>
      </c>
      <c r="AP30" s="88">
        <v>0</v>
      </c>
      <c r="AQ30" s="88">
        <v>0</v>
      </c>
      <c r="AR30" s="88">
        <v>0</v>
      </c>
    </row>
    <row r="31" spans="1:44" x14ac:dyDescent="0.25">
      <c r="A31" s="40">
        <v>30</v>
      </c>
      <c r="B31" s="41">
        <v>2551764</v>
      </c>
      <c r="C31" s="41" t="s">
        <v>802</v>
      </c>
      <c r="D31" s="41">
        <f>SUM('RC-StateBudget'!$E31:$AR31)</f>
        <v>161788.79999999999</v>
      </c>
      <c r="E31" s="87">
        <v>5226.2999999999993</v>
      </c>
      <c r="F31" s="87">
        <v>5538.9</v>
      </c>
      <c r="G31" s="87">
        <v>81509.7</v>
      </c>
      <c r="H31" s="87">
        <v>0</v>
      </c>
      <c r="I31" s="87">
        <v>0</v>
      </c>
      <c r="J31" s="87">
        <v>0</v>
      </c>
      <c r="K31" s="87">
        <v>0</v>
      </c>
      <c r="L31" s="87">
        <v>0</v>
      </c>
      <c r="M31" s="87">
        <v>56912.6</v>
      </c>
      <c r="N31" s="87">
        <v>0</v>
      </c>
      <c r="O31" s="87">
        <v>0</v>
      </c>
      <c r="P31" s="87">
        <v>0</v>
      </c>
      <c r="Q31" s="87">
        <v>0</v>
      </c>
      <c r="R31" s="87">
        <v>0</v>
      </c>
      <c r="S31" s="87">
        <v>1802.9</v>
      </c>
      <c r="T31" s="87">
        <v>0</v>
      </c>
      <c r="U31" s="87">
        <v>0</v>
      </c>
      <c r="V31" s="87">
        <v>0</v>
      </c>
      <c r="W31" s="87">
        <v>0</v>
      </c>
      <c r="X31" s="87">
        <v>0</v>
      </c>
      <c r="Y31" s="87">
        <v>0</v>
      </c>
      <c r="Z31" s="87">
        <v>0</v>
      </c>
      <c r="AA31" s="87">
        <v>0</v>
      </c>
      <c r="AB31" s="87">
        <v>0</v>
      </c>
      <c r="AC31" s="87">
        <v>0</v>
      </c>
      <c r="AD31" s="87">
        <v>2948.4</v>
      </c>
      <c r="AE31" s="87">
        <v>0</v>
      </c>
      <c r="AF31" s="87">
        <v>0</v>
      </c>
      <c r="AG31" s="87">
        <v>0</v>
      </c>
      <c r="AH31" s="87">
        <v>0</v>
      </c>
      <c r="AI31" s="87">
        <v>0</v>
      </c>
      <c r="AJ31" s="87">
        <v>0</v>
      </c>
      <c r="AK31" s="87">
        <v>0</v>
      </c>
      <c r="AL31" s="87">
        <v>0</v>
      </c>
      <c r="AM31" s="87">
        <v>0</v>
      </c>
      <c r="AN31" s="87">
        <v>7850</v>
      </c>
      <c r="AO31" s="87">
        <v>0</v>
      </c>
      <c r="AP31" s="87">
        <v>0</v>
      </c>
      <c r="AQ31" s="87">
        <v>0</v>
      </c>
      <c r="AR31" s="87">
        <v>0</v>
      </c>
    </row>
    <row r="32" spans="1:44" x14ac:dyDescent="0.25">
      <c r="A32" s="43">
        <v>31</v>
      </c>
      <c r="B32" s="44">
        <v>5023998</v>
      </c>
      <c r="C32" s="44" t="s">
        <v>726</v>
      </c>
      <c r="D32" s="44">
        <f>SUM('RC-StateBudget'!$E32:$AR32)</f>
        <v>325230.80000000005</v>
      </c>
      <c r="E32" s="88">
        <v>924.6</v>
      </c>
      <c r="F32" s="88">
        <v>35278.400000000001</v>
      </c>
      <c r="G32" s="88">
        <v>0</v>
      </c>
      <c r="H32" s="88">
        <v>0</v>
      </c>
      <c r="I32" s="88">
        <v>0</v>
      </c>
      <c r="J32" s="88">
        <v>20280.5</v>
      </c>
      <c r="K32" s="88">
        <v>3956.8</v>
      </c>
      <c r="L32" s="88">
        <v>2702.9</v>
      </c>
      <c r="M32" s="88">
        <v>4500</v>
      </c>
      <c r="N32" s="88">
        <v>0</v>
      </c>
      <c r="O32" s="88">
        <v>242.6</v>
      </c>
      <c r="P32" s="88">
        <v>0</v>
      </c>
      <c r="Q32" s="88">
        <v>0</v>
      </c>
      <c r="R32" s="88">
        <v>677.4</v>
      </c>
      <c r="S32" s="88">
        <v>4022.2</v>
      </c>
      <c r="T32" s="88">
        <v>0</v>
      </c>
      <c r="U32" s="88">
        <v>0</v>
      </c>
      <c r="V32" s="88">
        <v>0</v>
      </c>
      <c r="W32" s="88">
        <v>0</v>
      </c>
      <c r="X32" s="88">
        <v>0</v>
      </c>
      <c r="Y32" s="88">
        <v>0</v>
      </c>
      <c r="Z32" s="88">
        <v>0</v>
      </c>
      <c r="AA32" s="88">
        <v>0</v>
      </c>
      <c r="AB32" s="88">
        <v>0</v>
      </c>
      <c r="AC32" s="88">
        <v>0</v>
      </c>
      <c r="AD32" s="88">
        <v>207684.8</v>
      </c>
      <c r="AE32" s="88">
        <v>0</v>
      </c>
      <c r="AF32" s="88">
        <v>0</v>
      </c>
      <c r="AG32" s="88">
        <v>0</v>
      </c>
      <c r="AH32" s="88">
        <v>0</v>
      </c>
      <c r="AI32" s="88">
        <v>0</v>
      </c>
      <c r="AJ32" s="88">
        <v>6246.2</v>
      </c>
      <c r="AK32" s="88">
        <v>0</v>
      </c>
      <c r="AL32" s="88">
        <v>38114.399999999994</v>
      </c>
      <c r="AM32" s="88">
        <v>0</v>
      </c>
      <c r="AN32" s="88">
        <v>600</v>
      </c>
      <c r="AO32" s="88">
        <v>0</v>
      </c>
      <c r="AP32" s="88">
        <v>0</v>
      </c>
      <c r="AQ32" s="88">
        <v>0</v>
      </c>
      <c r="AR32" s="88">
        <v>0</v>
      </c>
    </row>
    <row r="33" spans="1:44" x14ac:dyDescent="0.25">
      <c r="A33" s="40">
        <v>32</v>
      </c>
      <c r="B33" s="41">
        <v>5544084</v>
      </c>
      <c r="C33" s="41" t="s">
        <v>398</v>
      </c>
      <c r="D33" s="41">
        <f>SUM('RC-StateBudget'!$E33:$AR33)</f>
        <v>197214.56</v>
      </c>
      <c r="E33" s="87">
        <v>0</v>
      </c>
      <c r="F33" s="87">
        <v>0</v>
      </c>
      <c r="G33" s="87">
        <v>0</v>
      </c>
      <c r="H33" s="87">
        <v>0</v>
      </c>
      <c r="I33" s="87">
        <v>0</v>
      </c>
      <c r="J33" s="87">
        <v>0</v>
      </c>
      <c r="K33" s="87">
        <v>0</v>
      </c>
      <c r="L33" s="87">
        <v>0</v>
      </c>
      <c r="M33" s="87">
        <v>0</v>
      </c>
      <c r="N33" s="87">
        <v>0</v>
      </c>
      <c r="O33" s="87">
        <v>0</v>
      </c>
      <c r="P33" s="87">
        <v>0</v>
      </c>
      <c r="Q33" s="87">
        <v>0</v>
      </c>
      <c r="R33" s="87">
        <v>0</v>
      </c>
      <c r="S33" s="87">
        <v>145816.10999999999</v>
      </c>
      <c r="T33" s="87">
        <v>0</v>
      </c>
      <c r="U33" s="87">
        <v>0</v>
      </c>
      <c r="V33" s="87">
        <v>0</v>
      </c>
      <c r="W33" s="87">
        <v>0</v>
      </c>
      <c r="X33" s="87">
        <v>0</v>
      </c>
      <c r="Y33" s="87">
        <v>0</v>
      </c>
      <c r="Z33" s="87">
        <v>0</v>
      </c>
      <c r="AA33" s="87">
        <v>0</v>
      </c>
      <c r="AB33" s="87">
        <v>0</v>
      </c>
      <c r="AC33" s="87">
        <v>0</v>
      </c>
      <c r="AD33" s="87">
        <v>46532.45</v>
      </c>
      <c r="AE33" s="87">
        <v>0</v>
      </c>
      <c r="AF33" s="87">
        <v>0</v>
      </c>
      <c r="AG33" s="87">
        <v>0</v>
      </c>
      <c r="AH33" s="87">
        <v>0</v>
      </c>
      <c r="AI33" s="87">
        <v>0</v>
      </c>
      <c r="AJ33" s="87">
        <v>0</v>
      </c>
      <c r="AK33" s="87">
        <v>0</v>
      </c>
      <c r="AL33" s="87">
        <v>0</v>
      </c>
      <c r="AM33" s="87">
        <v>0</v>
      </c>
      <c r="AN33" s="87">
        <v>2866</v>
      </c>
      <c r="AO33" s="87">
        <v>0</v>
      </c>
      <c r="AP33" s="87">
        <v>0</v>
      </c>
      <c r="AQ33" s="87">
        <v>2000</v>
      </c>
      <c r="AR33" s="87">
        <v>0</v>
      </c>
    </row>
    <row r="34" spans="1:44" x14ac:dyDescent="0.25">
      <c r="A34" s="43">
        <v>33</v>
      </c>
      <c r="B34" s="44">
        <v>2657449</v>
      </c>
      <c r="C34" s="44" t="s">
        <v>212</v>
      </c>
      <c r="D34" s="44">
        <f>SUM('RC-StateBudget'!$E34:$AR34)</f>
        <v>403995.21499999997</v>
      </c>
      <c r="E34" s="88">
        <v>0</v>
      </c>
      <c r="F34" s="88">
        <v>1341.6</v>
      </c>
      <c r="G34" s="88">
        <v>0</v>
      </c>
      <c r="H34" s="88">
        <v>0</v>
      </c>
      <c r="I34" s="88">
        <v>0</v>
      </c>
      <c r="J34" s="88">
        <v>0</v>
      </c>
      <c r="K34" s="88">
        <v>255.11500000000001</v>
      </c>
      <c r="L34" s="88">
        <v>16734</v>
      </c>
      <c r="M34" s="88">
        <v>1955</v>
      </c>
      <c r="N34" s="88">
        <v>0</v>
      </c>
      <c r="O34" s="88">
        <v>638.79999999999995</v>
      </c>
      <c r="P34" s="88">
        <v>0</v>
      </c>
      <c r="Q34" s="88">
        <v>0</v>
      </c>
      <c r="R34" s="88">
        <v>15.2</v>
      </c>
      <c r="S34" s="88">
        <v>54953.3</v>
      </c>
      <c r="T34" s="88">
        <v>246207</v>
      </c>
      <c r="U34" s="88">
        <v>0</v>
      </c>
      <c r="V34" s="88">
        <v>0</v>
      </c>
      <c r="W34" s="88">
        <v>0</v>
      </c>
      <c r="X34" s="88">
        <v>0</v>
      </c>
      <c r="Y34" s="88">
        <v>0</v>
      </c>
      <c r="Z34" s="88">
        <v>0</v>
      </c>
      <c r="AA34" s="88">
        <v>0</v>
      </c>
      <c r="AB34" s="88">
        <v>0</v>
      </c>
      <c r="AC34" s="88">
        <v>0</v>
      </c>
      <c r="AD34" s="88">
        <v>54050.1</v>
      </c>
      <c r="AE34" s="88">
        <v>0</v>
      </c>
      <c r="AF34" s="88">
        <v>0</v>
      </c>
      <c r="AG34" s="88">
        <v>0</v>
      </c>
      <c r="AH34" s="88">
        <v>0</v>
      </c>
      <c r="AI34" s="88">
        <v>0</v>
      </c>
      <c r="AJ34" s="88">
        <v>0</v>
      </c>
      <c r="AK34" s="88">
        <v>0</v>
      </c>
      <c r="AL34" s="88">
        <v>19845.099999999999</v>
      </c>
      <c r="AM34" s="88">
        <v>0</v>
      </c>
      <c r="AN34" s="88">
        <v>6000</v>
      </c>
      <c r="AO34" s="88">
        <v>0</v>
      </c>
      <c r="AP34" s="88">
        <v>0</v>
      </c>
      <c r="AQ34" s="88">
        <v>2000</v>
      </c>
      <c r="AR34" s="88">
        <v>0</v>
      </c>
    </row>
    <row r="35" spans="1:44" x14ac:dyDescent="0.25">
      <c r="A35" s="40">
        <v>34</v>
      </c>
      <c r="B35" s="41">
        <v>5369223</v>
      </c>
      <c r="C35" s="41" t="s">
        <v>684</v>
      </c>
      <c r="D35" s="41">
        <f>SUM('RC-StateBudget'!$E35:$AR35)</f>
        <v>54157.84</v>
      </c>
      <c r="E35" s="87">
        <v>188.5</v>
      </c>
      <c r="F35" s="87">
        <v>0</v>
      </c>
      <c r="G35" s="87">
        <v>3663.9</v>
      </c>
      <c r="H35" s="87">
        <v>6135.9</v>
      </c>
      <c r="I35" s="87">
        <v>0</v>
      </c>
      <c r="J35" s="87">
        <v>0</v>
      </c>
      <c r="K35" s="87">
        <v>10720</v>
      </c>
      <c r="L35" s="87">
        <v>0</v>
      </c>
      <c r="M35" s="87">
        <v>319.7</v>
      </c>
      <c r="N35" s="87">
        <v>0</v>
      </c>
      <c r="O35" s="87">
        <v>0</v>
      </c>
      <c r="P35" s="87">
        <v>0</v>
      </c>
      <c r="Q35" s="87">
        <v>0</v>
      </c>
      <c r="R35" s="87">
        <v>0</v>
      </c>
      <c r="S35" s="87">
        <v>402.84</v>
      </c>
      <c r="T35" s="87">
        <v>0</v>
      </c>
      <c r="U35" s="87">
        <v>0</v>
      </c>
      <c r="V35" s="87">
        <v>0</v>
      </c>
      <c r="W35" s="87">
        <v>0</v>
      </c>
      <c r="X35" s="87">
        <v>0</v>
      </c>
      <c r="Y35" s="87">
        <v>0</v>
      </c>
      <c r="Z35" s="87">
        <v>0</v>
      </c>
      <c r="AA35" s="87">
        <v>0</v>
      </c>
      <c r="AB35" s="87">
        <v>0</v>
      </c>
      <c r="AC35" s="87">
        <v>0</v>
      </c>
      <c r="AD35" s="87">
        <v>30727</v>
      </c>
      <c r="AE35" s="87">
        <v>0</v>
      </c>
      <c r="AF35" s="87">
        <v>0</v>
      </c>
      <c r="AG35" s="87">
        <v>0</v>
      </c>
      <c r="AH35" s="87">
        <v>0</v>
      </c>
      <c r="AI35" s="87">
        <v>0</v>
      </c>
      <c r="AJ35" s="87">
        <v>0</v>
      </c>
      <c r="AK35" s="87">
        <v>0</v>
      </c>
      <c r="AL35" s="87">
        <v>0</v>
      </c>
      <c r="AM35" s="87">
        <v>0</v>
      </c>
      <c r="AN35" s="87">
        <v>2000</v>
      </c>
      <c r="AO35" s="87">
        <v>0</v>
      </c>
      <c r="AP35" s="87">
        <v>0</v>
      </c>
      <c r="AQ35" s="87">
        <v>0</v>
      </c>
      <c r="AR35" s="87">
        <v>0</v>
      </c>
    </row>
    <row r="36" spans="1:44" x14ac:dyDescent="0.25">
      <c r="A36" s="43">
        <v>35</v>
      </c>
      <c r="B36" s="44">
        <v>5376467</v>
      </c>
      <c r="C36" s="44" t="s">
        <v>236</v>
      </c>
      <c r="D36" s="44">
        <f>SUM('RC-StateBudget'!$E36:$AR36)</f>
        <v>109296.50000000001</v>
      </c>
      <c r="E36" s="88">
        <v>62.6</v>
      </c>
      <c r="F36" s="88">
        <v>0</v>
      </c>
      <c r="G36" s="88">
        <v>0</v>
      </c>
      <c r="H36" s="88">
        <v>0</v>
      </c>
      <c r="I36" s="88">
        <v>0</v>
      </c>
      <c r="J36" s="88">
        <v>0</v>
      </c>
      <c r="K36" s="88">
        <v>0</v>
      </c>
      <c r="L36" s="88">
        <v>9024</v>
      </c>
      <c r="M36" s="88">
        <v>300</v>
      </c>
      <c r="N36" s="88">
        <v>0</v>
      </c>
      <c r="O36" s="88">
        <v>0</v>
      </c>
      <c r="P36" s="88">
        <v>0</v>
      </c>
      <c r="Q36" s="88">
        <v>0</v>
      </c>
      <c r="R36" s="88">
        <v>0</v>
      </c>
      <c r="S36" s="88">
        <v>93165.8</v>
      </c>
      <c r="T36" s="88">
        <v>0</v>
      </c>
      <c r="U36" s="88">
        <v>0</v>
      </c>
      <c r="V36" s="88">
        <v>0</v>
      </c>
      <c r="W36" s="88">
        <v>0</v>
      </c>
      <c r="X36" s="88">
        <v>0</v>
      </c>
      <c r="Y36" s="88">
        <v>0</v>
      </c>
      <c r="Z36" s="88">
        <v>0</v>
      </c>
      <c r="AA36" s="88">
        <v>0</v>
      </c>
      <c r="AB36" s="88">
        <v>0</v>
      </c>
      <c r="AC36" s="88">
        <v>0</v>
      </c>
      <c r="AD36" s="88">
        <v>4654.1000000000004</v>
      </c>
      <c r="AE36" s="88">
        <v>0</v>
      </c>
      <c r="AF36" s="88">
        <v>990</v>
      </c>
      <c r="AG36" s="88">
        <v>0</v>
      </c>
      <c r="AH36" s="88">
        <v>0</v>
      </c>
      <c r="AI36" s="88">
        <v>0</v>
      </c>
      <c r="AJ36" s="88">
        <v>0</v>
      </c>
      <c r="AK36" s="88">
        <v>0</v>
      </c>
      <c r="AL36" s="88">
        <v>0</v>
      </c>
      <c r="AM36" s="88">
        <v>0</v>
      </c>
      <c r="AN36" s="88">
        <v>600</v>
      </c>
      <c r="AO36" s="88">
        <v>0</v>
      </c>
      <c r="AP36" s="88">
        <v>0</v>
      </c>
      <c r="AQ36" s="88">
        <v>500</v>
      </c>
      <c r="AR36" s="88">
        <v>0</v>
      </c>
    </row>
    <row r="37" spans="1:44" x14ac:dyDescent="0.25">
      <c r="A37" s="40">
        <v>36</v>
      </c>
      <c r="B37" s="41">
        <v>5095638</v>
      </c>
      <c r="C37" s="41" t="s">
        <v>702</v>
      </c>
      <c r="D37" s="41">
        <f>SUM('RC-StateBudget'!$E37:$AR37)</f>
        <v>41480.6</v>
      </c>
      <c r="E37" s="87">
        <v>0</v>
      </c>
      <c r="F37" s="87">
        <v>0</v>
      </c>
      <c r="G37" s="87">
        <v>240.1</v>
      </c>
      <c r="H37" s="87">
        <v>956.9</v>
      </c>
      <c r="I37" s="87">
        <v>0</v>
      </c>
      <c r="J37" s="87">
        <v>0</v>
      </c>
      <c r="K37" s="87">
        <v>0</v>
      </c>
      <c r="L37" s="87">
        <v>6962.5</v>
      </c>
      <c r="M37" s="87">
        <v>0</v>
      </c>
      <c r="N37" s="87">
        <v>0</v>
      </c>
      <c r="O37" s="87">
        <v>0</v>
      </c>
      <c r="P37" s="87">
        <v>0</v>
      </c>
      <c r="Q37" s="87">
        <v>0</v>
      </c>
      <c r="R37" s="87">
        <v>0</v>
      </c>
      <c r="S37" s="87">
        <v>831.5</v>
      </c>
      <c r="T37" s="87">
        <v>24685</v>
      </c>
      <c r="U37" s="87">
        <v>0</v>
      </c>
      <c r="V37" s="87">
        <v>0</v>
      </c>
      <c r="W37" s="87">
        <v>0</v>
      </c>
      <c r="X37" s="87">
        <v>0</v>
      </c>
      <c r="Y37" s="87">
        <v>0</v>
      </c>
      <c r="Z37" s="87">
        <v>0</v>
      </c>
      <c r="AA37" s="87">
        <v>0</v>
      </c>
      <c r="AB37" s="87">
        <v>0</v>
      </c>
      <c r="AC37" s="87">
        <v>0</v>
      </c>
      <c r="AD37" s="87">
        <v>6807.7000000000007</v>
      </c>
      <c r="AE37" s="87">
        <v>0</v>
      </c>
      <c r="AF37" s="87">
        <v>0</v>
      </c>
      <c r="AG37" s="87">
        <v>0</v>
      </c>
      <c r="AH37" s="87">
        <v>0</v>
      </c>
      <c r="AI37" s="87">
        <v>0</v>
      </c>
      <c r="AJ37" s="87">
        <v>996.9</v>
      </c>
      <c r="AK37" s="87">
        <v>0</v>
      </c>
      <c r="AL37" s="87">
        <v>0</v>
      </c>
      <c r="AM37" s="87">
        <v>0</v>
      </c>
      <c r="AN37" s="87">
        <v>0</v>
      </c>
      <c r="AO37" s="87">
        <v>0</v>
      </c>
      <c r="AP37" s="87">
        <v>0</v>
      </c>
      <c r="AQ37" s="87">
        <v>0</v>
      </c>
      <c r="AR37" s="87">
        <v>0</v>
      </c>
    </row>
    <row r="38" spans="1:44" x14ac:dyDescent="0.25">
      <c r="A38" s="43">
        <v>37</v>
      </c>
      <c r="B38" s="44">
        <v>2855119</v>
      </c>
      <c r="C38" s="44" t="s">
        <v>112</v>
      </c>
      <c r="D38" s="44">
        <f>SUM('RC-StateBudget'!$E38:$AR38)</f>
        <v>37703472.81000001</v>
      </c>
      <c r="E38" s="88">
        <v>4871240.8</v>
      </c>
      <c r="F38" s="88">
        <v>1073925.03</v>
      </c>
      <c r="G38" s="88">
        <v>26074421.300000001</v>
      </c>
      <c r="H38" s="88">
        <v>0</v>
      </c>
      <c r="I38" s="88">
        <v>0</v>
      </c>
      <c r="J38" s="88">
        <v>35421.300000000003</v>
      </c>
      <c r="K38" s="88">
        <v>26833.3</v>
      </c>
      <c r="L38" s="88">
        <v>23052.799999999999</v>
      </c>
      <c r="M38" s="88">
        <v>13158.8</v>
      </c>
      <c r="N38" s="88">
        <v>8741</v>
      </c>
      <c r="O38" s="88">
        <v>509878.63</v>
      </c>
      <c r="P38" s="88">
        <v>0</v>
      </c>
      <c r="Q38" s="88">
        <v>0</v>
      </c>
      <c r="R38" s="88">
        <v>2209185.7000000002</v>
      </c>
      <c r="S38" s="88">
        <v>35503.03</v>
      </c>
      <c r="T38" s="88">
        <v>0</v>
      </c>
      <c r="U38" s="88">
        <v>0</v>
      </c>
      <c r="V38" s="88">
        <v>0</v>
      </c>
      <c r="W38" s="88">
        <v>0</v>
      </c>
      <c r="X38" s="88">
        <v>0</v>
      </c>
      <c r="Y38" s="88">
        <v>0</v>
      </c>
      <c r="Z38" s="88">
        <v>0</v>
      </c>
      <c r="AA38" s="88">
        <v>0</v>
      </c>
      <c r="AB38" s="88">
        <v>0</v>
      </c>
      <c r="AC38" s="88">
        <v>0</v>
      </c>
      <c r="AD38" s="88">
        <v>1865354.72</v>
      </c>
      <c r="AE38" s="88">
        <v>0</v>
      </c>
      <c r="AF38" s="88">
        <v>0</v>
      </c>
      <c r="AG38" s="88">
        <v>0</v>
      </c>
      <c r="AH38" s="88">
        <v>0</v>
      </c>
      <c r="AI38" s="88">
        <v>421</v>
      </c>
      <c r="AJ38" s="88">
        <v>1619.2</v>
      </c>
      <c r="AK38" s="88">
        <v>0</v>
      </c>
      <c r="AL38" s="88">
        <v>866767.2</v>
      </c>
      <c r="AM38" s="88">
        <v>0</v>
      </c>
      <c r="AN38" s="88">
        <v>31449</v>
      </c>
      <c r="AO38" s="88">
        <v>0</v>
      </c>
      <c r="AP38" s="88">
        <v>6000</v>
      </c>
      <c r="AQ38" s="88">
        <v>50500</v>
      </c>
      <c r="AR38" s="88">
        <v>0</v>
      </c>
    </row>
    <row r="39" spans="1:44" x14ac:dyDescent="0.25">
      <c r="A39" s="40">
        <v>38</v>
      </c>
      <c r="B39" s="41">
        <v>2094533</v>
      </c>
      <c r="C39" s="41" t="s">
        <v>386</v>
      </c>
      <c r="D39" s="41">
        <f>SUM('RC-StateBudget'!$E39:$AR39)</f>
        <v>44899754.069999993</v>
      </c>
      <c r="E39" s="87">
        <v>22870621.199999999</v>
      </c>
      <c r="F39" s="87">
        <v>1741175.51</v>
      </c>
      <c r="G39" s="87">
        <v>13490065.699999999</v>
      </c>
      <c r="H39" s="87">
        <v>0</v>
      </c>
      <c r="I39" s="87">
        <v>0</v>
      </c>
      <c r="J39" s="87">
        <v>306390.7</v>
      </c>
      <c r="K39" s="87">
        <v>12169.9</v>
      </c>
      <c r="L39" s="87">
        <v>56121.599999999999</v>
      </c>
      <c r="M39" s="87">
        <v>1067194.2</v>
      </c>
      <c r="N39" s="87">
        <v>1155941.5</v>
      </c>
      <c r="O39" s="87">
        <v>343885.58</v>
      </c>
      <c r="P39" s="87">
        <v>0</v>
      </c>
      <c r="Q39" s="87">
        <v>0</v>
      </c>
      <c r="R39" s="87">
        <v>4567</v>
      </c>
      <c r="S39" s="87">
        <v>159979.12</v>
      </c>
      <c r="T39" s="87">
        <v>0</v>
      </c>
      <c r="U39" s="87">
        <v>0</v>
      </c>
      <c r="V39" s="87">
        <v>0</v>
      </c>
      <c r="W39" s="87">
        <v>0</v>
      </c>
      <c r="X39" s="87">
        <v>0</v>
      </c>
      <c r="Y39" s="87">
        <v>0</v>
      </c>
      <c r="Z39" s="87">
        <v>0</v>
      </c>
      <c r="AA39" s="87">
        <v>0</v>
      </c>
      <c r="AB39" s="87">
        <v>0</v>
      </c>
      <c r="AC39" s="87">
        <v>0</v>
      </c>
      <c r="AD39" s="87">
        <v>3005892.84</v>
      </c>
      <c r="AE39" s="87">
        <v>12642.2</v>
      </c>
      <c r="AF39" s="87">
        <v>0</v>
      </c>
      <c r="AG39" s="87">
        <v>0</v>
      </c>
      <c r="AH39" s="87">
        <v>0</v>
      </c>
      <c r="AI39" s="87">
        <v>3792.66</v>
      </c>
      <c r="AJ39" s="87">
        <v>9591.1</v>
      </c>
      <c r="AK39" s="87">
        <v>0</v>
      </c>
      <c r="AL39" s="87">
        <v>28193.119999999999</v>
      </c>
      <c r="AM39" s="87">
        <v>0</v>
      </c>
      <c r="AN39" s="87">
        <v>0</v>
      </c>
      <c r="AO39" s="87">
        <v>200816.84</v>
      </c>
      <c r="AP39" s="87">
        <v>0</v>
      </c>
      <c r="AQ39" s="87">
        <v>430713.3</v>
      </c>
      <c r="AR39" s="87">
        <v>0</v>
      </c>
    </row>
    <row r="40" spans="1:44" x14ac:dyDescent="0.25">
      <c r="A40" s="43">
        <v>39</v>
      </c>
      <c r="B40" s="44">
        <v>5025397</v>
      </c>
      <c r="C40" s="44" t="s">
        <v>779</v>
      </c>
      <c r="D40" s="44">
        <f>SUM('RC-StateBudget'!$E40:$AR40)</f>
        <v>82568.399999999994</v>
      </c>
      <c r="E40" s="88">
        <v>0</v>
      </c>
      <c r="F40" s="88">
        <v>0</v>
      </c>
      <c r="G40" s="88">
        <v>0</v>
      </c>
      <c r="H40" s="88">
        <v>0</v>
      </c>
      <c r="I40" s="88">
        <v>0</v>
      </c>
      <c r="J40" s="88">
        <v>0</v>
      </c>
      <c r="K40" s="88">
        <v>337.8</v>
      </c>
      <c r="L40" s="88">
        <v>0</v>
      </c>
      <c r="M40" s="88">
        <v>0</v>
      </c>
      <c r="N40" s="88">
        <v>0</v>
      </c>
      <c r="O40" s="88">
        <v>0</v>
      </c>
      <c r="P40" s="88">
        <v>0</v>
      </c>
      <c r="Q40" s="88">
        <v>0</v>
      </c>
      <c r="R40" s="88">
        <v>0</v>
      </c>
      <c r="S40" s="88">
        <v>69977.399999999994</v>
      </c>
      <c r="T40" s="88">
        <v>0</v>
      </c>
      <c r="U40" s="88">
        <v>0</v>
      </c>
      <c r="V40" s="88">
        <v>0</v>
      </c>
      <c r="W40" s="88">
        <v>0</v>
      </c>
      <c r="X40" s="88">
        <v>0</v>
      </c>
      <c r="Y40" s="88">
        <v>0</v>
      </c>
      <c r="Z40" s="88">
        <v>0</v>
      </c>
      <c r="AA40" s="88">
        <v>0</v>
      </c>
      <c r="AB40" s="88">
        <v>0</v>
      </c>
      <c r="AC40" s="88">
        <v>0</v>
      </c>
      <c r="AD40" s="88">
        <v>5742.7</v>
      </c>
      <c r="AE40" s="88">
        <v>0</v>
      </c>
      <c r="AF40" s="88">
        <v>0</v>
      </c>
      <c r="AG40" s="88">
        <v>0</v>
      </c>
      <c r="AH40" s="88">
        <v>0</v>
      </c>
      <c r="AI40" s="88">
        <v>0</v>
      </c>
      <c r="AJ40" s="88">
        <v>0</v>
      </c>
      <c r="AK40" s="88">
        <v>0</v>
      </c>
      <c r="AL40" s="88">
        <v>0</v>
      </c>
      <c r="AM40" s="88">
        <v>0</v>
      </c>
      <c r="AN40" s="88">
        <v>6510.5</v>
      </c>
      <c r="AO40" s="88">
        <v>0</v>
      </c>
      <c r="AP40" s="88">
        <v>0</v>
      </c>
      <c r="AQ40" s="88">
        <v>0</v>
      </c>
      <c r="AR40" s="88">
        <v>0</v>
      </c>
    </row>
    <row r="41" spans="1:44" x14ac:dyDescent="0.25">
      <c r="A41" s="40">
        <v>40</v>
      </c>
      <c r="B41" s="41">
        <v>5407761</v>
      </c>
      <c r="C41" s="41" t="s">
        <v>822</v>
      </c>
      <c r="D41" s="41">
        <f>SUM('RC-StateBudget'!$E41:$AR41)</f>
        <v>95875.299999999988</v>
      </c>
      <c r="E41" s="87">
        <v>160</v>
      </c>
      <c r="F41" s="87">
        <v>4301.3999999999996</v>
      </c>
      <c r="G41" s="87">
        <v>0</v>
      </c>
      <c r="H41" s="87">
        <v>0</v>
      </c>
      <c r="I41" s="87">
        <v>0</v>
      </c>
      <c r="J41" s="87">
        <v>0</v>
      </c>
      <c r="K41" s="87">
        <v>0</v>
      </c>
      <c r="L41" s="87">
        <v>0</v>
      </c>
      <c r="M41" s="87">
        <v>0</v>
      </c>
      <c r="N41" s="87">
        <v>0</v>
      </c>
      <c r="O41" s="87">
        <v>2048.3000000000002</v>
      </c>
      <c r="P41" s="87">
        <v>0</v>
      </c>
      <c r="Q41" s="87">
        <v>0</v>
      </c>
      <c r="R41" s="87">
        <v>32.799999999999997</v>
      </c>
      <c r="S41" s="87">
        <v>64667.9</v>
      </c>
      <c r="T41" s="87">
        <v>0</v>
      </c>
      <c r="U41" s="87">
        <v>0</v>
      </c>
      <c r="V41" s="87">
        <v>0</v>
      </c>
      <c r="W41" s="87">
        <v>0</v>
      </c>
      <c r="X41" s="87">
        <v>0</v>
      </c>
      <c r="Y41" s="87">
        <v>0</v>
      </c>
      <c r="Z41" s="87">
        <v>0</v>
      </c>
      <c r="AA41" s="87">
        <v>0</v>
      </c>
      <c r="AB41" s="87">
        <v>0</v>
      </c>
      <c r="AC41" s="87">
        <v>0</v>
      </c>
      <c r="AD41" s="87">
        <v>24664.9</v>
      </c>
      <c r="AE41" s="87">
        <v>0</v>
      </c>
      <c r="AF41" s="87">
        <v>0</v>
      </c>
      <c r="AG41" s="87">
        <v>0</v>
      </c>
      <c r="AH41" s="87">
        <v>0</v>
      </c>
      <c r="AI41" s="87">
        <v>0</v>
      </c>
      <c r="AJ41" s="87">
        <v>0</v>
      </c>
      <c r="AK41" s="87">
        <v>0</v>
      </c>
      <c r="AL41" s="87">
        <v>0</v>
      </c>
      <c r="AM41" s="87">
        <v>0</v>
      </c>
      <c r="AN41" s="87">
        <v>0</v>
      </c>
      <c r="AO41" s="87">
        <v>0</v>
      </c>
      <c r="AP41" s="87">
        <v>0</v>
      </c>
      <c r="AQ41" s="87">
        <v>0</v>
      </c>
      <c r="AR41" s="87">
        <v>0</v>
      </c>
    </row>
    <row r="42" spans="1:44" x14ac:dyDescent="0.25">
      <c r="A42" s="43">
        <v>41</v>
      </c>
      <c r="B42" s="44">
        <v>5222443</v>
      </c>
      <c r="C42" s="44" t="s">
        <v>651</v>
      </c>
      <c r="D42" s="44">
        <f>SUM('RC-StateBudget'!$E42:$AR42)</f>
        <v>45025.93</v>
      </c>
      <c r="E42" s="88">
        <v>4047.8</v>
      </c>
      <c r="F42" s="88">
        <v>0</v>
      </c>
      <c r="G42" s="88">
        <v>28000</v>
      </c>
      <c r="H42" s="88">
        <v>0</v>
      </c>
      <c r="I42" s="88">
        <v>0</v>
      </c>
      <c r="J42" s="88">
        <v>0</v>
      </c>
      <c r="K42" s="88">
        <v>48</v>
      </c>
      <c r="L42" s="88">
        <v>1517</v>
      </c>
      <c r="M42" s="88">
        <v>0</v>
      </c>
      <c r="N42" s="88">
        <v>0</v>
      </c>
      <c r="O42" s="88">
        <v>0</v>
      </c>
      <c r="P42" s="88">
        <v>0</v>
      </c>
      <c r="Q42" s="88">
        <v>0</v>
      </c>
      <c r="R42" s="88">
        <v>2214.13</v>
      </c>
      <c r="S42" s="88">
        <v>9199</v>
      </c>
      <c r="T42" s="88">
        <v>0</v>
      </c>
      <c r="U42" s="88">
        <v>0</v>
      </c>
      <c r="V42" s="88">
        <v>0</v>
      </c>
      <c r="W42" s="88">
        <v>0</v>
      </c>
      <c r="X42" s="88">
        <v>0</v>
      </c>
      <c r="Y42" s="88">
        <v>0</v>
      </c>
      <c r="Z42" s="88">
        <v>0</v>
      </c>
      <c r="AA42" s="88">
        <v>0</v>
      </c>
      <c r="AB42" s="88">
        <v>0</v>
      </c>
      <c r="AC42" s="88">
        <v>0</v>
      </c>
      <c r="AD42" s="88">
        <v>0</v>
      </c>
      <c r="AE42" s="88">
        <v>0</v>
      </c>
      <c r="AF42" s="88">
        <v>0</v>
      </c>
      <c r="AG42" s="88">
        <v>0</v>
      </c>
      <c r="AH42" s="88">
        <v>0</v>
      </c>
      <c r="AI42" s="88">
        <v>0</v>
      </c>
      <c r="AJ42" s="88">
        <v>0</v>
      </c>
      <c r="AK42" s="88">
        <v>0</v>
      </c>
      <c r="AL42" s="88">
        <v>0</v>
      </c>
      <c r="AM42" s="88">
        <v>0</v>
      </c>
      <c r="AN42" s="88">
        <v>0</v>
      </c>
      <c r="AO42" s="88">
        <v>0</v>
      </c>
      <c r="AP42" s="88">
        <v>0</v>
      </c>
      <c r="AQ42" s="88">
        <v>0</v>
      </c>
      <c r="AR42" s="88">
        <v>0</v>
      </c>
    </row>
    <row r="43" spans="1:44" x14ac:dyDescent="0.25">
      <c r="A43" s="40">
        <v>42</v>
      </c>
      <c r="B43" s="41">
        <v>5091462</v>
      </c>
      <c r="C43" s="41" t="s">
        <v>417</v>
      </c>
      <c r="D43" s="41">
        <f>SUM('RC-StateBudget'!$E43:$AR43)</f>
        <v>392757.56000000006</v>
      </c>
      <c r="E43" s="87">
        <v>57240.800000000003</v>
      </c>
      <c r="F43" s="87">
        <v>0</v>
      </c>
      <c r="G43" s="87">
        <v>196242.1</v>
      </c>
      <c r="H43" s="87">
        <v>0</v>
      </c>
      <c r="I43" s="87">
        <v>0</v>
      </c>
      <c r="J43" s="87">
        <v>0</v>
      </c>
      <c r="K43" s="87">
        <v>1727.5</v>
      </c>
      <c r="L43" s="87">
        <v>1678.4</v>
      </c>
      <c r="M43" s="87">
        <v>5690.3</v>
      </c>
      <c r="N43" s="87">
        <v>0</v>
      </c>
      <c r="O43" s="87">
        <v>0</v>
      </c>
      <c r="P43" s="87">
        <v>0</v>
      </c>
      <c r="Q43" s="87">
        <v>0</v>
      </c>
      <c r="R43" s="87">
        <v>0</v>
      </c>
      <c r="S43" s="87">
        <v>16095.77</v>
      </c>
      <c r="T43" s="87">
        <v>0</v>
      </c>
      <c r="U43" s="87">
        <v>0</v>
      </c>
      <c r="V43" s="87">
        <v>0</v>
      </c>
      <c r="W43" s="87">
        <v>0</v>
      </c>
      <c r="X43" s="87">
        <v>0</v>
      </c>
      <c r="Y43" s="87">
        <v>0</v>
      </c>
      <c r="Z43" s="87">
        <v>0</v>
      </c>
      <c r="AA43" s="87">
        <v>0</v>
      </c>
      <c r="AB43" s="87">
        <v>0</v>
      </c>
      <c r="AC43" s="87">
        <v>0</v>
      </c>
      <c r="AD43" s="87">
        <v>68413.789999999994</v>
      </c>
      <c r="AE43" s="87">
        <v>0</v>
      </c>
      <c r="AF43" s="87">
        <v>0</v>
      </c>
      <c r="AG43" s="87">
        <v>0</v>
      </c>
      <c r="AH43" s="87">
        <v>0</v>
      </c>
      <c r="AI43" s="87">
        <v>0</v>
      </c>
      <c r="AJ43" s="87">
        <v>4395.8999999999996</v>
      </c>
      <c r="AK43" s="87">
        <v>0</v>
      </c>
      <c r="AL43" s="87">
        <v>0</v>
      </c>
      <c r="AM43" s="87">
        <v>0</v>
      </c>
      <c r="AN43" s="87">
        <v>7500</v>
      </c>
      <c r="AO43" s="87">
        <v>0</v>
      </c>
      <c r="AP43" s="87">
        <v>0</v>
      </c>
      <c r="AQ43" s="87">
        <v>30773</v>
      </c>
      <c r="AR43" s="87">
        <v>3000</v>
      </c>
    </row>
    <row r="44" spans="1:44" x14ac:dyDescent="0.25">
      <c r="A44" s="43">
        <v>43</v>
      </c>
      <c r="B44" s="44">
        <v>5108799</v>
      </c>
      <c r="C44" s="44" t="s">
        <v>672</v>
      </c>
      <c r="D44" s="44">
        <f>SUM('RC-StateBudget'!$E44:$AR44)</f>
        <v>38041</v>
      </c>
      <c r="E44" s="88">
        <v>0</v>
      </c>
      <c r="F44" s="88">
        <v>0</v>
      </c>
      <c r="G44" s="88">
        <v>5250.4</v>
      </c>
      <c r="H44" s="88">
        <v>0</v>
      </c>
      <c r="I44" s="88">
        <v>0</v>
      </c>
      <c r="J44" s="88">
        <v>5220</v>
      </c>
      <c r="K44" s="88">
        <v>0</v>
      </c>
      <c r="L44" s="88">
        <v>3116.4</v>
      </c>
      <c r="M44" s="88">
        <v>0</v>
      </c>
      <c r="N44" s="88">
        <v>0</v>
      </c>
      <c r="O44" s="88">
        <v>0</v>
      </c>
      <c r="P44" s="88">
        <v>0</v>
      </c>
      <c r="Q44" s="88">
        <v>0</v>
      </c>
      <c r="R44" s="88">
        <v>0</v>
      </c>
      <c r="S44" s="88">
        <v>9469.2000000000007</v>
      </c>
      <c r="T44" s="88">
        <v>0</v>
      </c>
      <c r="U44" s="88">
        <v>0</v>
      </c>
      <c r="V44" s="88">
        <v>0</v>
      </c>
      <c r="W44" s="88">
        <v>0</v>
      </c>
      <c r="X44" s="88">
        <v>0</v>
      </c>
      <c r="Y44" s="88">
        <v>0</v>
      </c>
      <c r="Z44" s="88">
        <v>0</v>
      </c>
      <c r="AA44" s="88">
        <v>0</v>
      </c>
      <c r="AB44" s="88">
        <v>0</v>
      </c>
      <c r="AC44" s="88">
        <v>0</v>
      </c>
      <c r="AD44" s="88">
        <v>14985</v>
      </c>
      <c r="AE44" s="88">
        <v>0</v>
      </c>
      <c r="AF44" s="88">
        <v>0</v>
      </c>
      <c r="AG44" s="88">
        <v>0</v>
      </c>
      <c r="AH44" s="88">
        <v>0</v>
      </c>
      <c r="AI44" s="88">
        <v>0</v>
      </c>
      <c r="AJ44" s="88">
        <v>0</v>
      </c>
      <c r="AK44" s="88">
        <v>0</v>
      </c>
      <c r="AL44" s="88">
        <v>0</v>
      </c>
      <c r="AM44" s="88">
        <v>0</v>
      </c>
      <c r="AN44" s="88">
        <v>0</v>
      </c>
      <c r="AO44" s="88">
        <v>0</v>
      </c>
      <c r="AP44" s="88">
        <v>0</v>
      </c>
      <c r="AQ44" s="88">
        <v>0</v>
      </c>
      <c r="AR44" s="88">
        <v>0</v>
      </c>
    </row>
    <row r="45" spans="1:44" x14ac:dyDescent="0.25">
      <c r="A45" s="40">
        <v>44</v>
      </c>
      <c r="B45" s="41">
        <v>2075652</v>
      </c>
      <c r="C45" s="41" t="s">
        <v>503</v>
      </c>
      <c r="D45" s="41">
        <f>SUM('RC-StateBudget'!$E45:$AR45)</f>
        <v>3311778.1999999997</v>
      </c>
      <c r="E45" s="87">
        <v>51.5</v>
      </c>
      <c r="F45" s="87">
        <v>1990.7</v>
      </c>
      <c r="G45" s="87">
        <v>2744595.7</v>
      </c>
      <c r="H45" s="87">
        <v>0</v>
      </c>
      <c r="I45" s="87">
        <v>0</v>
      </c>
      <c r="J45" s="87">
        <v>7381.8</v>
      </c>
      <c r="K45" s="87">
        <v>0</v>
      </c>
      <c r="L45" s="87">
        <v>9986.5</v>
      </c>
      <c r="M45" s="87">
        <v>11912.399999999998</v>
      </c>
      <c r="N45" s="87">
        <v>0</v>
      </c>
      <c r="O45" s="87">
        <v>0</v>
      </c>
      <c r="P45" s="87">
        <v>0</v>
      </c>
      <c r="Q45" s="87">
        <v>0</v>
      </c>
      <c r="R45" s="87">
        <v>0</v>
      </c>
      <c r="S45" s="87">
        <v>28534.3</v>
      </c>
      <c r="T45" s="87">
        <v>0</v>
      </c>
      <c r="U45" s="87">
        <v>0</v>
      </c>
      <c r="V45" s="87">
        <v>0</v>
      </c>
      <c r="W45" s="87">
        <v>0</v>
      </c>
      <c r="X45" s="87">
        <v>0</v>
      </c>
      <c r="Y45" s="87">
        <v>0</v>
      </c>
      <c r="Z45" s="87">
        <v>0</v>
      </c>
      <c r="AA45" s="87">
        <v>0</v>
      </c>
      <c r="AB45" s="87">
        <v>0</v>
      </c>
      <c r="AC45" s="87">
        <v>0</v>
      </c>
      <c r="AD45" s="87">
        <v>492572.9</v>
      </c>
      <c r="AE45" s="87">
        <v>0</v>
      </c>
      <c r="AF45" s="87">
        <v>0</v>
      </c>
      <c r="AG45" s="87">
        <v>0</v>
      </c>
      <c r="AH45" s="87">
        <v>0</v>
      </c>
      <c r="AI45" s="87">
        <v>0</v>
      </c>
      <c r="AJ45" s="87">
        <v>0</v>
      </c>
      <c r="AK45" s="87">
        <v>0</v>
      </c>
      <c r="AL45" s="87">
        <v>2304</v>
      </c>
      <c r="AM45" s="87">
        <v>0</v>
      </c>
      <c r="AN45" s="87">
        <v>1948.4</v>
      </c>
      <c r="AO45" s="87">
        <v>0</v>
      </c>
      <c r="AP45" s="87">
        <v>0</v>
      </c>
      <c r="AQ45" s="87">
        <v>10500</v>
      </c>
      <c r="AR45" s="87">
        <v>0</v>
      </c>
    </row>
    <row r="46" spans="1:44" x14ac:dyDescent="0.25">
      <c r="A46" s="43">
        <v>45</v>
      </c>
      <c r="B46" s="44">
        <v>5210402</v>
      </c>
      <c r="C46" s="44" t="s">
        <v>627</v>
      </c>
      <c r="D46" s="44">
        <f>SUM('RC-StateBudget'!$E46:$AR46)</f>
        <v>382817.4</v>
      </c>
      <c r="E46" s="88">
        <v>0</v>
      </c>
      <c r="F46" s="88">
        <v>0</v>
      </c>
      <c r="G46" s="88">
        <v>0</v>
      </c>
      <c r="H46" s="88">
        <v>0</v>
      </c>
      <c r="I46" s="88">
        <v>0</v>
      </c>
      <c r="J46" s="88">
        <v>0</v>
      </c>
      <c r="K46" s="88">
        <v>36</v>
      </c>
      <c r="L46" s="88">
        <v>0</v>
      </c>
      <c r="M46" s="88">
        <v>105</v>
      </c>
      <c r="N46" s="88">
        <v>0</v>
      </c>
      <c r="O46" s="88">
        <v>0</v>
      </c>
      <c r="P46" s="88">
        <v>0</v>
      </c>
      <c r="Q46" s="88">
        <v>0</v>
      </c>
      <c r="R46" s="88">
        <v>0</v>
      </c>
      <c r="S46" s="88">
        <v>368141.59</v>
      </c>
      <c r="T46" s="88">
        <v>0</v>
      </c>
      <c r="U46" s="88">
        <v>0</v>
      </c>
      <c r="V46" s="88">
        <v>0</v>
      </c>
      <c r="W46" s="88">
        <v>0</v>
      </c>
      <c r="X46" s="88">
        <v>0</v>
      </c>
      <c r="Y46" s="88">
        <v>0</v>
      </c>
      <c r="Z46" s="88">
        <v>0</v>
      </c>
      <c r="AA46" s="88">
        <v>0</v>
      </c>
      <c r="AB46" s="88">
        <v>0</v>
      </c>
      <c r="AC46" s="88">
        <v>0</v>
      </c>
      <c r="AD46" s="88">
        <v>8464.81</v>
      </c>
      <c r="AE46" s="88">
        <v>0</v>
      </c>
      <c r="AF46" s="88">
        <v>0</v>
      </c>
      <c r="AG46" s="88">
        <v>0</v>
      </c>
      <c r="AH46" s="88">
        <v>0</v>
      </c>
      <c r="AI46" s="88">
        <v>0</v>
      </c>
      <c r="AJ46" s="88">
        <v>0</v>
      </c>
      <c r="AK46" s="88">
        <v>0</v>
      </c>
      <c r="AL46" s="88">
        <v>1920</v>
      </c>
      <c r="AM46" s="88">
        <v>0</v>
      </c>
      <c r="AN46" s="88">
        <v>4150</v>
      </c>
      <c r="AO46" s="88">
        <v>0</v>
      </c>
      <c r="AP46" s="88">
        <v>0</v>
      </c>
      <c r="AQ46" s="88">
        <v>0</v>
      </c>
      <c r="AR46" s="88">
        <v>0</v>
      </c>
    </row>
    <row r="47" spans="1:44" x14ac:dyDescent="0.25">
      <c r="A47" s="40">
        <v>46</v>
      </c>
      <c r="B47" s="41">
        <v>2643928</v>
      </c>
      <c r="C47" s="41" t="s">
        <v>569</v>
      </c>
      <c r="D47" s="41">
        <f>SUM('RC-StateBudget'!$E47:$AR47)</f>
        <v>156751.09</v>
      </c>
      <c r="E47" s="87">
        <v>10</v>
      </c>
      <c r="F47" s="87">
        <v>5598.04</v>
      </c>
      <c r="G47" s="87">
        <v>0</v>
      </c>
      <c r="H47" s="87">
        <v>26336.799999999999</v>
      </c>
      <c r="I47" s="87">
        <v>0</v>
      </c>
      <c r="J47" s="87">
        <v>5580.5</v>
      </c>
      <c r="K47" s="87">
        <v>821.5</v>
      </c>
      <c r="L47" s="87">
        <v>910.6</v>
      </c>
      <c r="M47" s="87">
        <v>0</v>
      </c>
      <c r="N47" s="87">
        <v>0</v>
      </c>
      <c r="O47" s="87">
        <v>840.97</v>
      </c>
      <c r="P47" s="87">
        <v>0</v>
      </c>
      <c r="Q47" s="87">
        <v>0</v>
      </c>
      <c r="R47" s="87">
        <v>43.2</v>
      </c>
      <c r="S47" s="87">
        <v>13556.28</v>
      </c>
      <c r="T47" s="87">
        <v>0</v>
      </c>
      <c r="U47" s="87">
        <v>0</v>
      </c>
      <c r="V47" s="87">
        <v>0</v>
      </c>
      <c r="W47" s="87">
        <v>0</v>
      </c>
      <c r="X47" s="87">
        <v>0</v>
      </c>
      <c r="Y47" s="87">
        <v>0</v>
      </c>
      <c r="Z47" s="87">
        <v>0</v>
      </c>
      <c r="AA47" s="87">
        <v>0</v>
      </c>
      <c r="AB47" s="87">
        <v>0</v>
      </c>
      <c r="AC47" s="87">
        <v>0</v>
      </c>
      <c r="AD47" s="87">
        <v>79860.2</v>
      </c>
      <c r="AE47" s="87">
        <v>0</v>
      </c>
      <c r="AF47" s="87">
        <v>0</v>
      </c>
      <c r="AG47" s="87">
        <v>0</v>
      </c>
      <c r="AH47" s="87">
        <v>0</v>
      </c>
      <c r="AI47" s="87">
        <v>0</v>
      </c>
      <c r="AJ47" s="87">
        <v>1975</v>
      </c>
      <c r="AK47" s="87">
        <v>0</v>
      </c>
      <c r="AL47" s="87">
        <v>0</v>
      </c>
      <c r="AM47" s="87">
        <v>0</v>
      </c>
      <c r="AN47" s="87">
        <v>2150</v>
      </c>
      <c r="AO47" s="87">
        <v>0</v>
      </c>
      <c r="AP47" s="87">
        <v>12000</v>
      </c>
      <c r="AQ47" s="87">
        <v>7068</v>
      </c>
      <c r="AR47" s="87">
        <v>0</v>
      </c>
    </row>
    <row r="48" spans="1:44" x14ac:dyDescent="0.25">
      <c r="A48" s="43">
        <v>47</v>
      </c>
      <c r="B48" s="44">
        <v>2063182</v>
      </c>
      <c r="C48" s="44" t="s">
        <v>765</v>
      </c>
      <c r="D48" s="44">
        <f>SUM('RC-StateBudget'!$E48:$AR48)</f>
        <v>425942.69999999995</v>
      </c>
      <c r="E48" s="88">
        <v>61094.9</v>
      </c>
      <c r="F48" s="88">
        <v>49766.6</v>
      </c>
      <c r="G48" s="88">
        <v>0</v>
      </c>
      <c r="H48" s="88">
        <v>0</v>
      </c>
      <c r="I48" s="88">
        <v>0</v>
      </c>
      <c r="J48" s="88">
        <v>2071.3000000000002</v>
      </c>
      <c r="K48" s="88">
        <v>5570.4</v>
      </c>
      <c r="L48" s="88">
        <v>3054.2</v>
      </c>
      <c r="M48" s="88">
        <v>0</v>
      </c>
      <c r="N48" s="88">
        <v>0</v>
      </c>
      <c r="O48" s="88">
        <v>22738.7</v>
      </c>
      <c r="P48" s="88">
        <v>0</v>
      </c>
      <c r="Q48" s="88">
        <v>0</v>
      </c>
      <c r="R48" s="88">
        <v>998.4</v>
      </c>
      <c r="S48" s="88">
        <v>61230.8</v>
      </c>
      <c r="T48" s="88">
        <v>0</v>
      </c>
      <c r="U48" s="88">
        <v>0</v>
      </c>
      <c r="V48" s="88">
        <v>0</v>
      </c>
      <c r="W48" s="88">
        <v>0</v>
      </c>
      <c r="X48" s="88">
        <v>0</v>
      </c>
      <c r="Y48" s="88">
        <v>0</v>
      </c>
      <c r="Z48" s="88">
        <v>0</v>
      </c>
      <c r="AA48" s="88">
        <v>0</v>
      </c>
      <c r="AB48" s="88">
        <v>0</v>
      </c>
      <c r="AC48" s="88">
        <v>0</v>
      </c>
      <c r="AD48" s="88">
        <v>120183.5</v>
      </c>
      <c r="AE48" s="88">
        <v>0</v>
      </c>
      <c r="AF48" s="88">
        <v>0</v>
      </c>
      <c r="AG48" s="88">
        <v>0</v>
      </c>
      <c r="AH48" s="88">
        <v>0</v>
      </c>
      <c r="AI48" s="88">
        <v>0</v>
      </c>
      <c r="AJ48" s="88">
        <v>0</v>
      </c>
      <c r="AK48" s="88">
        <v>0</v>
      </c>
      <c r="AL48" s="88">
        <v>99233.9</v>
      </c>
      <c r="AM48" s="88">
        <v>0</v>
      </c>
      <c r="AN48" s="88">
        <v>0</v>
      </c>
      <c r="AO48" s="88">
        <v>0</v>
      </c>
      <c r="AP48" s="88">
        <v>0</v>
      </c>
      <c r="AQ48" s="88">
        <v>0</v>
      </c>
      <c r="AR48" s="88">
        <v>0</v>
      </c>
    </row>
    <row r="49" spans="1:44" x14ac:dyDescent="0.25">
      <c r="A49" s="40">
        <v>48</v>
      </c>
      <c r="B49" s="41">
        <v>2886219</v>
      </c>
      <c r="C49" s="41" t="s">
        <v>619</v>
      </c>
      <c r="D49" s="41">
        <f>SUM('RC-StateBudget'!$E49:$AR49)</f>
        <v>187243.75</v>
      </c>
      <c r="E49" s="87">
        <v>0</v>
      </c>
      <c r="F49" s="87">
        <v>12197.1</v>
      </c>
      <c r="G49" s="87">
        <v>16106.1</v>
      </c>
      <c r="H49" s="87">
        <v>0</v>
      </c>
      <c r="I49" s="87">
        <v>0</v>
      </c>
      <c r="J49" s="87">
        <v>13622.9</v>
      </c>
      <c r="K49" s="87">
        <v>1866</v>
      </c>
      <c r="L49" s="87">
        <v>2040</v>
      </c>
      <c r="M49" s="87">
        <v>67898.5</v>
      </c>
      <c r="N49" s="87">
        <v>0</v>
      </c>
      <c r="O49" s="87">
        <v>0</v>
      </c>
      <c r="P49" s="87">
        <v>0</v>
      </c>
      <c r="Q49" s="87">
        <v>0</v>
      </c>
      <c r="R49" s="87">
        <v>0</v>
      </c>
      <c r="S49" s="87">
        <v>36590.15</v>
      </c>
      <c r="T49" s="87">
        <v>0</v>
      </c>
      <c r="U49" s="87">
        <v>0</v>
      </c>
      <c r="V49" s="87">
        <v>0</v>
      </c>
      <c r="W49" s="87">
        <v>0</v>
      </c>
      <c r="X49" s="87">
        <v>0</v>
      </c>
      <c r="Y49" s="87">
        <v>0</v>
      </c>
      <c r="Z49" s="87">
        <v>0</v>
      </c>
      <c r="AA49" s="87">
        <v>0</v>
      </c>
      <c r="AB49" s="87">
        <v>0</v>
      </c>
      <c r="AC49" s="87">
        <v>0</v>
      </c>
      <c r="AD49" s="87">
        <v>31923</v>
      </c>
      <c r="AE49" s="87">
        <v>0</v>
      </c>
      <c r="AF49" s="87">
        <v>0</v>
      </c>
      <c r="AG49" s="87">
        <v>0</v>
      </c>
      <c r="AH49" s="87">
        <v>0</v>
      </c>
      <c r="AI49" s="87">
        <v>0</v>
      </c>
      <c r="AJ49" s="87">
        <v>0</v>
      </c>
      <c r="AK49" s="87">
        <v>0</v>
      </c>
      <c r="AL49" s="87">
        <v>0</v>
      </c>
      <c r="AM49" s="87">
        <v>0</v>
      </c>
      <c r="AN49" s="87">
        <v>5000</v>
      </c>
      <c r="AO49" s="87">
        <v>0</v>
      </c>
      <c r="AP49" s="87">
        <v>0</v>
      </c>
      <c r="AQ49" s="87">
        <v>0</v>
      </c>
      <c r="AR49" s="87">
        <v>0</v>
      </c>
    </row>
    <row r="50" spans="1:44" x14ac:dyDescent="0.25">
      <c r="A50" s="43">
        <v>49</v>
      </c>
      <c r="B50" s="44">
        <v>5247462</v>
      </c>
      <c r="C50" s="44" t="s">
        <v>668</v>
      </c>
      <c r="D50" s="44">
        <f>SUM('RC-StateBudget'!$E50:$AR50)</f>
        <v>221606.5</v>
      </c>
      <c r="E50" s="88">
        <v>1744.4</v>
      </c>
      <c r="F50" s="88">
        <v>0</v>
      </c>
      <c r="G50" s="88">
        <v>0</v>
      </c>
      <c r="H50" s="88">
        <v>0</v>
      </c>
      <c r="I50" s="88">
        <v>0</v>
      </c>
      <c r="J50" s="88">
        <v>0</v>
      </c>
      <c r="K50" s="88">
        <v>0</v>
      </c>
      <c r="L50" s="88">
        <v>80</v>
      </c>
      <c r="M50" s="88">
        <v>972</v>
      </c>
      <c r="N50" s="88">
        <v>0</v>
      </c>
      <c r="O50" s="88">
        <v>0</v>
      </c>
      <c r="P50" s="88">
        <v>0</v>
      </c>
      <c r="Q50" s="88">
        <v>0</v>
      </c>
      <c r="R50" s="88">
        <v>0</v>
      </c>
      <c r="S50" s="88">
        <v>218310.1</v>
      </c>
      <c r="T50" s="88">
        <v>0</v>
      </c>
      <c r="U50" s="88">
        <v>0</v>
      </c>
      <c r="V50" s="88">
        <v>0</v>
      </c>
      <c r="W50" s="88">
        <v>0</v>
      </c>
      <c r="X50" s="88">
        <v>0</v>
      </c>
      <c r="Y50" s="88">
        <v>0</v>
      </c>
      <c r="Z50" s="88">
        <v>0</v>
      </c>
      <c r="AA50" s="88">
        <v>0</v>
      </c>
      <c r="AB50" s="88">
        <v>0</v>
      </c>
      <c r="AC50" s="88">
        <v>0</v>
      </c>
      <c r="AD50" s="88">
        <v>0</v>
      </c>
      <c r="AE50" s="88">
        <v>0</v>
      </c>
      <c r="AF50" s="88">
        <v>0</v>
      </c>
      <c r="AG50" s="88">
        <v>0</v>
      </c>
      <c r="AH50" s="88">
        <v>0</v>
      </c>
      <c r="AI50" s="88">
        <v>0</v>
      </c>
      <c r="AJ50" s="88">
        <v>0</v>
      </c>
      <c r="AK50" s="88">
        <v>0</v>
      </c>
      <c r="AL50" s="88">
        <v>0</v>
      </c>
      <c r="AM50" s="88">
        <v>0</v>
      </c>
      <c r="AN50" s="88">
        <v>500</v>
      </c>
      <c r="AO50" s="88">
        <v>0</v>
      </c>
      <c r="AP50" s="88">
        <v>0</v>
      </c>
      <c r="AQ50" s="88">
        <v>0</v>
      </c>
      <c r="AR50" s="88">
        <v>0</v>
      </c>
    </row>
    <row r="51" spans="1:44" x14ac:dyDescent="0.25">
      <c r="A51" s="40">
        <v>50</v>
      </c>
      <c r="B51" s="41">
        <v>5660327</v>
      </c>
      <c r="C51" s="41" t="s">
        <v>379</v>
      </c>
      <c r="D51" s="87">
        <f>SUM('RC-StateBudget'!$E51:$AR51)</f>
        <v>620687.31000000006</v>
      </c>
      <c r="E51" s="87">
        <v>11595.7</v>
      </c>
      <c r="F51" s="87">
        <v>7652.84</v>
      </c>
      <c r="G51" s="87">
        <v>0</v>
      </c>
      <c r="H51" s="87">
        <v>0</v>
      </c>
      <c r="I51" s="87">
        <v>0</v>
      </c>
      <c r="J51" s="87">
        <v>0</v>
      </c>
      <c r="K51" s="87">
        <v>237.6</v>
      </c>
      <c r="L51" s="87">
        <v>0</v>
      </c>
      <c r="M51" s="87">
        <v>0</v>
      </c>
      <c r="N51" s="87">
        <v>0</v>
      </c>
      <c r="O51" s="87">
        <v>0</v>
      </c>
      <c r="P51" s="87">
        <v>0</v>
      </c>
      <c r="Q51" s="87">
        <v>0</v>
      </c>
      <c r="R51" s="87">
        <v>0</v>
      </c>
      <c r="S51" s="87">
        <v>0</v>
      </c>
      <c r="T51" s="87">
        <v>0</v>
      </c>
      <c r="U51" s="87">
        <v>0</v>
      </c>
      <c r="V51" s="87">
        <v>0</v>
      </c>
      <c r="W51" s="87">
        <v>279834</v>
      </c>
      <c r="X51" s="87">
        <v>0</v>
      </c>
      <c r="Y51" s="87">
        <v>104937.7</v>
      </c>
      <c r="Z51" s="87">
        <v>32247.4</v>
      </c>
      <c r="AA51" s="87">
        <v>0</v>
      </c>
      <c r="AB51" s="87">
        <v>33168.6</v>
      </c>
      <c r="AC51" s="87">
        <v>104937.7</v>
      </c>
      <c r="AD51" s="87">
        <v>29875.77</v>
      </c>
      <c r="AE51" s="87">
        <v>0</v>
      </c>
      <c r="AF51" s="87">
        <v>0</v>
      </c>
      <c r="AG51" s="87">
        <v>0</v>
      </c>
      <c r="AH51" s="87">
        <v>0</v>
      </c>
      <c r="AI51" s="87">
        <v>0</v>
      </c>
      <c r="AJ51" s="87">
        <v>0</v>
      </c>
      <c r="AK51" s="87">
        <v>0</v>
      </c>
      <c r="AL51" s="87">
        <v>0</v>
      </c>
      <c r="AM51" s="87">
        <v>0</v>
      </c>
      <c r="AN51" s="87">
        <v>1200</v>
      </c>
      <c r="AO51" s="87">
        <v>0</v>
      </c>
      <c r="AP51" s="87">
        <v>0</v>
      </c>
      <c r="AQ51" s="87">
        <v>15000</v>
      </c>
      <c r="AR51" s="87">
        <v>0</v>
      </c>
    </row>
    <row r="52" spans="1:44" x14ac:dyDescent="0.25">
      <c r="A52" s="43">
        <v>51</v>
      </c>
      <c r="B52" s="44">
        <v>4247434</v>
      </c>
      <c r="C52" s="44" t="s">
        <v>647</v>
      </c>
      <c r="D52" s="44">
        <f>SUM('RC-StateBudget'!$E52:$AR52)</f>
        <v>104199.73</v>
      </c>
      <c r="E52" s="88">
        <v>2998.9</v>
      </c>
      <c r="F52" s="88">
        <v>0</v>
      </c>
      <c r="G52" s="88">
        <v>56780.7</v>
      </c>
      <c r="H52" s="88">
        <v>0</v>
      </c>
      <c r="I52" s="88">
        <v>0</v>
      </c>
      <c r="J52" s="88">
        <v>0</v>
      </c>
      <c r="K52" s="88">
        <v>0</v>
      </c>
      <c r="L52" s="88">
        <v>2209.4</v>
      </c>
      <c r="M52" s="88">
        <v>6100</v>
      </c>
      <c r="N52" s="88">
        <v>0</v>
      </c>
      <c r="O52" s="88">
        <v>0</v>
      </c>
      <c r="P52" s="88">
        <v>0</v>
      </c>
      <c r="Q52" s="88">
        <v>0</v>
      </c>
      <c r="R52" s="88">
        <v>0</v>
      </c>
      <c r="S52" s="88">
        <v>3128.12</v>
      </c>
      <c r="T52" s="88">
        <v>0</v>
      </c>
      <c r="U52" s="88">
        <v>0</v>
      </c>
      <c r="V52" s="88">
        <v>0</v>
      </c>
      <c r="W52" s="88">
        <v>0</v>
      </c>
      <c r="X52" s="88">
        <v>0</v>
      </c>
      <c r="Y52" s="88">
        <v>0</v>
      </c>
      <c r="Z52" s="88">
        <v>0</v>
      </c>
      <c r="AA52" s="88">
        <v>0</v>
      </c>
      <c r="AB52" s="88">
        <v>0</v>
      </c>
      <c r="AC52" s="88">
        <v>0</v>
      </c>
      <c r="AD52" s="88">
        <v>30732.61</v>
      </c>
      <c r="AE52" s="88">
        <v>0</v>
      </c>
      <c r="AF52" s="88">
        <v>0</v>
      </c>
      <c r="AG52" s="88">
        <v>0</v>
      </c>
      <c r="AH52" s="88">
        <v>0</v>
      </c>
      <c r="AI52" s="88">
        <v>2250</v>
      </c>
      <c r="AJ52" s="88">
        <v>0</v>
      </c>
      <c r="AK52" s="88">
        <v>0</v>
      </c>
      <c r="AL52" s="88">
        <v>0</v>
      </c>
      <c r="AM52" s="88">
        <v>0</v>
      </c>
      <c r="AN52" s="88">
        <v>0</v>
      </c>
      <c r="AO52" s="88">
        <v>0</v>
      </c>
      <c r="AP52" s="88">
        <v>0</v>
      </c>
      <c r="AQ52" s="88">
        <v>0</v>
      </c>
      <c r="AR52" s="88">
        <v>0</v>
      </c>
    </row>
    <row r="53" spans="1:44" x14ac:dyDescent="0.25">
      <c r="A53" s="40">
        <v>52</v>
      </c>
      <c r="B53" s="41">
        <v>5584469</v>
      </c>
      <c r="C53" s="41" t="s">
        <v>137</v>
      </c>
      <c r="D53" s="41">
        <f>SUM('RC-StateBudget'!$E53:$AR53)</f>
        <v>258772.33000000002</v>
      </c>
      <c r="E53" s="87">
        <v>460.1</v>
      </c>
      <c r="F53" s="87">
        <v>0</v>
      </c>
      <c r="G53" s="87">
        <v>0</v>
      </c>
      <c r="H53" s="87">
        <v>0</v>
      </c>
      <c r="I53" s="87">
        <v>0</v>
      </c>
      <c r="J53" s="87">
        <v>0</v>
      </c>
      <c r="K53" s="87">
        <v>539</v>
      </c>
      <c r="L53" s="87">
        <v>2000</v>
      </c>
      <c r="M53" s="87">
        <v>6680.2</v>
      </c>
      <c r="N53" s="87">
        <v>0</v>
      </c>
      <c r="O53" s="87">
        <v>0</v>
      </c>
      <c r="P53" s="87">
        <v>0</v>
      </c>
      <c r="Q53" s="87">
        <v>0</v>
      </c>
      <c r="R53" s="87">
        <v>0</v>
      </c>
      <c r="S53" s="87">
        <v>121292.24</v>
      </c>
      <c r="T53" s="87">
        <v>0</v>
      </c>
      <c r="U53" s="87">
        <v>0</v>
      </c>
      <c r="V53" s="87">
        <v>0</v>
      </c>
      <c r="W53" s="87">
        <v>0</v>
      </c>
      <c r="X53" s="87">
        <v>0</v>
      </c>
      <c r="Y53" s="87">
        <v>0</v>
      </c>
      <c r="Z53" s="87">
        <v>0</v>
      </c>
      <c r="AA53" s="87">
        <v>0</v>
      </c>
      <c r="AB53" s="87">
        <v>0</v>
      </c>
      <c r="AC53" s="87">
        <v>0</v>
      </c>
      <c r="AD53" s="87">
        <v>73960.789999999994</v>
      </c>
      <c r="AE53" s="87">
        <v>0</v>
      </c>
      <c r="AF53" s="87">
        <v>0</v>
      </c>
      <c r="AG53" s="87">
        <v>0</v>
      </c>
      <c r="AH53" s="87">
        <v>0</v>
      </c>
      <c r="AI53" s="87">
        <v>0</v>
      </c>
      <c r="AJ53" s="87">
        <v>0</v>
      </c>
      <c r="AK53" s="87">
        <v>0</v>
      </c>
      <c r="AL53" s="87">
        <v>3840</v>
      </c>
      <c r="AM53" s="87">
        <v>0</v>
      </c>
      <c r="AN53" s="87">
        <v>0</v>
      </c>
      <c r="AO53" s="87">
        <v>0</v>
      </c>
      <c r="AP53" s="87">
        <v>0</v>
      </c>
      <c r="AQ53" s="87">
        <v>50000</v>
      </c>
      <c r="AR53" s="87">
        <v>0</v>
      </c>
    </row>
    <row r="54" spans="1:44" x14ac:dyDescent="0.25">
      <c r="A54" s="43">
        <v>53</v>
      </c>
      <c r="B54" s="44">
        <v>2544695</v>
      </c>
      <c r="C54" s="44" t="s">
        <v>238</v>
      </c>
      <c r="D54" s="44">
        <f>SUM('RC-StateBudget'!$E54:$AR54)</f>
        <v>238786.3</v>
      </c>
      <c r="E54" s="88">
        <v>51422.400000000001</v>
      </c>
      <c r="F54" s="88">
        <v>102256.9</v>
      </c>
      <c r="G54" s="88">
        <v>0</v>
      </c>
      <c r="H54" s="88">
        <v>0</v>
      </c>
      <c r="I54" s="88">
        <v>0</v>
      </c>
      <c r="J54" s="88">
        <v>687.5</v>
      </c>
      <c r="K54" s="88">
        <v>1734.8000000000002</v>
      </c>
      <c r="L54" s="88">
        <v>211.1</v>
      </c>
      <c r="M54" s="88">
        <v>0</v>
      </c>
      <c r="N54" s="88">
        <v>0</v>
      </c>
      <c r="O54" s="88">
        <v>3062.3</v>
      </c>
      <c r="P54" s="88">
        <v>0</v>
      </c>
      <c r="Q54" s="88">
        <v>0</v>
      </c>
      <c r="R54" s="88">
        <v>70.400000000000006</v>
      </c>
      <c r="S54" s="88">
        <v>459.1</v>
      </c>
      <c r="T54" s="88">
        <v>0</v>
      </c>
      <c r="U54" s="88">
        <v>0</v>
      </c>
      <c r="V54" s="88">
        <v>0</v>
      </c>
      <c r="W54" s="88">
        <v>0</v>
      </c>
      <c r="X54" s="88">
        <v>0</v>
      </c>
      <c r="Y54" s="88">
        <v>0</v>
      </c>
      <c r="Z54" s="88">
        <v>0</v>
      </c>
      <c r="AA54" s="88">
        <v>0</v>
      </c>
      <c r="AB54" s="88">
        <v>0</v>
      </c>
      <c r="AC54" s="88">
        <v>0</v>
      </c>
      <c r="AD54" s="88">
        <v>72923.599999999991</v>
      </c>
      <c r="AE54" s="88">
        <v>0</v>
      </c>
      <c r="AF54" s="88">
        <v>0</v>
      </c>
      <c r="AG54" s="88">
        <v>0</v>
      </c>
      <c r="AH54" s="88">
        <v>0</v>
      </c>
      <c r="AI54" s="88">
        <v>0</v>
      </c>
      <c r="AJ54" s="88">
        <v>817.7</v>
      </c>
      <c r="AK54" s="88">
        <v>0</v>
      </c>
      <c r="AL54" s="88">
        <v>0</v>
      </c>
      <c r="AM54" s="88">
        <v>0</v>
      </c>
      <c r="AN54" s="88">
        <v>0</v>
      </c>
      <c r="AO54" s="88">
        <v>0</v>
      </c>
      <c r="AP54" s="88">
        <v>0</v>
      </c>
      <c r="AQ54" s="88">
        <v>1400</v>
      </c>
      <c r="AR54" s="88">
        <v>3740.5</v>
      </c>
    </row>
    <row r="55" spans="1:44" x14ac:dyDescent="0.25">
      <c r="A55" s="40">
        <v>54</v>
      </c>
      <c r="B55" s="41">
        <v>2615797</v>
      </c>
      <c r="C55" s="41" t="s">
        <v>66</v>
      </c>
      <c r="D55" s="41">
        <f>SUM('RC-StateBudget'!$E55:$AR55)</f>
        <v>1307796.2800000003</v>
      </c>
      <c r="E55" s="87">
        <v>168680.3</v>
      </c>
      <c r="F55" s="87">
        <v>98465.36</v>
      </c>
      <c r="G55" s="87">
        <v>785259.9</v>
      </c>
      <c r="H55" s="87">
        <v>0</v>
      </c>
      <c r="I55" s="87">
        <v>0</v>
      </c>
      <c r="J55" s="87">
        <v>0</v>
      </c>
      <c r="K55" s="87">
        <v>0</v>
      </c>
      <c r="L55" s="87">
        <v>3845.8</v>
      </c>
      <c r="M55" s="87">
        <v>27670.799999999999</v>
      </c>
      <c r="N55" s="87">
        <v>0</v>
      </c>
      <c r="O55" s="87">
        <v>46888.27</v>
      </c>
      <c r="P55" s="87">
        <v>0</v>
      </c>
      <c r="Q55" s="87">
        <v>0</v>
      </c>
      <c r="R55" s="87">
        <v>30.4</v>
      </c>
      <c r="S55" s="87">
        <v>6801.3</v>
      </c>
      <c r="T55" s="87">
        <v>49097.02</v>
      </c>
      <c r="U55" s="87">
        <v>0</v>
      </c>
      <c r="V55" s="87">
        <v>0</v>
      </c>
      <c r="W55" s="87">
        <v>0</v>
      </c>
      <c r="X55" s="87">
        <v>0</v>
      </c>
      <c r="Y55" s="87">
        <v>0</v>
      </c>
      <c r="Z55" s="87">
        <v>0</v>
      </c>
      <c r="AA55" s="87">
        <v>0</v>
      </c>
      <c r="AB55" s="87">
        <v>0</v>
      </c>
      <c r="AC55" s="87">
        <v>0</v>
      </c>
      <c r="AD55" s="87">
        <v>58630.57</v>
      </c>
      <c r="AE55" s="87">
        <v>0</v>
      </c>
      <c r="AF55" s="87">
        <v>0</v>
      </c>
      <c r="AG55" s="87">
        <v>0</v>
      </c>
      <c r="AH55" s="87">
        <v>0</v>
      </c>
      <c r="AI55" s="87">
        <v>0</v>
      </c>
      <c r="AJ55" s="87">
        <v>0</v>
      </c>
      <c r="AK55" s="87">
        <v>0</v>
      </c>
      <c r="AL55" s="87">
        <v>2426.56</v>
      </c>
      <c r="AM55" s="87">
        <v>0</v>
      </c>
      <c r="AN55" s="87">
        <v>10000</v>
      </c>
      <c r="AO55" s="87">
        <v>0</v>
      </c>
      <c r="AP55" s="87">
        <v>0</v>
      </c>
      <c r="AQ55" s="87">
        <v>50000</v>
      </c>
      <c r="AR55" s="87">
        <v>0</v>
      </c>
    </row>
    <row r="56" spans="1:44" x14ac:dyDescent="0.25">
      <c r="A56" s="43">
        <v>55</v>
      </c>
      <c r="B56" s="44">
        <v>2862468</v>
      </c>
      <c r="C56" s="44" t="s">
        <v>27</v>
      </c>
      <c r="D56" s="44">
        <f>SUM('RC-StateBudget'!$E56:$AR56)</f>
        <v>615082.22000000009</v>
      </c>
      <c r="E56" s="88">
        <v>49136</v>
      </c>
      <c r="F56" s="88">
        <v>23268</v>
      </c>
      <c r="G56" s="88">
        <v>5634.8</v>
      </c>
      <c r="H56" s="88">
        <v>2820</v>
      </c>
      <c r="I56" s="88">
        <v>0</v>
      </c>
      <c r="J56" s="88">
        <v>520.4</v>
      </c>
      <c r="K56" s="88">
        <v>8478.2999999999993</v>
      </c>
      <c r="L56" s="88">
        <v>52071.98</v>
      </c>
      <c r="M56" s="88">
        <v>7806.9000000000005</v>
      </c>
      <c r="N56" s="88">
        <v>0</v>
      </c>
      <c r="O56" s="88">
        <v>0</v>
      </c>
      <c r="P56" s="88">
        <v>0</v>
      </c>
      <c r="Q56" s="88">
        <v>0</v>
      </c>
      <c r="R56" s="88">
        <v>0</v>
      </c>
      <c r="S56" s="88">
        <v>151229.04</v>
      </c>
      <c r="T56" s="88">
        <v>0</v>
      </c>
      <c r="U56" s="88">
        <v>0</v>
      </c>
      <c r="V56" s="88">
        <v>0</v>
      </c>
      <c r="W56" s="88">
        <v>0</v>
      </c>
      <c r="X56" s="88">
        <v>0</v>
      </c>
      <c r="Y56" s="88">
        <v>0</v>
      </c>
      <c r="Z56" s="88">
        <v>0</v>
      </c>
      <c r="AA56" s="88">
        <v>0</v>
      </c>
      <c r="AB56" s="88">
        <v>0</v>
      </c>
      <c r="AC56" s="88">
        <v>0</v>
      </c>
      <c r="AD56" s="88">
        <v>281400</v>
      </c>
      <c r="AE56" s="88">
        <v>0</v>
      </c>
      <c r="AF56" s="88">
        <v>0</v>
      </c>
      <c r="AG56" s="88">
        <v>0</v>
      </c>
      <c r="AH56" s="88">
        <v>0</v>
      </c>
      <c r="AI56" s="88">
        <v>0</v>
      </c>
      <c r="AJ56" s="88">
        <v>0</v>
      </c>
      <c r="AK56" s="88">
        <v>0</v>
      </c>
      <c r="AL56" s="88">
        <v>0</v>
      </c>
      <c r="AM56" s="88">
        <v>0</v>
      </c>
      <c r="AN56" s="88">
        <v>3500</v>
      </c>
      <c r="AO56" s="88">
        <v>0</v>
      </c>
      <c r="AP56" s="88">
        <v>0</v>
      </c>
      <c r="AQ56" s="88">
        <v>29216.799999999999</v>
      </c>
      <c r="AR56" s="88">
        <v>0</v>
      </c>
    </row>
    <row r="57" spans="1:44" x14ac:dyDescent="0.25">
      <c r="A57" s="40">
        <v>56</v>
      </c>
      <c r="B57" s="41">
        <v>5111625</v>
      </c>
      <c r="C57" s="41" t="s">
        <v>247</v>
      </c>
      <c r="D57" s="41">
        <f>SUM('RC-StateBudget'!$E57:$AR57)</f>
        <v>100575.1</v>
      </c>
      <c r="E57" s="87">
        <v>0</v>
      </c>
      <c r="F57" s="87">
        <v>7502.2</v>
      </c>
      <c r="G57" s="87">
        <v>0</v>
      </c>
      <c r="H57" s="87">
        <v>0</v>
      </c>
      <c r="I57" s="87">
        <v>0</v>
      </c>
      <c r="J57" s="87">
        <v>0</v>
      </c>
      <c r="K57" s="87">
        <v>0</v>
      </c>
      <c r="L57" s="87">
        <v>19216</v>
      </c>
      <c r="M57" s="87">
        <v>0</v>
      </c>
      <c r="N57" s="87">
        <v>0</v>
      </c>
      <c r="O57" s="87">
        <v>3572.5</v>
      </c>
      <c r="P57" s="87">
        <v>0</v>
      </c>
      <c r="Q57" s="87">
        <v>0</v>
      </c>
      <c r="R57" s="87">
        <v>8.1999999999999993</v>
      </c>
      <c r="S57" s="87">
        <v>31443.9</v>
      </c>
      <c r="T57" s="87">
        <v>0</v>
      </c>
      <c r="U57" s="87">
        <v>0</v>
      </c>
      <c r="V57" s="87">
        <v>0</v>
      </c>
      <c r="W57" s="87">
        <v>0</v>
      </c>
      <c r="X57" s="87">
        <v>0</v>
      </c>
      <c r="Y57" s="87">
        <v>0</v>
      </c>
      <c r="Z57" s="87">
        <v>0</v>
      </c>
      <c r="AA57" s="87">
        <v>0</v>
      </c>
      <c r="AB57" s="87">
        <v>0</v>
      </c>
      <c r="AC57" s="87">
        <v>0</v>
      </c>
      <c r="AD57" s="87">
        <v>19026.3</v>
      </c>
      <c r="AE57" s="87">
        <v>0</v>
      </c>
      <c r="AF57" s="87">
        <v>0</v>
      </c>
      <c r="AG57" s="87">
        <v>0</v>
      </c>
      <c r="AH57" s="87">
        <v>0</v>
      </c>
      <c r="AI57" s="87">
        <v>0</v>
      </c>
      <c r="AJ57" s="87">
        <v>0</v>
      </c>
      <c r="AK57" s="87">
        <v>0</v>
      </c>
      <c r="AL57" s="87">
        <v>0</v>
      </c>
      <c r="AM57" s="87">
        <v>0</v>
      </c>
      <c r="AN57" s="87">
        <v>0</v>
      </c>
      <c r="AO57" s="87">
        <v>0</v>
      </c>
      <c r="AP57" s="87">
        <v>0</v>
      </c>
      <c r="AQ57" s="87">
        <v>19806</v>
      </c>
      <c r="AR57" s="87">
        <v>0</v>
      </c>
    </row>
    <row r="58" spans="1:44" x14ac:dyDescent="0.25">
      <c r="A58" s="43">
        <v>57</v>
      </c>
      <c r="B58" s="44">
        <v>5060222</v>
      </c>
      <c r="C58" s="44" t="s">
        <v>832</v>
      </c>
      <c r="D58" s="44">
        <f>SUM('RC-StateBudget'!$E58:$AR58)</f>
        <v>77147.600000000006</v>
      </c>
      <c r="E58" s="88">
        <v>0</v>
      </c>
      <c r="F58" s="88">
        <v>0</v>
      </c>
      <c r="G58" s="88">
        <v>0</v>
      </c>
      <c r="H58" s="88">
        <v>0</v>
      </c>
      <c r="I58" s="88">
        <v>0</v>
      </c>
      <c r="J58" s="88">
        <v>0</v>
      </c>
      <c r="K58" s="88">
        <v>0</v>
      </c>
      <c r="L58" s="88">
        <v>0</v>
      </c>
      <c r="M58" s="88">
        <v>0</v>
      </c>
      <c r="N58" s="88">
        <v>0</v>
      </c>
      <c r="O58" s="88">
        <v>0</v>
      </c>
      <c r="P58" s="88">
        <v>0</v>
      </c>
      <c r="Q58" s="88">
        <v>0</v>
      </c>
      <c r="R58" s="88">
        <v>0</v>
      </c>
      <c r="S58" s="88">
        <v>67147.600000000006</v>
      </c>
      <c r="T58" s="88">
        <v>0</v>
      </c>
      <c r="U58" s="88">
        <v>0</v>
      </c>
      <c r="V58" s="88">
        <v>0</v>
      </c>
      <c r="W58" s="88">
        <v>0</v>
      </c>
      <c r="X58" s="88">
        <v>0</v>
      </c>
      <c r="Y58" s="88">
        <v>0</v>
      </c>
      <c r="Z58" s="88">
        <v>0</v>
      </c>
      <c r="AA58" s="88">
        <v>0</v>
      </c>
      <c r="AB58" s="88">
        <v>0</v>
      </c>
      <c r="AC58" s="88">
        <v>0</v>
      </c>
      <c r="AD58" s="88">
        <v>0</v>
      </c>
      <c r="AE58" s="88">
        <v>0</v>
      </c>
      <c r="AF58" s="88">
        <v>0</v>
      </c>
      <c r="AG58" s="88">
        <v>0</v>
      </c>
      <c r="AH58" s="88">
        <v>0</v>
      </c>
      <c r="AI58" s="88">
        <v>10000</v>
      </c>
      <c r="AJ58" s="88">
        <v>0</v>
      </c>
      <c r="AK58" s="88">
        <v>0</v>
      </c>
      <c r="AL58" s="88">
        <v>0</v>
      </c>
      <c r="AM58" s="88">
        <v>0</v>
      </c>
      <c r="AN58" s="88">
        <v>0</v>
      </c>
      <c r="AO58" s="88">
        <v>0</v>
      </c>
      <c r="AP58" s="88">
        <v>0</v>
      </c>
      <c r="AQ58" s="88">
        <v>0</v>
      </c>
      <c r="AR58" s="88">
        <v>0</v>
      </c>
    </row>
    <row r="59" spans="1:44" x14ac:dyDescent="0.25">
      <c r="A59" s="40">
        <v>58</v>
      </c>
      <c r="B59" s="41">
        <v>5026628</v>
      </c>
      <c r="C59" s="41" t="s">
        <v>659</v>
      </c>
      <c r="D59" s="41">
        <f>SUM('RC-StateBudget'!$E59:$AR59)</f>
        <v>113527</v>
      </c>
      <c r="E59" s="87">
        <v>0</v>
      </c>
      <c r="F59" s="87">
        <v>59707.5</v>
      </c>
      <c r="G59" s="87">
        <v>0</v>
      </c>
      <c r="H59" s="87">
        <v>0</v>
      </c>
      <c r="I59" s="87">
        <v>0</v>
      </c>
      <c r="J59" s="87">
        <v>0</v>
      </c>
      <c r="K59" s="87">
        <v>1676</v>
      </c>
      <c r="L59" s="87">
        <v>3245.6000000000004</v>
      </c>
      <c r="M59" s="87">
        <v>1098.9000000000001</v>
      </c>
      <c r="N59" s="87">
        <v>8525.2999999999993</v>
      </c>
      <c r="O59" s="87">
        <v>1069.2</v>
      </c>
      <c r="P59" s="87">
        <v>0</v>
      </c>
      <c r="Q59" s="87">
        <v>0</v>
      </c>
      <c r="R59" s="87">
        <v>21</v>
      </c>
      <c r="S59" s="87">
        <v>19154.2</v>
      </c>
      <c r="T59" s="87">
        <v>0</v>
      </c>
      <c r="U59" s="87">
        <v>0</v>
      </c>
      <c r="V59" s="87">
        <v>0</v>
      </c>
      <c r="W59" s="87">
        <v>0</v>
      </c>
      <c r="X59" s="87">
        <v>0</v>
      </c>
      <c r="Y59" s="87">
        <v>0</v>
      </c>
      <c r="Z59" s="87">
        <v>0</v>
      </c>
      <c r="AA59" s="87">
        <v>0</v>
      </c>
      <c r="AB59" s="87">
        <v>0</v>
      </c>
      <c r="AC59" s="87">
        <v>0</v>
      </c>
      <c r="AD59" s="87">
        <v>19029.3</v>
      </c>
      <c r="AE59" s="87">
        <v>0</v>
      </c>
      <c r="AF59" s="87">
        <v>0</v>
      </c>
      <c r="AG59" s="87">
        <v>0</v>
      </c>
      <c r="AH59" s="87">
        <v>0</v>
      </c>
      <c r="AI59" s="87">
        <v>0</v>
      </c>
      <c r="AJ59" s="87">
        <v>0</v>
      </c>
      <c r="AK59" s="87">
        <v>0</v>
      </c>
      <c r="AL59" s="87">
        <v>0</v>
      </c>
      <c r="AM59" s="87">
        <v>0</v>
      </c>
      <c r="AN59" s="87">
        <v>0</v>
      </c>
      <c r="AO59" s="87">
        <v>0</v>
      </c>
      <c r="AP59" s="87">
        <v>0</v>
      </c>
      <c r="AQ59" s="87">
        <v>0</v>
      </c>
      <c r="AR59" s="87">
        <v>0</v>
      </c>
    </row>
    <row r="60" spans="1:44" x14ac:dyDescent="0.25">
      <c r="A60" s="43">
        <v>59</v>
      </c>
      <c r="B60" s="44">
        <v>2086166</v>
      </c>
      <c r="C60" s="44" t="s">
        <v>422</v>
      </c>
      <c r="D60" s="44">
        <f>SUM('RC-StateBudget'!$E60:$AR60)</f>
        <v>579958.04999999993</v>
      </c>
      <c r="E60" s="88">
        <v>68165.399999999994</v>
      </c>
      <c r="F60" s="88">
        <v>0</v>
      </c>
      <c r="G60" s="88">
        <v>263351.3</v>
      </c>
      <c r="H60" s="88">
        <v>0</v>
      </c>
      <c r="I60" s="88">
        <v>0</v>
      </c>
      <c r="J60" s="88">
        <v>2692.3</v>
      </c>
      <c r="K60" s="88">
        <v>2044.8</v>
      </c>
      <c r="L60" s="88">
        <v>7700.4999999999991</v>
      </c>
      <c r="M60" s="88">
        <v>82704.2</v>
      </c>
      <c r="N60" s="88">
        <v>0</v>
      </c>
      <c r="O60" s="88">
        <v>0</v>
      </c>
      <c r="P60" s="88">
        <v>0</v>
      </c>
      <c r="Q60" s="88">
        <v>0</v>
      </c>
      <c r="R60" s="88">
        <v>0</v>
      </c>
      <c r="S60" s="88">
        <v>10581.25</v>
      </c>
      <c r="T60" s="88">
        <v>0</v>
      </c>
      <c r="U60" s="88">
        <v>0</v>
      </c>
      <c r="V60" s="88">
        <v>0</v>
      </c>
      <c r="W60" s="88">
        <v>0</v>
      </c>
      <c r="X60" s="88">
        <v>0</v>
      </c>
      <c r="Y60" s="88">
        <v>0</v>
      </c>
      <c r="Z60" s="88">
        <v>0</v>
      </c>
      <c r="AA60" s="88">
        <v>0</v>
      </c>
      <c r="AB60" s="88">
        <v>0</v>
      </c>
      <c r="AC60" s="88">
        <v>0</v>
      </c>
      <c r="AD60" s="88">
        <v>86898</v>
      </c>
      <c r="AE60" s="88">
        <v>0</v>
      </c>
      <c r="AF60" s="88">
        <v>0</v>
      </c>
      <c r="AG60" s="88">
        <v>0</v>
      </c>
      <c r="AH60" s="88">
        <v>0</v>
      </c>
      <c r="AI60" s="88">
        <v>1039.0999999999999</v>
      </c>
      <c r="AJ60" s="88">
        <v>3840</v>
      </c>
      <c r="AK60" s="88">
        <v>0</v>
      </c>
      <c r="AL60" s="88">
        <v>0</v>
      </c>
      <c r="AM60" s="88">
        <v>0</v>
      </c>
      <c r="AN60" s="88">
        <v>5100</v>
      </c>
      <c r="AO60" s="88">
        <v>0</v>
      </c>
      <c r="AP60" s="88">
        <v>10000</v>
      </c>
      <c r="AQ60" s="88">
        <v>34043.199999999997</v>
      </c>
      <c r="AR60" s="88">
        <v>1798</v>
      </c>
    </row>
    <row r="61" spans="1:44" x14ac:dyDescent="0.25">
      <c r="A61" s="40">
        <v>60</v>
      </c>
      <c r="B61" s="41">
        <v>5564913</v>
      </c>
      <c r="C61" s="41" t="s">
        <v>652</v>
      </c>
      <c r="D61" s="41">
        <f>SUM('RC-StateBudget'!$E61:$AR61)</f>
        <v>53064.2</v>
      </c>
      <c r="E61" s="87">
        <v>0</v>
      </c>
      <c r="F61" s="87">
        <v>83.6</v>
      </c>
      <c r="G61" s="87">
        <v>36334.1</v>
      </c>
      <c r="H61" s="87">
        <v>0</v>
      </c>
      <c r="I61" s="87">
        <v>0</v>
      </c>
      <c r="J61" s="87">
        <v>0</v>
      </c>
      <c r="K61" s="87">
        <v>300</v>
      </c>
      <c r="L61" s="87">
        <v>585</v>
      </c>
      <c r="M61" s="87">
        <v>0</v>
      </c>
      <c r="N61" s="87">
        <v>0</v>
      </c>
      <c r="O61" s="87">
        <v>0</v>
      </c>
      <c r="P61" s="87">
        <v>0</v>
      </c>
      <c r="Q61" s="87">
        <v>0</v>
      </c>
      <c r="R61" s="87">
        <v>2634.8</v>
      </c>
      <c r="S61" s="87">
        <v>3972.7</v>
      </c>
      <c r="T61" s="87">
        <v>0</v>
      </c>
      <c r="U61" s="87">
        <v>0</v>
      </c>
      <c r="V61" s="87">
        <v>0</v>
      </c>
      <c r="W61" s="87">
        <v>0</v>
      </c>
      <c r="X61" s="87">
        <v>0</v>
      </c>
      <c r="Y61" s="87">
        <v>0</v>
      </c>
      <c r="Z61" s="87">
        <v>0</v>
      </c>
      <c r="AA61" s="87">
        <v>0</v>
      </c>
      <c r="AB61" s="87">
        <v>0</v>
      </c>
      <c r="AC61" s="87">
        <v>0</v>
      </c>
      <c r="AD61" s="87">
        <v>9154</v>
      </c>
      <c r="AE61" s="87">
        <v>0</v>
      </c>
      <c r="AF61" s="87">
        <v>0</v>
      </c>
      <c r="AG61" s="87">
        <v>0</v>
      </c>
      <c r="AH61" s="87">
        <v>0</v>
      </c>
      <c r="AI61" s="87">
        <v>0</v>
      </c>
      <c r="AJ61" s="87">
        <v>0</v>
      </c>
      <c r="AK61" s="87">
        <v>0</v>
      </c>
      <c r="AL61" s="87">
        <v>0</v>
      </c>
      <c r="AM61" s="87">
        <v>0</v>
      </c>
      <c r="AN61" s="87">
        <v>0</v>
      </c>
      <c r="AO61" s="87">
        <v>0</v>
      </c>
      <c r="AP61" s="87">
        <v>0</v>
      </c>
      <c r="AQ61" s="87">
        <v>0</v>
      </c>
      <c r="AR61" s="87">
        <v>0</v>
      </c>
    </row>
    <row r="62" spans="1:44" x14ac:dyDescent="0.25">
      <c r="A62" s="43">
        <v>61</v>
      </c>
      <c r="B62" s="44">
        <v>5179173</v>
      </c>
      <c r="C62" s="44" t="s">
        <v>758</v>
      </c>
      <c r="D62" s="44">
        <f>SUM('RC-StateBudget'!$E62:$AR62)</f>
        <v>14280</v>
      </c>
      <c r="E62" s="88">
        <v>0</v>
      </c>
      <c r="F62" s="88">
        <v>0</v>
      </c>
      <c r="G62" s="88">
        <v>0</v>
      </c>
      <c r="H62" s="88">
        <v>0</v>
      </c>
      <c r="I62" s="88">
        <v>0</v>
      </c>
      <c r="J62" s="88">
        <v>0</v>
      </c>
      <c r="K62" s="88">
        <v>2577</v>
      </c>
      <c r="L62" s="88">
        <v>0</v>
      </c>
      <c r="M62" s="88">
        <v>0</v>
      </c>
      <c r="N62" s="88">
        <v>0</v>
      </c>
      <c r="O62" s="88">
        <v>0</v>
      </c>
      <c r="P62" s="88">
        <v>0</v>
      </c>
      <c r="Q62" s="88">
        <v>0</v>
      </c>
      <c r="R62" s="88">
        <v>0</v>
      </c>
      <c r="S62" s="88">
        <v>7059.8</v>
      </c>
      <c r="T62" s="88">
        <v>0</v>
      </c>
      <c r="U62" s="88">
        <v>0</v>
      </c>
      <c r="V62" s="88">
        <v>0</v>
      </c>
      <c r="W62" s="88">
        <v>0</v>
      </c>
      <c r="X62" s="88">
        <v>0</v>
      </c>
      <c r="Y62" s="88">
        <v>0</v>
      </c>
      <c r="Z62" s="88">
        <v>0</v>
      </c>
      <c r="AA62" s="88">
        <v>0</v>
      </c>
      <c r="AB62" s="88">
        <v>0</v>
      </c>
      <c r="AC62" s="88">
        <v>0</v>
      </c>
      <c r="AD62" s="88">
        <v>4637</v>
      </c>
      <c r="AE62" s="88">
        <v>0</v>
      </c>
      <c r="AF62" s="88">
        <v>0</v>
      </c>
      <c r="AG62" s="88">
        <v>0</v>
      </c>
      <c r="AH62" s="88">
        <v>0</v>
      </c>
      <c r="AI62" s="88">
        <v>0</v>
      </c>
      <c r="AJ62" s="88">
        <v>6.2</v>
      </c>
      <c r="AK62" s="88">
        <v>0</v>
      </c>
      <c r="AL62" s="88">
        <v>0</v>
      </c>
      <c r="AM62" s="88">
        <v>0</v>
      </c>
      <c r="AN62" s="88">
        <v>0</v>
      </c>
      <c r="AO62" s="88">
        <v>0</v>
      </c>
      <c r="AP62" s="88">
        <v>0</v>
      </c>
      <c r="AQ62" s="88">
        <v>0</v>
      </c>
      <c r="AR62" s="88">
        <v>0</v>
      </c>
    </row>
    <row r="63" spans="1:44" x14ac:dyDescent="0.25">
      <c r="A63" s="40">
        <v>62</v>
      </c>
      <c r="B63" s="41">
        <v>2051303</v>
      </c>
      <c r="C63" s="41" t="s">
        <v>648</v>
      </c>
      <c r="D63" s="41">
        <f>SUM('RC-StateBudget'!$E63:$AR63)</f>
        <v>14713408.619999999</v>
      </c>
      <c r="E63" s="87">
        <v>1596897.7</v>
      </c>
      <c r="F63" s="87">
        <v>4295403</v>
      </c>
      <c r="G63" s="87">
        <v>1610165.7</v>
      </c>
      <c r="H63" s="87">
        <v>0</v>
      </c>
      <c r="I63" s="87">
        <v>0</v>
      </c>
      <c r="J63" s="87">
        <v>105958.2</v>
      </c>
      <c r="K63" s="87">
        <v>48113.599999999999</v>
      </c>
      <c r="L63" s="87">
        <v>47214.6</v>
      </c>
      <c r="M63" s="87">
        <v>1460</v>
      </c>
      <c r="N63" s="87">
        <v>0</v>
      </c>
      <c r="O63" s="87">
        <v>254718.6</v>
      </c>
      <c r="P63" s="87">
        <v>0</v>
      </c>
      <c r="Q63" s="87">
        <v>0</v>
      </c>
      <c r="R63" s="87">
        <v>820.6</v>
      </c>
      <c r="S63" s="87">
        <v>36872.720000000001</v>
      </c>
      <c r="T63" s="87">
        <v>878076.4</v>
      </c>
      <c r="U63" s="87">
        <v>0</v>
      </c>
      <c r="V63" s="87">
        <v>0</v>
      </c>
      <c r="W63" s="87">
        <v>0</v>
      </c>
      <c r="X63" s="87">
        <v>0</v>
      </c>
      <c r="Y63" s="87">
        <v>0</v>
      </c>
      <c r="Z63" s="87">
        <v>0</v>
      </c>
      <c r="AA63" s="87">
        <v>0</v>
      </c>
      <c r="AB63" s="87">
        <v>0</v>
      </c>
      <c r="AC63" s="87">
        <v>0</v>
      </c>
      <c r="AD63" s="87">
        <v>3572346.1</v>
      </c>
      <c r="AE63" s="87">
        <v>0</v>
      </c>
      <c r="AF63" s="87">
        <v>0</v>
      </c>
      <c r="AG63" s="87">
        <v>2128666.4</v>
      </c>
      <c r="AH63" s="87">
        <v>0</v>
      </c>
      <c r="AI63" s="87">
        <v>20495</v>
      </c>
      <c r="AJ63" s="87">
        <v>0</v>
      </c>
      <c r="AK63" s="87">
        <v>0</v>
      </c>
      <c r="AL63" s="87">
        <v>0</v>
      </c>
      <c r="AM63" s="87">
        <v>0</v>
      </c>
      <c r="AN63" s="87">
        <v>116200</v>
      </c>
      <c r="AO63" s="87">
        <v>0</v>
      </c>
      <c r="AP63" s="87">
        <v>0</v>
      </c>
      <c r="AQ63" s="87">
        <v>0</v>
      </c>
      <c r="AR63" s="87">
        <v>0</v>
      </c>
    </row>
    <row r="64" spans="1:44" x14ac:dyDescent="0.25">
      <c r="A64" s="43">
        <v>63</v>
      </c>
      <c r="B64" s="44">
        <v>2061848</v>
      </c>
      <c r="C64" s="44" t="s">
        <v>514</v>
      </c>
      <c r="D64" s="44">
        <f>SUM('RC-StateBudget'!$E64:$AR64)</f>
        <v>614577.95000000007</v>
      </c>
      <c r="E64" s="88">
        <v>119672.2</v>
      </c>
      <c r="F64" s="88">
        <v>10431</v>
      </c>
      <c r="G64" s="88">
        <v>322642</v>
      </c>
      <c r="H64" s="88">
        <v>0</v>
      </c>
      <c r="I64" s="88">
        <v>0</v>
      </c>
      <c r="J64" s="88">
        <v>1733.2</v>
      </c>
      <c r="K64" s="88">
        <v>2495.2999999999997</v>
      </c>
      <c r="L64" s="88">
        <v>2558.6999999999998</v>
      </c>
      <c r="M64" s="88">
        <v>55529.5</v>
      </c>
      <c r="N64" s="88">
        <v>0</v>
      </c>
      <c r="O64" s="88">
        <v>0</v>
      </c>
      <c r="P64" s="88">
        <v>0</v>
      </c>
      <c r="Q64" s="88">
        <v>0</v>
      </c>
      <c r="R64" s="88">
        <v>0</v>
      </c>
      <c r="S64" s="88">
        <v>23462.3</v>
      </c>
      <c r="T64" s="88">
        <v>0</v>
      </c>
      <c r="U64" s="88">
        <v>0</v>
      </c>
      <c r="V64" s="88">
        <v>0</v>
      </c>
      <c r="W64" s="88">
        <v>0</v>
      </c>
      <c r="X64" s="88">
        <v>0</v>
      </c>
      <c r="Y64" s="88">
        <v>0</v>
      </c>
      <c r="Z64" s="88">
        <v>0</v>
      </c>
      <c r="AA64" s="88">
        <v>0</v>
      </c>
      <c r="AB64" s="88">
        <v>0</v>
      </c>
      <c r="AC64" s="88">
        <v>0</v>
      </c>
      <c r="AD64" s="88">
        <v>60853.75</v>
      </c>
      <c r="AE64" s="88">
        <v>0</v>
      </c>
      <c r="AF64" s="88">
        <v>0</v>
      </c>
      <c r="AG64" s="88">
        <v>0</v>
      </c>
      <c r="AH64" s="88">
        <v>0</v>
      </c>
      <c r="AI64" s="88">
        <v>0</v>
      </c>
      <c r="AJ64" s="88">
        <v>0</v>
      </c>
      <c r="AK64" s="88">
        <v>0</v>
      </c>
      <c r="AL64" s="88">
        <v>0</v>
      </c>
      <c r="AM64" s="88">
        <v>0</v>
      </c>
      <c r="AN64" s="88">
        <v>0</v>
      </c>
      <c r="AO64" s="88">
        <v>0</v>
      </c>
      <c r="AP64" s="88">
        <v>11800</v>
      </c>
      <c r="AQ64" s="88">
        <v>3400</v>
      </c>
      <c r="AR64" s="88">
        <v>0</v>
      </c>
    </row>
    <row r="65" spans="1:44" x14ac:dyDescent="0.25">
      <c r="A65" s="40">
        <v>64</v>
      </c>
      <c r="B65" s="41">
        <v>2766337</v>
      </c>
      <c r="C65" s="41" t="s">
        <v>139</v>
      </c>
      <c r="D65" s="87">
        <f>SUM('RC-StateBudget'!$E65:$AR65)</f>
        <v>30231623.469999999</v>
      </c>
      <c r="E65" s="87">
        <v>6944.9</v>
      </c>
      <c r="F65" s="87">
        <v>272968.87</v>
      </c>
      <c r="G65" s="87">
        <v>0</v>
      </c>
      <c r="H65" s="87">
        <v>0</v>
      </c>
      <c r="I65" s="87">
        <v>0</v>
      </c>
      <c r="J65" s="87">
        <v>0</v>
      </c>
      <c r="K65" s="87">
        <v>8739</v>
      </c>
      <c r="L65" s="87">
        <v>0</v>
      </c>
      <c r="M65" s="87">
        <v>79468</v>
      </c>
      <c r="N65" s="87">
        <v>3812</v>
      </c>
      <c r="O65" s="87">
        <v>129985.18</v>
      </c>
      <c r="P65" s="87">
        <v>0</v>
      </c>
      <c r="Q65" s="87">
        <v>0</v>
      </c>
      <c r="R65" s="87">
        <v>642.4</v>
      </c>
      <c r="S65" s="87">
        <v>0</v>
      </c>
      <c r="T65" s="87">
        <v>0</v>
      </c>
      <c r="U65" s="87">
        <v>22569364.789999999</v>
      </c>
      <c r="V65" s="87">
        <v>6145267.9000000004</v>
      </c>
      <c r="W65" s="87">
        <v>0</v>
      </c>
      <c r="X65" s="87">
        <v>69782</v>
      </c>
      <c r="Y65" s="87">
        <v>84622</v>
      </c>
      <c r="Z65" s="87">
        <v>65823.95</v>
      </c>
      <c r="AA65" s="87">
        <v>0</v>
      </c>
      <c r="AB65" s="87">
        <v>0</v>
      </c>
      <c r="AC65" s="87">
        <v>0</v>
      </c>
      <c r="AD65" s="87">
        <v>247853.08000000002</v>
      </c>
      <c r="AE65" s="87">
        <v>0</v>
      </c>
      <c r="AF65" s="87">
        <v>0</v>
      </c>
      <c r="AG65" s="87">
        <v>0</v>
      </c>
      <c r="AH65" s="87">
        <v>0</v>
      </c>
      <c r="AI65" s="87">
        <v>200</v>
      </c>
      <c r="AJ65" s="87">
        <v>3163.6</v>
      </c>
      <c r="AK65" s="87">
        <v>0</v>
      </c>
      <c r="AL65" s="87">
        <v>511024.8</v>
      </c>
      <c r="AM65" s="87">
        <v>0</v>
      </c>
      <c r="AN65" s="87">
        <v>0</v>
      </c>
      <c r="AO65" s="87">
        <v>0</v>
      </c>
      <c r="AP65" s="87">
        <v>30000</v>
      </c>
      <c r="AQ65" s="87">
        <v>1961</v>
      </c>
      <c r="AR65" s="87">
        <v>0</v>
      </c>
    </row>
    <row r="66" spans="1:44" x14ac:dyDescent="0.25">
      <c r="A66" s="43">
        <v>65</v>
      </c>
      <c r="B66" s="44">
        <v>5197201</v>
      </c>
      <c r="C66" s="44" t="s">
        <v>760</v>
      </c>
      <c r="D66" s="44">
        <f>SUM('RC-StateBudget'!$E66:$AR66)</f>
        <v>43172.200000000004</v>
      </c>
      <c r="E66" s="88">
        <v>0</v>
      </c>
      <c r="F66" s="88">
        <v>1478.8</v>
      </c>
      <c r="G66" s="88">
        <v>0</v>
      </c>
      <c r="H66" s="88">
        <v>0</v>
      </c>
      <c r="I66" s="88">
        <v>0</v>
      </c>
      <c r="J66" s="88">
        <v>0</v>
      </c>
      <c r="K66" s="88">
        <v>307.10000000000002</v>
      </c>
      <c r="L66" s="88">
        <v>0</v>
      </c>
      <c r="M66" s="88">
        <v>0</v>
      </c>
      <c r="N66" s="88">
        <v>0</v>
      </c>
      <c r="O66" s="88">
        <v>0</v>
      </c>
      <c r="P66" s="88">
        <v>0</v>
      </c>
      <c r="Q66" s="88">
        <v>0</v>
      </c>
      <c r="R66" s="88">
        <v>0</v>
      </c>
      <c r="S66" s="88">
        <v>35114.9</v>
      </c>
      <c r="T66" s="88">
        <v>0</v>
      </c>
      <c r="U66" s="88">
        <v>0</v>
      </c>
      <c r="V66" s="88">
        <v>0</v>
      </c>
      <c r="W66" s="88">
        <v>0</v>
      </c>
      <c r="X66" s="88">
        <v>0</v>
      </c>
      <c r="Y66" s="88">
        <v>0</v>
      </c>
      <c r="Z66" s="88">
        <v>0</v>
      </c>
      <c r="AA66" s="88">
        <v>0</v>
      </c>
      <c r="AB66" s="88">
        <v>0</v>
      </c>
      <c r="AC66" s="88">
        <v>0</v>
      </c>
      <c r="AD66" s="88">
        <v>6229.5999999999995</v>
      </c>
      <c r="AE66" s="88">
        <v>0</v>
      </c>
      <c r="AF66" s="88">
        <v>0</v>
      </c>
      <c r="AG66" s="88">
        <v>0</v>
      </c>
      <c r="AH66" s="88">
        <v>0</v>
      </c>
      <c r="AI66" s="88">
        <v>0</v>
      </c>
      <c r="AJ66" s="88">
        <v>41.8</v>
      </c>
      <c r="AK66" s="88">
        <v>0</v>
      </c>
      <c r="AL66" s="88">
        <v>0</v>
      </c>
      <c r="AM66" s="88">
        <v>0</v>
      </c>
      <c r="AN66" s="88">
        <v>0</v>
      </c>
      <c r="AO66" s="88">
        <v>0</v>
      </c>
      <c r="AP66" s="88">
        <v>0</v>
      </c>
      <c r="AQ66" s="88">
        <v>0</v>
      </c>
      <c r="AR66" s="88">
        <v>0</v>
      </c>
    </row>
    <row r="67" spans="1:44" x14ac:dyDescent="0.25">
      <c r="A67" s="40">
        <v>66</v>
      </c>
      <c r="B67" s="41">
        <v>5070287</v>
      </c>
      <c r="C67" s="41" t="s">
        <v>730</v>
      </c>
      <c r="D67" s="41">
        <f>SUM('RC-StateBudget'!$E67:$AR67)</f>
        <v>144131.79999999999</v>
      </c>
      <c r="E67" s="87">
        <v>0</v>
      </c>
      <c r="F67" s="87">
        <v>0</v>
      </c>
      <c r="G67" s="87">
        <v>0</v>
      </c>
      <c r="H67" s="87">
        <v>0</v>
      </c>
      <c r="I67" s="87">
        <v>0</v>
      </c>
      <c r="J67" s="87">
        <v>0</v>
      </c>
      <c r="K67" s="87">
        <v>0</v>
      </c>
      <c r="L67" s="87">
        <v>0</v>
      </c>
      <c r="M67" s="87">
        <v>0</v>
      </c>
      <c r="N67" s="87">
        <v>0</v>
      </c>
      <c r="O67" s="87">
        <v>0</v>
      </c>
      <c r="P67" s="87">
        <v>0</v>
      </c>
      <c r="Q67" s="87">
        <v>0</v>
      </c>
      <c r="R67" s="87">
        <v>0</v>
      </c>
      <c r="S67" s="87">
        <v>143731.79999999999</v>
      </c>
      <c r="T67" s="87">
        <v>0</v>
      </c>
      <c r="U67" s="87">
        <v>0</v>
      </c>
      <c r="V67" s="87">
        <v>0</v>
      </c>
      <c r="W67" s="87">
        <v>0</v>
      </c>
      <c r="X67" s="87">
        <v>0</v>
      </c>
      <c r="Y67" s="87">
        <v>0</v>
      </c>
      <c r="Z67" s="87">
        <v>0</v>
      </c>
      <c r="AA67" s="87">
        <v>0</v>
      </c>
      <c r="AB67" s="87">
        <v>0</v>
      </c>
      <c r="AC67" s="87">
        <v>0</v>
      </c>
      <c r="AD67" s="87">
        <v>0</v>
      </c>
      <c r="AE67" s="87">
        <v>0</v>
      </c>
      <c r="AF67" s="87">
        <v>0</v>
      </c>
      <c r="AG67" s="87">
        <v>0</v>
      </c>
      <c r="AH67" s="87">
        <v>0</v>
      </c>
      <c r="AI67" s="87">
        <v>0</v>
      </c>
      <c r="AJ67" s="87">
        <v>0</v>
      </c>
      <c r="AK67" s="87">
        <v>0</v>
      </c>
      <c r="AL67" s="87">
        <v>0</v>
      </c>
      <c r="AM67" s="87">
        <v>0</v>
      </c>
      <c r="AN67" s="87">
        <v>400</v>
      </c>
      <c r="AO67" s="87">
        <v>0</v>
      </c>
      <c r="AP67" s="87">
        <v>0</v>
      </c>
      <c r="AQ67" s="87">
        <v>0</v>
      </c>
      <c r="AR67" s="87">
        <v>0</v>
      </c>
    </row>
    <row r="68" spans="1:44" x14ac:dyDescent="0.25">
      <c r="A68" s="43">
        <v>67</v>
      </c>
      <c r="B68" s="44">
        <v>5180953</v>
      </c>
      <c r="C68" s="44" t="s">
        <v>159</v>
      </c>
      <c r="D68" s="44">
        <f>SUM('RC-StateBudget'!$E68:$AR68)</f>
        <v>40444.1</v>
      </c>
      <c r="E68" s="88">
        <v>1300</v>
      </c>
      <c r="F68" s="88">
        <v>0</v>
      </c>
      <c r="G68" s="88">
        <v>14360</v>
      </c>
      <c r="H68" s="88">
        <v>0</v>
      </c>
      <c r="I68" s="88">
        <v>0</v>
      </c>
      <c r="J68" s="88">
        <v>0</v>
      </c>
      <c r="K68" s="88">
        <v>220</v>
      </c>
      <c r="L68" s="88">
        <v>471.2</v>
      </c>
      <c r="M68" s="88">
        <v>94.9</v>
      </c>
      <c r="N68" s="88">
        <v>0</v>
      </c>
      <c r="O68" s="88">
        <v>0</v>
      </c>
      <c r="P68" s="88">
        <v>0</v>
      </c>
      <c r="Q68" s="88">
        <v>0</v>
      </c>
      <c r="R68" s="88">
        <v>0</v>
      </c>
      <c r="S68" s="88">
        <v>633.29999999999995</v>
      </c>
      <c r="T68" s="88">
        <v>0</v>
      </c>
      <c r="U68" s="88">
        <v>0</v>
      </c>
      <c r="V68" s="88">
        <v>0</v>
      </c>
      <c r="W68" s="88">
        <v>0</v>
      </c>
      <c r="X68" s="88">
        <v>0</v>
      </c>
      <c r="Y68" s="88">
        <v>0</v>
      </c>
      <c r="Z68" s="88">
        <v>0</v>
      </c>
      <c r="AA68" s="88">
        <v>0</v>
      </c>
      <c r="AB68" s="88">
        <v>0</v>
      </c>
      <c r="AC68" s="88">
        <v>0</v>
      </c>
      <c r="AD68" s="88">
        <v>13024.3</v>
      </c>
      <c r="AE68" s="88">
        <v>0</v>
      </c>
      <c r="AF68" s="88">
        <v>0</v>
      </c>
      <c r="AG68" s="88">
        <v>0</v>
      </c>
      <c r="AH68" s="88">
        <v>0</v>
      </c>
      <c r="AI68" s="88">
        <v>1250</v>
      </c>
      <c r="AJ68" s="88">
        <v>0</v>
      </c>
      <c r="AK68" s="88">
        <v>0</v>
      </c>
      <c r="AL68" s="88">
        <v>6590.4</v>
      </c>
      <c r="AM68" s="88">
        <v>0</v>
      </c>
      <c r="AN68" s="88">
        <v>1500</v>
      </c>
      <c r="AO68" s="88">
        <v>0</v>
      </c>
      <c r="AP68" s="88">
        <v>0</v>
      </c>
      <c r="AQ68" s="88">
        <v>1000</v>
      </c>
      <c r="AR68" s="88">
        <v>0</v>
      </c>
    </row>
    <row r="69" spans="1:44" x14ac:dyDescent="0.25">
      <c r="A69" s="40">
        <v>68</v>
      </c>
      <c r="B69" s="41">
        <v>2010933</v>
      </c>
      <c r="C69" s="41" t="s">
        <v>201</v>
      </c>
      <c r="D69" s="41">
        <f>SUM('RC-StateBudget'!$E69:$AR69)</f>
        <v>313233.5</v>
      </c>
      <c r="E69" s="87">
        <v>30722.2</v>
      </c>
      <c r="F69" s="87">
        <v>30</v>
      </c>
      <c r="G69" s="87">
        <v>184520.6</v>
      </c>
      <c r="H69" s="87">
        <v>0</v>
      </c>
      <c r="I69" s="87">
        <v>0</v>
      </c>
      <c r="J69" s="87">
        <v>348.7</v>
      </c>
      <c r="K69" s="87">
        <v>517</v>
      </c>
      <c r="L69" s="87">
        <v>5044.3999999999996</v>
      </c>
      <c r="M69" s="87">
        <v>22000</v>
      </c>
      <c r="N69" s="87">
        <v>0</v>
      </c>
      <c r="O69" s="87">
        <v>0</v>
      </c>
      <c r="P69" s="87">
        <v>0</v>
      </c>
      <c r="Q69" s="87">
        <v>0</v>
      </c>
      <c r="R69" s="87">
        <v>0</v>
      </c>
      <c r="S69" s="87">
        <v>11221.8</v>
      </c>
      <c r="T69" s="87">
        <v>0</v>
      </c>
      <c r="U69" s="87">
        <v>0</v>
      </c>
      <c r="V69" s="87">
        <v>0</v>
      </c>
      <c r="W69" s="87">
        <v>0</v>
      </c>
      <c r="X69" s="87">
        <v>0</v>
      </c>
      <c r="Y69" s="87">
        <v>0</v>
      </c>
      <c r="Z69" s="87">
        <v>0</v>
      </c>
      <c r="AA69" s="87">
        <v>0</v>
      </c>
      <c r="AB69" s="87">
        <v>0</v>
      </c>
      <c r="AC69" s="87">
        <v>0</v>
      </c>
      <c r="AD69" s="87">
        <v>41828.800000000003</v>
      </c>
      <c r="AE69" s="87">
        <v>0</v>
      </c>
      <c r="AF69" s="87">
        <v>0</v>
      </c>
      <c r="AG69" s="87">
        <v>0</v>
      </c>
      <c r="AH69" s="87">
        <v>0</v>
      </c>
      <c r="AI69" s="87">
        <v>0</v>
      </c>
      <c r="AJ69" s="87">
        <v>0</v>
      </c>
      <c r="AK69" s="87">
        <v>0</v>
      </c>
      <c r="AL69" s="87">
        <v>0</v>
      </c>
      <c r="AM69" s="87">
        <v>0</v>
      </c>
      <c r="AN69" s="87">
        <v>0</v>
      </c>
      <c r="AO69" s="87">
        <v>0</v>
      </c>
      <c r="AP69" s="87">
        <v>0</v>
      </c>
      <c r="AQ69" s="87">
        <v>17000</v>
      </c>
      <c r="AR69" s="87">
        <v>0</v>
      </c>
    </row>
    <row r="70" spans="1:44" x14ac:dyDescent="0.25">
      <c r="A70" s="43">
        <v>69</v>
      </c>
      <c r="B70" s="44">
        <v>2724146</v>
      </c>
      <c r="C70" s="44" t="s">
        <v>703</v>
      </c>
      <c r="D70" s="44">
        <f>SUM('RC-StateBudget'!$E70:$AR70)</f>
        <v>581159.80000000005</v>
      </c>
      <c r="E70" s="88">
        <v>0</v>
      </c>
      <c r="F70" s="88">
        <v>23272.400000000001</v>
      </c>
      <c r="G70" s="88">
        <v>98551.6</v>
      </c>
      <c r="H70" s="88">
        <v>0</v>
      </c>
      <c r="I70" s="88">
        <v>0</v>
      </c>
      <c r="J70" s="88">
        <v>1050.5</v>
      </c>
      <c r="K70" s="88">
        <v>3867.7</v>
      </c>
      <c r="L70" s="88">
        <v>1525.5</v>
      </c>
      <c r="M70" s="88">
        <v>49759.199999999997</v>
      </c>
      <c r="N70" s="88">
        <v>1297.0999999999999</v>
      </c>
      <c r="O70" s="88">
        <v>11082.1</v>
      </c>
      <c r="P70" s="88">
        <v>0</v>
      </c>
      <c r="Q70" s="88">
        <v>0</v>
      </c>
      <c r="R70" s="88">
        <v>572.79999999999995</v>
      </c>
      <c r="S70" s="88">
        <v>22119.599999999999</v>
      </c>
      <c r="T70" s="88">
        <v>0</v>
      </c>
      <c r="U70" s="88">
        <v>0</v>
      </c>
      <c r="V70" s="88">
        <v>0</v>
      </c>
      <c r="W70" s="88">
        <v>0</v>
      </c>
      <c r="X70" s="88">
        <v>0</v>
      </c>
      <c r="Y70" s="88">
        <v>0</v>
      </c>
      <c r="Z70" s="88">
        <v>0</v>
      </c>
      <c r="AA70" s="88">
        <v>0</v>
      </c>
      <c r="AB70" s="88">
        <v>0</v>
      </c>
      <c r="AC70" s="88">
        <v>0</v>
      </c>
      <c r="AD70" s="88">
        <v>112401.09999999999</v>
      </c>
      <c r="AE70" s="88">
        <v>0</v>
      </c>
      <c r="AF70" s="88">
        <v>0</v>
      </c>
      <c r="AG70" s="88">
        <v>0</v>
      </c>
      <c r="AH70" s="88">
        <v>0</v>
      </c>
      <c r="AI70" s="88">
        <v>1263.5999999999999</v>
      </c>
      <c r="AJ70" s="88">
        <v>17827.400000000001</v>
      </c>
      <c r="AK70" s="88">
        <v>0</v>
      </c>
      <c r="AL70" s="88">
        <v>236569.2</v>
      </c>
      <c r="AM70" s="88">
        <v>0</v>
      </c>
      <c r="AN70" s="88">
        <v>0</v>
      </c>
      <c r="AO70" s="88">
        <v>0</v>
      </c>
      <c r="AP70" s="88">
        <v>0</v>
      </c>
      <c r="AQ70" s="88">
        <v>0</v>
      </c>
      <c r="AR70" s="88">
        <v>0</v>
      </c>
    </row>
    <row r="71" spans="1:44" x14ac:dyDescent="0.25">
      <c r="A71" s="40">
        <v>70</v>
      </c>
      <c r="B71" s="41">
        <v>5217652</v>
      </c>
      <c r="C71" s="41" t="s">
        <v>759</v>
      </c>
      <c r="D71" s="41">
        <f>SUM('RC-StateBudget'!$E71:$AR71)</f>
        <v>278059.2</v>
      </c>
      <c r="E71" s="87">
        <v>0</v>
      </c>
      <c r="F71" s="87">
        <v>0</v>
      </c>
      <c r="G71" s="87">
        <v>0</v>
      </c>
      <c r="H71" s="87">
        <v>0</v>
      </c>
      <c r="I71" s="87">
        <v>0</v>
      </c>
      <c r="J71" s="87">
        <v>0</v>
      </c>
      <c r="K71" s="87">
        <v>296.39999999999998</v>
      </c>
      <c r="L71" s="87">
        <v>0</v>
      </c>
      <c r="M71" s="87">
        <v>0</v>
      </c>
      <c r="N71" s="87">
        <v>0</v>
      </c>
      <c r="O71" s="87">
        <v>0</v>
      </c>
      <c r="P71" s="87">
        <v>0</v>
      </c>
      <c r="Q71" s="87">
        <v>0</v>
      </c>
      <c r="R71" s="87">
        <v>0</v>
      </c>
      <c r="S71" s="87">
        <v>247550.5</v>
      </c>
      <c r="T71" s="87">
        <v>0</v>
      </c>
      <c r="U71" s="87">
        <v>0</v>
      </c>
      <c r="V71" s="87">
        <v>0</v>
      </c>
      <c r="W71" s="87">
        <v>0</v>
      </c>
      <c r="X71" s="87">
        <v>0</v>
      </c>
      <c r="Y71" s="87">
        <v>0</v>
      </c>
      <c r="Z71" s="87">
        <v>0</v>
      </c>
      <c r="AA71" s="87">
        <v>0</v>
      </c>
      <c r="AB71" s="87">
        <v>0</v>
      </c>
      <c r="AC71" s="87">
        <v>0</v>
      </c>
      <c r="AD71" s="87">
        <v>30212.3</v>
      </c>
      <c r="AE71" s="87">
        <v>0</v>
      </c>
      <c r="AF71" s="87">
        <v>0</v>
      </c>
      <c r="AG71" s="87">
        <v>0</v>
      </c>
      <c r="AH71" s="87">
        <v>0</v>
      </c>
      <c r="AI71" s="87">
        <v>0</v>
      </c>
      <c r="AJ71" s="87">
        <v>0</v>
      </c>
      <c r="AK71" s="87">
        <v>0</v>
      </c>
      <c r="AL71" s="87">
        <v>0</v>
      </c>
      <c r="AM71" s="87">
        <v>0</v>
      </c>
      <c r="AN71" s="87">
        <v>0</v>
      </c>
      <c r="AO71" s="87">
        <v>0</v>
      </c>
      <c r="AP71" s="87">
        <v>0</v>
      </c>
      <c r="AQ71" s="87">
        <v>0</v>
      </c>
      <c r="AR71" s="87">
        <v>0</v>
      </c>
    </row>
    <row r="72" spans="1:44" x14ac:dyDescent="0.25">
      <c r="A72" s="43">
        <v>71</v>
      </c>
      <c r="B72" s="44">
        <v>3738191</v>
      </c>
      <c r="C72" s="44" t="s">
        <v>34</v>
      </c>
      <c r="D72" s="44">
        <f>SUM('RC-StateBudget'!$E72:$AR72)</f>
        <v>213392.2</v>
      </c>
      <c r="E72" s="88">
        <v>0</v>
      </c>
      <c r="F72" s="88">
        <v>0</v>
      </c>
      <c r="G72" s="88">
        <v>124182.2</v>
      </c>
      <c r="H72" s="88">
        <v>0</v>
      </c>
      <c r="I72" s="88">
        <v>0</v>
      </c>
      <c r="J72" s="88">
        <v>0</v>
      </c>
      <c r="K72" s="88">
        <v>0</v>
      </c>
      <c r="L72" s="88">
        <v>1171.2000000000003</v>
      </c>
      <c r="M72" s="88">
        <v>36724.6</v>
      </c>
      <c r="N72" s="88">
        <v>0</v>
      </c>
      <c r="O72" s="88">
        <v>0</v>
      </c>
      <c r="P72" s="88">
        <v>0</v>
      </c>
      <c r="Q72" s="88">
        <v>0</v>
      </c>
      <c r="R72" s="88">
        <v>0</v>
      </c>
      <c r="S72" s="88">
        <v>21530.7</v>
      </c>
      <c r="T72" s="88">
        <v>0</v>
      </c>
      <c r="U72" s="88">
        <v>0</v>
      </c>
      <c r="V72" s="88">
        <v>0</v>
      </c>
      <c r="W72" s="88">
        <v>0</v>
      </c>
      <c r="X72" s="88">
        <v>0</v>
      </c>
      <c r="Y72" s="88">
        <v>0</v>
      </c>
      <c r="Z72" s="88">
        <v>0</v>
      </c>
      <c r="AA72" s="88">
        <v>0</v>
      </c>
      <c r="AB72" s="88">
        <v>0</v>
      </c>
      <c r="AC72" s="88">
        <v>0</v>
      </c>
      <c r="AD72" s="88">
        <v>9033.5</v>
      </c>
      <c r="AE72" s="88">
        <v>0</v>
      </c>
      <c r="AF72" s="88">
        <v>0</v>
      </c>
      <c r="AG72" s="88">
        <v>0</v>
      </c>
      <c r="AH72" s="88">
        <v>0</v>
      </c>
      <c r="AI72" s="88">
        <v>0</v>
      </c>
      <c r="AJ72" s="88">
        <v>6000</v>
      </c>
      <c r="AK72" s="88">
        <v>0</v>
      </c>
      <c r="AL72" s="88">
        <v>0</v>
      </c>
      <c r="AM72" s="88">
        <v>0</v>
      </c>
      <c r="AN72" s="88">
        <v>8750</v>
      </c>
      <c r="AO72" s="88">
        <v>0</v>
      </c>
      <c r="AP72" s="88">
        <v>0</v>
      </c>
      <c r="AQ72" s="88">
        <v>6000</v>
      </c>
      <c r="AR72" s="88">
        <v>0</v>
      </c>
    </row>
    <row r="73" spans="1:44" x14ac:dyDescent="0.25">
      <c r="A73" s="40">
        <v>72</v>
      </c>
      <c r="B73" s="41">
        <v>5439574</v>
      </c>
      <c r="C73" s="41" t="s">
        <v>360</v>
      </c>
      <c r="D73" s="41">
        <f>SUM('RC-StateBudget'!$E73:$AR73)</f>
        <v>98898.148000000001</v>
      </c>
      <c r="E73" s="87">
        <v>0</v>
      </c>
      <c r="F73" s="87">
        <v>0</v>
      </c>
      <c r="G73" s="87">
        <v>0</v>
      </c>
      <c r="H73" s="87">
        <v>0</v>
      </c>
      <c r="I73" s="87">
        <v>0</v>
      </c>
      <c r="J73" s="87">
        <v>0</v>
      </c>
      <c r="K73" s="87">
        <v>433.6</v>
      </c>
      <c r="L73" s="87">
        <v>0</v>
      </c>
      <c r="M73" s="87">
        <v>1639.848</v>
      </c>
      <c r="N73" s="87">
        <v>0</v>
      </c>
      <c r="O73" s="87">
        <v>0</v>
      </c>
      <c r="P73" s="87">
        <v>0</v>
      </c>
      <c r="Q73" s="87">
        <v>0</v>
      </c>
      <c r="R73" s="87">
        <v>0</v>
      </c>
      <c r="S73" s="87">
        <v>67833.399999999994</v>
      </c>
      <c r="T73" s="87">
        <v>0</v>
      </c>
      <c r="U73" s="87">
        <v>0</v>
      </c>
      <c r="V73" s="87">
        <v>0</v>
      </c>
      <c r="W73" s="87">
        <v>0</v>
      </c>
      <c r="X73" s="87">
        <v>0</v>
      </c>
      <c r="Y73" s="87">
        <v>0</v>
      </c>
      <c r="Z73" s="87">
        <v>0</v>
      </c>
      <c r="AA73" s="87">
        <v>0</v>
      </c>
      <c r="AB73" s="87">
        <v>0</v>
      </c>
      <c r="AC73" s="87">
        <v>0</v>
      </c>
      <c r="AD73" s="87">
        <v>24341.3</v>
      </c>
      <c r="AE73" s="87">
        <v>0</v>
      </c>
      <c r="AF73" s="87">
        <v>0</v>
      </c>
      <c r="AG73" s="87">
        <v>0</v>
      </c>
      <c r="AH73" s="87">
        <v>0</v>
      </c>
      <c r="AI73" s="87">
        <v>0</v>
      </c>
      <c r="AJ73" s="87">
        <v>0</v>
      </c>
      <c r="AK73" s="87">
        <v>0</v>
      </c>
      <c r="AL73" s="87">
        <v>0</v>
      </c>
      <c r="AM73" s="87">
        <v>0</v>
      </c>
      <c r="AN73" s="87">
        <v>1500</v>
      </c>
      <c r="AO73" s="87">
        <v>0</v>
      </c>
      <c r="AP73" s="87">
        <v>0</v>
      </c>
      <c r="AQ73" s="87">
        <v>3150</v>
      </c>
      <c r="AR73" s="87">
        <v>0</v>
      </c>
    </row>
    <row r="74" spans="1:44" x14ac:dyDescent="0.25">
      <c r="A74" s="43">
        <v>73</v>
      </c>
      <c r="B74" s="44">
        <v>5002486</v>
      </c>
      <c r="C74" s="44" t="s">
        <v>590</v>
      </c>
      <c r="D74" s="44">
        <f>SUM('RC-StateBudget'!$E74:$AR74)</f>
        <v>1793007.1</v>
      </c>
      <c r="E74" s="88">
        <v>121882</v>
      </c>
      <c r="F74" s="88">
        <v>0</v>
      </c>
      <c r="G74" s="88">
        <v>1264843.5</v>
      </c>
      <c r="H74" s="88">
        <v>0</v>
      </c>
      <c r="I74" s="88">
        <v>0</v>
      </c>
      <c r="J74" s="88">
        <v>0</v>
      </c>
      <c r="K74" s="88">
        <v>1571.2</v>
      </c>
      <c r="L74" s="88">
        <v>1066.4000000000001</v>
      </c>
      <c r="M74" s="88">
        <v>7505.3</v>
      </c>
      <c r="N74" s="88">
        <v>0</v>
      </c>
      <c r="O74" s="88">
        <v>0</v>
      </c>
      <c r="P74" s="88">
        <v>0</v>
      </c>
      <c r="Q74" s="88">
        <v>0</v>
      </c>
      <c r="R74" s="88">
        <v>144344.29999999999</v>
      </c>
      <c r="S74" s="88">
        <v>1486.1000000000004</v>
      </c>
      <c r="T74" s="88">
        <v>13486.5</v>
      </c>
      <c r="U74" s="88">
        <v>0</v>
      </c>
      <c r="V74" s="88">
        <v>0</v>
      </c>
      <c r="W74" s="88">
        <v>0</v>
      </c>
      <c r="X74" s="88">
        <v>0</v>
      </c>
      <c r="Y74" s="88">
        <v>0</v>
      </c>
      <c r="Z74" s="88">
        <v>0</v>
      </c>
      <c r="AA74" s="88">
        <v>0</v>
      </c>
      <c r="AB74" s="88">
        <v>0</v>
      </c>
      <c r="AC74" s="88">
        <v>0</v>
      </c>
      <c r="AD74" s="88">
        <v>40005.599999999999</v>
      </c>
      <c r="AE74" s="88">
        <v>0</v>
      </c>
      <c r="AF74" s="88">
        <v>0</v>
      </c>
      <c r="AG74" s="88">
        <v>0</v>
      </c>
      <c r="AH74" s="88">
        <v>0</v>
      </c>
      <c r="AI74" s="88">
        <v>138783.70000000001</v>
      </c>
      <c r="AJ74" s="88">
        <v>0</v>
      </c>
      <c r="AK74" s="88">
        <v>0</v>
      </c>
      <c r="AL74" s="88">
        <v>36032.5</v>
      </c>
      <c r="AM74" s="88">
        <v>0</v>
      </c>
      <c r="AN74" s="88">
        <v>0</v>
      </c>
      <c r="AO74" s="88">
        <v>0</v>
      </c>
      <c r="AP74" s="88">
        <v>20000</v>
      </c>
      <c r="AQ74" s="88">
        <v>2000</v>
      </c>
      <c r="AR74" s="88">
        <v>0</v>
      </c>
    </row>
    <row r="75" spans="1:44" x14ac:dyDescent="0.25">
      <c r="A75" s="40">
        <v>74</v>
      </c>
      <c r="B75" s="41">
        <v>5134803</v>
      </c>
      <c r="C75" s="41" t="s">
        <v>770</v>
      </c>
      <c r="D75" s="41">
        <f>SUM('RC-StateBudget'!$E75:$AR75)</f>
        <v>47457.099999999991</v>
      </c>
      <c r="E75" s="87">
        <v>0</v>
      </c>
      <c r="F75" s="87">
        <v>23204.400000000001</v>
      </c>
      <c r="G75" s="87">
        <v>479.6</v>
      </c>
      <c r="H75" s="87">
        <v>0</v>
      </c>
      <c r="I75" s="87">
        <v>0</v>
      </c>
      <c r="J75" s="87">
        <v>0</v>
      </c>
      <c r="K75" s="87">
        <v>0</v>
      </c>
      <c r="L75" s="87">
        <v>2000</v>
      </c>
      <c r="M75" s="87">
        <v>0</v>
      </c>
      <c r="N75" s="87">
        <v>479.6</v>
      </c>
      <c r="O75" s="87">
        <v>10131</v>
      </c>
      <c r="P75" s="87">
        <v>0</v>
      </c>
      <c r="Q75" s="87">
        <v>0</v>
      </c>
      <c r="R75" s="87">
        <v>15.2</v>
      </c>
      <c r="S75" s="87">
        <v>129.6</v>
      </c>
      <c r="T75" s="87">
        <v>0</v>
      </c>
      <c r="U75" s="87">
        <v>0</v>
      </c>
      <c r="V75" s="87">
        <v>0</v>
      </c>
      <c r="W75" s="87">
        <v>0</v>
      </c>
      <c r="X75" s="87">
        <v>0</v>
      </c>
      <c r="Y75" s="87">
        <v>0</v>
      </c>
      <c r="Z75" s="87">
        <v>0</v>
      </c>
      <c r="AA75" s="87">
        <v>0</v>
      </c>
      <c r="AB75" s="87">
        <v>0</v>
      </c>
      <c r="AC75" s="87">
        <v>0</v>
      </c>
      <c r="AD75" s="87">
        <v>5268.4</v>
      </c>
      <c r="AE75" s="87">
        <v>0</v>
      </c>
      <c r="AF75" s="87">
        <v>0</v>
      </c>
      <c r="AG75" s="87">
        <v>0</v>
      </c>
      <c r="AH75" s="87">
        <v>0</v>
      </c>
      <c r="AI75" s="87">
        <v>0</v>
      </c>
      <c r="AJ75" s="87">
        <v>0</v>
      </c>
      <c r="AK75" s="87">
        <v>0</v>
      </c>
      <c r="AL75" s="87">
        <v>5749.2999999999993</v>
      </c>
      <c r="AM75" s="87">
        <v>0</v>
      </c>
      <c r="AN75" s="87">
        <v>0</v>
      </c>
      <c r="AO75" s="87">
        <v>0</v>
      </c>
      <c r="AP75" s="87">
        <v>0</v>
      </c>
      <c r="AQ75" s="87">
        <v>0</v>
      </c>
      <c r="AR75" s="87">
        <v>0</v>
      </c>
    </row>
    <row r="76" spans="1:44" x14ac:dyDescent="0.25">
      <c r="A76" s="43">
        <v>75</v>
      </c>
      <c r="B76" s="44">
        <v>5089417</v>
      </c>
      <c r="C76" s="44" t="s">
        <v>506</v>
      </c>
      <c r="D76" s="44">
        <f>SUM('RC-StateBudget'!$E76:$AR76)</f>
        <v>189122.30000000002</v>
      </c>
      <c r="E76" s="88">
        <v>18205.900000000001</v>
      </c>
      <c r="F76" s="88">
        <v>0</v>
      </c>
      <c r="G76" s="88">
        <v>67603.199999999997</v>
      </c>
      <c r="H76" s="88">
        <v>0</v>
      </c>
      <c r="I76" s="88">
        <v>0</v>
      </c>
      <c r="J76" s="88">
        <v>0</v>
      </c>
      <c r="K76" s="88">
        <v>480</v>
      </c>
      <c r="L76" s="88">
        <v>3004.8</v>
      </c>
      <c r="M76" s="88">
        <v>9352.7999999999993</v>
      </c>
      <c r="N76" s="88">
        <v>0</v>
      </c>
      <c r="O76" s="88">
        <v>0</v>
      </c>
      <c r="P76" s="88">
        <v>0</v>
      </c>
      <c r="Q76" s="88">
        <v>0</v>
      </c>
      <c r="R76" s="88">
        <v>0</v>
      </c>
      <c r="S76" s="88">
        <v>4065.1</v>
      </c>
      <c r="T76" s="88">
        <v>0</v>
      </c>
      <c r="U76" s="88">
        <v>0</v>
      </c>
      <c r="V76" s="88">
        <v>0</v>
      </c>
      <c r="W76" s="88">
        <v>0</v>
      </c>
      <c r="X76" s="88">
        <v>0</v>
      </c>
      <c r="Y76" s="88">
        <v>0</v>
      </c>
      <c r="Z76" s="88">
        <v>0</v>
      </c>
      <c r="AA76" s="88">
        <v>0</v>
      </c>
      <c r="AB76" s="88">
        <v>0</v>
      </c>
      <c r="AC76" s="88">
        <v>0</v>
      </c>
      <c r="AD76" s="88">
        <v>37510.5</v>
      </c>
      <c r="AE76" s="88">
        <v>0</v>
      </c>
      <c r="AF76" s="88">
        <v>0</v>
      </c>
      <c r="AG76" s="88">
        <v>0</v>
      </c>
      <c r="AH76" s="88">
        <v>0</v>
      </c>
      <c r="AI76" s="88">
        <v>0</v>
      </c>
      <c r="AJ76" s="88">
        <v>0</v>
      </c>
      <c r="AK76" s="88">
        <v>0</v>
      </c>
      <c r="AL76" s="88">
        <v>0</v>
      </c>
      <c r="AM76" s="88">
        <v>0</v>
      </c>
      <c r="AN76" s="88">
        <v>3200</v>
      </c>
      <c r="AO76" s="88">
        <v>0</v>
      </c>
      <c r="AP76" s="88">
        <v>20000</v>
      </c>
      <c r="AQ76" s="88">
        <v>25700</v>
      </c>
      <c r="AR76" s="88">
        <v>0</v>
      </c>
    </row>
    <row r="77" spans="1:44" x14ac:dyDescent="0.25">
      <c r="A77" s="40">
        <v>76</v>
      </c>
      <c r="B77" s="41">
        <v>2780518</v>
      </c>
      <c r="C77" s="41" t="s">
        <v>680</v>
      </c>
      <c r="D77" s="41">
        <f>SUM('RC-StateBudget'!$E77:$AR77)</f>
        <v>987484.39999999991</v>
      </c>
      <c r="E77" s="87">
        <v>191714.2</v>
      </c>
      <c r="F77" s="87">
        <v>327638.7</v>
      </c>
      <c r="G77" s="87">
        <v>0</v>
      </c>
      <c r="H77" s="87">
        <v>0</v>
      </c>
      <c r="I77" s="87">
        <v>0</v>
      </c>
      <c r="J77" s="87">
        <v>11383.2</v>
      </c>
      <c r="K77" s="87">
        <v>1400.4</v>
      </c>
      <c r="L77" s="87">
        <v>30</v>
      </c>
      <c r="M77" s="87">
        <v>750</v>
      </c>
      <c r="N77" s="87">
        <v>0</v>
      </c>
      <c r="O77" s="87">
        <v>23817.200000000001</v>
      </c>
      <c r="P77" s="87">
        <v>0</v>
      </c>
      <c r="Q77" s="87">
        <v>0</v>
      </c>
      <c r="R77" s="87">
        <v>37.6</v>
      </c>
      <c r="S77" s="87">
        <v>128580.6</v>
      </c>
      <c r="T77" s="87">
        <v>153882.79999999999</v>
      </c>
      <c r="U77" s="87">
        <v>0</v>
      </c>
      <c r="V77" s="87">
        <v>0</v>
      </c>
      <c r="W77" s="87">
        <v>0</v>
      </c>
      <c r="X77" s="87">
        <v>0</v>
      </c>
      <c r="Y77" s="87">
        <v>0</v>
      </c>
      <c r="Z77" s="87">
        <v>0</v>
      </c>
      <c r="AA77" s="87">
        <v>0</v>
      </c>
      <c r="AB77" s="87">
        <v>0</v>
      </c>
      <c r="AC77" s="87">
        <v>0</v>
      </c>
      <c r="AD77" s="87">
        <v>51237.2</v>
      </c>
      <c r="AE77" s="87">
        <v>0</v>
      </c>
      <c r="AF77" s="87">
        <v>0</v>
      </c>
      <c r="AG77" s="87">
        <v>0</v>
      </c>
      <c r="AH77" s="87">
        <v>0</v>
      </c>
      <c r="AI77" s="87">
        <v>0</v>
      </c>
      <c r="AJ77" s="87">
        <v>0</v>
      </c>
      <c r="AK77" s="87">
        <v>0</v>
      </c>
      <c r="AL77" s="87">
        <v>96600</v>
      </c>
      <c r="AM77" s="87">
        <v>0</v>
      </c>
      <c r="AN77" s="87">
        <v>412.5</v>
      </c>
      <c r="AO77" s="87">
        <v>0</v>
      </c>
      <c r="AP77" s="87">
        <v>0</v>
      </c>
      <c r="AQ77" s="87">
        <v>0</v>
      </c>
      <c r="AR77" s="87">
        <v>0</v>
      </c>
    </row>
    <row r="78" spans="1:44" x14ac:dyDescent="0.25">
      <c r="A78" s="43">
        <v>77</v>
      </c>
      <c r="B78" s="44">
        <v>5039681</v>
      </c>
      <c r="C78" s="44" t="s">
        <v>840</v>
      </c>
      <c r="D78" s="44">
        <f>SUM('RC-StateBudget'!$E78:$AR78)</f>
        <v>53221.599999999999</v>
      </c>
      <c r="E78" s="88">
        <v>0</v>
      </c>
      <c r="F78" s="88">
        <v>0</v>
      </c>
      <c r="G78" s="88">
        <v>0</v>
      </c>
      <c r="H78" s="88">
        <v>0</v>
      </c>
      <c r="I78" s="88">
        <v>0</v>
      </c>
      <c r="J78" s="88">
        <v>0</v>
      </c>
      <c r="K78" s="88">
        <v>0</v>
      </c>
      <c r="L78" s="88">
        <v>0</v>
      </c>
      <c r="M78" s="88">
        <v>0</v>
      </c>
      <c r="N78" s="88">
        <v>0</v>
      </c>
      <c r="O78" s="88">
        <v>0</v>
      </c>
      <c r="P78" s="88">
        <v>0</v>
      </c>
      <c r="Q78" s="88">
        <v>0</v>
      </c>
      <c r="R78" s="88">
        <v>0</v>
      </c>
      <c r="S78" s="88">
        <v>5705.6</v>
      </c>
      <c r="T78" s="88">
        <v>40432.9</v>
      </c>
      <c r="U78" s="88">
        <v>0</v>
      </c>
      <c r="V78" s="88">
        <v>0</v>
      </c>
      <c r="W78" s="88">
        <v>0</v>
      </c>
      <c r="X78" s="88">
        <v>0</v>
      </c>
      <c r="Y78" s="88">
        <v>0</v>
      </c>
      <c r="Z78" s="88">
        <v>0</v>
      </c>
      <c r="AA78" s="88">
        <v>0</v>
      </c>
      <c r="AB78" s="88">
        <v>0</v>
      </c>
      <c r="AC78" s="88">
        <v>0</v>
      </c>
      <c r="AD78" s="88">
        <v>7083.1</v>
      </c>
      <c r="AE78" s="88">
        <v>0</v>
      </c>
      <c r="AF78" s="88">
        <v>0</v>
      </c>
      <c r="AG78" s="88">
        <v>0</v>
      </c>
      <c r="AH78" s="88">
        <v>0</v>
      </c>
      <c r="AI78" s="88">
        <v>0</v>
      </c>
      <c r="AJ78" s="88">
        <v>0</v>
      </c>
      <c r="AK78" s="88">
        <v>0</v>
      </c>
      <c r="AL78" s="88">
        <v>0</v>
      </c>
      <c r="AM78" s="88">
        <v>0</v>
      </c>
      <c r="AN78" s="88">
        <v>0</v>
      </c>
      <c r="AO78" s="88">
        <v>0</v>
      </c>
      <c r="AP78" s="88">
        <v>0</v>
      </c>
      <c r="AQ78" s="88">
        <v>0</v>
      </c>
      <c r="AR78" s="88">
        <v>0</v>
      </c>
    </row>
    <row r="79" spans="1:44" x14ac:dyDescent="0.25">
      <c r="A79" s="40">
        <v>78</v>
      </c>
      <c r="B79" s="41">
        <v>5168171</v>
      </c>
      <c r="C79" s="41" t="s">
        <v>671</v>
      </c>
      <c r="D79" s="41">
        <f>SUM('RC-StateBudget'!$E79:$AR79)</f>
        <v>98933.099999999991</v>
      </c>
      <c r="E79" s="87">
        <v>4.5</v>
      </c>
      <c r="F79" s="87">
        <v>0</v>
      </c>
      <c r="G79" s="87">
        <v>0</v>
      </c>
      <c r="H79" s="87">
        <v>0</v>
      </c>
      <c r="I79" s="87">
        <v>0</v>
      </c>
      <c r="J79" s="87">
        <v>0</v>
      </c>
      <c r="K79" s="87">
        <v>0</v>
      </c>
      <c r="L79" s="87">
        <v>0</v>
      </c>
      <c r="M79" s="87">
        <v>0</v>
      </c>
      <c r="N79" s="87">
        <v>0</v>
      </c>
      <c r="O79" s="87">
        <v>0</v>
      </c>
      <c r="P79" s="87">
        <v>0</v>
      </c>
      <c r="Q79" s="87">
        <v>0</v>
      </c>
      <c r="R79" s="87">
        <v>0</v>
      </c>
      <c r="S79" s="87">
        <v>98478.599999999991</v>
      </c>
      <c r="T79" s="87">
        <v>0</v>
      </c>
      <c r="U79" s="87">
        <v>0</v>
      </c>
      <c r="V79" s="87">
        <v>0</v>
      </c>
      <c r="W79" s="87">
        <v>0</v>
      </c>
      <c r="X79" s="87">
        <v>0</v>
      </c>
      <c r="Y79" s="87">
        <v>0</v>
      </c>
      <c r="Z79" s="87">
        <v>0</v>
      </c>
      <c r="AA79" s="87">
        <v>0</v>
      </c>
      <c r="AB79" s="87">
        <v>0</v>
      </c>
      <c r="AC79" s="87">
        <v>0</v>
      </c>
      <c r="AD79" s="87">
        <v>0</v>
      </c>
      <c r="AE79" s="87">
        <v>0</v>
      </c>
      <c r="AF79" s="87">
        <v>0</v>
      </c>
      <c r="AG79" s="87">
        <v>0</v>
      </c>
      <c r="AH79" s="87">
        <v>0</v>
      </c>
      <c r="AI79" s="87">
        <v>0</v>
      </c>
      <c r="AJ79" s="87">
        <v>0</v>
      </c>
      <c r="AK79" s="87">
        <v>0</v>
      </c>
      <c r="AL79" s="87">
        <v>0</v>
      </c>
      <c r="AM79" s="87">
        <v>0</v>
      </c>
      <c r="AN79" s="87">
        <v>450</v>
      </c>
      <c r="AO79" s="87">
        <v>0</v>
      </c>
      <c r="AP79" s="87">
        <v>0</v>
      </c>
      <c r="AQ79" s="87">
        <v>0</v>
      </c>
      <c r="AR79" s="87">
        <v>0</v>
      </c>
    </row>
    <row r="80" spans="1:44" x14ac:dyDescent="0.25">
      <c r="A80" s="43">
        <v>79</v>
      </c>
      <c r="B80" s="44">
        <v>5168201</v>
      </c>
      <c r="C80" s="44" t="s">
        <v>670</v>
      </c>
      <c r="D80" s="44">
        <f>SUM('RC-StateBudget'!$E80:$AR80)</f>
        <v>2956.6</v>
      </c>
      <c r="E80" s="88">
        <v>112.6</v>
      </c>
      <c r="F80" s="88">
        <v>0</v>
      </c>
      <c r="G80" s="88">
        <v>0</v>
      </c>
      <c r="H80" s="88">
        <v>0</v>
      </c>
      <c r="I80" s="88">
        <v>0</v>
      </c>
      <c r="J80" s="88">
        <v>0</v>
      </c>
      <c r="K80" s="88">
        <v>0</v>
      </c>
      <c r="L80" s="88">
        <v>0</v>
      </c>
      <c r="M80" s="88">
        <v>0</v>
      </c>
      <c r="N80" s="88">
        <v>0</v>
      </c>
      <c r="O80" s="88">
        <v>0</v>
      </c>
      <c r="P80" s="88">
        <v>0</v>
      </c>
      <c r="Q80" s="88">
        <v>0</v>
      </c>
      <c r="R80" s="88">
        <v>0</v>
      </c>
      <c r="S80" s="88">
        <v>2544</v>
      </c>
      <c r="T80" s="88">
        <v>0</v>
      </c>
      <c r="U80" s="88">
        <v>0</v>
      </c>
      <c r="V80" s="88">
        <v>0</v>
      </c>
      <c r="W80" s="88">
        <v>0</v>
      </c>
      <c r="X80" s="88">
        <v>0</v>
      </c>
      <c r="Y80" s="88">
        <v>0</v>
      </c>
      <c r="Z80" s="88">
        <v>0</v>
      </c>
      <c r="AA80" s="88">
        <v>0</v>
      </c>
      <c r="AB80" s="88">
        <v>0</v>
      </c>
      <c r="AC80" s="88">
        <v>0</v>
      </c>
      <c r="AD80" s="88">
        <v>0</v>
      </c>
      <c r="AE80" s="88">
        <v>0</v>
      </c>
      <c r="AF80" s="88">
        <v>0</v>
      </c>
      <c r="AG80" s="88">
        <v>0</v>
      </c>
      <c r="AH80" s="88">
        <v>0</v>
      </c>
      <c r="AI80" s="88">
        <v>0</v>
      </c>
      <c r="AJ80" s="88">
        <v>0</v>
      </c>
      <c r="AK80" s="88">
        <v>0</v>
      </c>
      <c r="AL80" s="88">
        <v>0</v>
      </c>
      <c r="AM80" s="88">
        <v>0</v>
      </c>
      <c r="AN80" s="88">
        <v>300</v>
      </c>
      <c r="AO80" s="88">
        <v>0</v>
      </c>
      <c r="AP80" s="88">
        <v>0</v>
      </c>
      <c r="AQ80" s="88">
        <v>0</v>
      </c>
      <c r="AR80" s="88">
        <v>0</v>
      </c>
    </row>
    <row r="81" spans="1:44" x14ac:dyDescent="0.25">
      <c r="A81" s="40">
        <v>80</v>
      </c>
      <c r="B81" s="41">
        <v>5382432</v>
      </c>
      <c r="C81" s="41" t="s">
        <v>661</v>
      </c>
      <c r="D81" s="41">
        <f>SUM('RC-StateBudget'!$E81:$AR81)</f>
        <v>529881.51</v>
      </c>
      <c r="E81" s="87">
        <v>0</v>
      </c>
      <c r="F81" s="87">
        <v>290910.90000000002</v>
      </c>
      <c r="G81" s="87">
        <v>0</v>
      </c>
      <c r="H81" s="87">
        <v>0</v>
      </c>
      <c r="I81" s="87">
        <v>0</v>
      </c>
      <c r="J81" s="87">
        <v>0</v>
      </c>
      <c r="K81" s="87">
        <v>474.4</v>
      </c>
      <c r="L81" s="87">
        <v>800</v>
      </c>
      <c r="M81" s="87">
        <v>1132.2</v>
      </c>
      <c r="N81" s="87">
        <v>0</v>
      </c>
      <c r="O81" s="87">
        <v>138529</v>
      </c>
      <c r="P81" s="87">
        <v>0</v>
      </c>
      <c r="Q81" s="87">
        <v>0</v>
      </c>
      <c r="R81" s="87">
        <v>8262.41</v>
      </c>
      <c r="S81" s="87">
        <v>12338</v>
      </c>
      <c r="T81" s="87">
        <v>0</v>
      </c>
      <c r="U81" s="87">
        <v>0</v>
      </c>
      <c r="V81" s="87">
        <v>0</v>
      </c>
      <c r="W81" s="87">
        <v>0</v>
      </c>
      <c r="X81" s="87">
        <v>0</v>
      </c>
      <c r="Y81" s="87">
        <v>0</v>
      </c>
      <c r="Z81" s="87">
        <v>0</v>
      </c>
      <c r="AA81" s="87">
        <v>0</v>
      </c>
      <c r="AB81" s="87">
        <v>0</v>
      </c>
      <c r="AC81" s="87">
        <v>0</v>
      </c>
      <c r="AD81" s="87">
        <v>76942.299999999988</v>
      </c>
      <c r="AE81" s="87">
        <v>0</v>
      </c>
      <c r="AF81" s="87">
        <v>0</v>
      </c>
      <c r="AG81" s="87">
        <v>0</v>
      </c>
      <c r="AH81" s="87">
        <v>0</v>
      </c>
      <c r="AI81" s="87">
        <v>0</v>
      </c>
      <c r="AJ81" s="87">
        <v>492.3</v>
      </c>
      <c r="AK81" s="87">
        <v>0</v>
      </c>
      <c r="AL81" s="87">
        <v>0</v>
      </c>
      <c r="AM81" s="87">
        <v>0</v>
      </c>
      <c r="AN81" s="87">
        <v>0</v>
      </c>
      <c r="AO81" s="87">
        <v>0</v>
      </c>
      <c r="AP81" s="87">
        <v>0</v>
      </c>
      <c r="AQ81" s="87">
        <v>0</v>
      </c>
      <c r="AR81" s="87">
        <v>0</v>
      </c>
    </row>
    <row r="82" spans="1:44" x14ac:dyDescent="0.25">
      <c r="A82" s="43">
        <v>81</v>
      </c>
      <c r="B82" s="44">
        <v>5098297</v>
      </c>
      <c r="C82" s="44" t="s">
        <v>782</v>
      </c>
      <c r="D82" s="88">
        <f>SUM('RC-StateBudget'!$E82:$AR82)</f>
        <v>232159</v>
      </c>
      <c r="E82" s="88">
        <v>0</v>
      </c>
      <c r="F82" s="88">
        <v>0</v>
      </c>
      <c r="G82" s="88">
        <v>0</v>
      </c>
      <c r="H82" s="88">
        <v>0</v>
      </c>
      <c r="I82" s="88">
        <v>0</v>
      </c>
      <c r="J82" s="88">
        <v>0</v>
      </c>
      <c r="K82" s="88">
        <v>2894.3</v>
      </c>
      <c r="L82" s="88">
        <v>0</v>
      </c>
      <c r="M82" s="88">
        <v>0</v>
      </c>
      <c r="N82" s="88">
        <v>0</v>
      </c>
      <c r="O82" s="88">
        <v>0</v>
      </c>
      <c r="P82" s="88">
        <v>0</v>
      </c>
      <c r="Q82" s="88">
        <v>0</v>
      </c>
      <c r="R82" s="88">
        <v>0</v>
      </c>
      <c r="S82" s="88">
        <v>0</v>
      </c>
      <c r="T82" s="88">
        <v>0</v>
      </c>
      <c r="U82" s="88">
        <v>0</v>
      </c>
      <c r="V82" s="88">
        <v>0</v>
      </c>
      <c r="W82" s="88">
        <v>0</v>
      </c>
      <c r="X82" s="88">
        <v>0</v>
      </c>
      <c r="Y82" s="88">
        <v>114100.7</v>
      </c>
      <c r="Z82" s="88">
        <v>63695.5</v>
      </c>
      <c r="AA82" s="88">
        <v>0</v>
      </c>
      <c r="AB82" s="88">
        <v>0</v>
      </c>
      <c r="AC82" s="88">
        <v>48900</v>
      </c>
      <c r="AD82" s="88">
        <v>2568.5</v>
      </c>
      <c r="AE82" s="88">
        <v>0</v>
      </c>
      <c r="AF82" s="88">
        <v>0</v>
      </c>
      <c r="AG82" s="88">
        <v>0</v>
      </c>
      <c r="AH82" s="88">
        <v>0</v>
      </c>
      <c r="AI82" s="88">
        <v>0</v>
      </c>
      <c r="AJ82" s="88">
        <v>0</v>
      </c>
      <c r="AK82" s="88">
        <v>0</v>
      </c>
      <c r="AL82" s="88">
        <v>0</v>
      </c>
      <c r="AM82" s="88">
        <v>0</v>
      </c>
      <c r="AN82" s="88">
        <v>0</v>
      </c>
      <c r="AO82" s="88">
        <v>0</v>
      </c>
      <c r="AP82" s="88">
        <v>0</v>
      </c>
      <c r="AQ82" s="88">
        <v>0</v>
      </c>
      <c r="AR82" s="88">
        <v>0</v>
      </c>
    </row>
    <row r="83" spans="1:44" x14ac:dyDescent="0.25">
      <c r="A83" s="40">
        <v>82</v>
      </c>
      <c r="B83" s="41">
        <v>5016665</v>
      </c>
      <c r="C83" s="41" t="s">
        <v>602</v>
      </c>
      <c r="D83" s="41">
        <f>SUM('RC-StateBudget'!$E83:$AR83)</f>
        <v>320731.2</v>
      </c>
      <c r="E83" s="87">
        <v>18414</v>
      </c>
      <c r="F83" s="87">
        <v>0</v>
      </c>
      <c r="G83" s="87">
        <v>196285.7</v>
      </c>
      <c r="H83" s="87">
        <v>0</v>
      </c>
      <c r="I83" s="87">
        <v>0</v>
      </c>
      <c r="J83" s="87">
        <v>11502.3</v>
      </c>
      <c r="K83" s="87">
        <v>202.2</v>
      </c>
      <c r="L83" s="87">
        <v>1024</v>
      </c>
      <c r="M83" s="87">
        <v>0</v>
      </c>
      <c r="N83" s="87">
        <v>0</v>
      </c>
      <c r="O83" s="87">
        <v>0</v>
      </c>
      <c r="P83" s="87">
        <v>0</v>
      </c>
      <c r="Q83" s="87">
        <v>0</v>
      </c>
      <c r="R83" s="87">
        <v>10253</v>
      </c>
      <c r="S83" s="87">
        <v>1330.2</v>
      </c>
      <c r="T83" s="87">
        <v>59953.9</v>
      </c>
      <c r="U83" s="87">
        <v>0</v>
      </c>
      <c r="V83" s="87">
        <v>0</v>
      </c>
      <c r="W83" s="87">
        <v>0</v>
      </c>
      <c r="X83" s="87">
        <v>0</v>
      </c>
      <c r="Y83" s="87">
        <v>0</v>
      </c>
      <c r="Z83" s="87">
        <v>0</v>
      </c>
      <c r="AA83" s="87">
        <v>0</v>
      </c>
      <c r="AB83" s="87">
        <v>0</v>
      </c>
      <c r="AC83" s="87">
        <v>0</v>
      </c>
      <c r="AD83" s="87">
        <v>5780.1</v>
      </c>
      <c r="AE83" s="87">
        <v>0</v>
      </c>
      <c r="AF83" s="87">
        <v>0</v>
      </c>
      <c r="AG83" s="87">
        <v>0</v>
      </c>
      <c r="AH83" s="87">
        <v>0</v>
      </c>
      <c r="AI83" s="87">
        <v>13985.8</v>
      </c>
      <c r="AJ83" s="87">
        <v>0</v>
      </c>
      <c r="AK83" s="87">
        <v>0</v>
      </c>
      <c r="AL83" s="87">
        <v>0</v>
      </c>
      <c r="AM83" s="87">
        <v>0</v>
      </c>
      <c r="AN83" s="87">
        <v>0</v>
      </c>
      <c r="AO83" s="87">
        <v>0</v>
      </c>
      <c r="AP83" s="87">
        <v>0</v>
      </c>
      <c r="AQ83" s="87">
        <v>2000</v>
      </c>
      <c r="AR83" s="87">
        <v>0</v>
      </c>
    </row>
    <row r="84" spans="1:44" x14ac:dyDescent="0.25">
      <c r="A84" s="43">
        <v>83</v>
      </c>
      <c r="B84" s="44">
        <v>5135958</v>
      </c>
      <c r="C84" s="44" t="s">
        <v>739</v>
      </c>
      <c r="D84" s="44">
        <f>SUM('RC-StateBudget'!$E84:$AR84)</f>
        <v>72895.7</v>
      </c>
      <c r="E84" s="88">
        <v>0</v>
      </c>
      <c r="F84" s="88">
        <v>0</v>
      </c>
      <c r="G84" s="88">
        <v>0</v>
      </c>
      <c r="H84" s="88">
        <v>0</v>
      </c>
      <c r="I84" s="88">
        <v>0</v>
      </c>
      <c r="J84" s="88">
        <v>0</v>
      </c>
      <c r="K84" s="88">
        <v>0</v>
      </c>
      <c r="L84" s="88">
        <v>800</v>
      </c>
      <c r="M84" s="88">
        <v>0</v>
      </c>
      <c r="N84" s="88">
        <v>0</v>
      </c>
      <c r="O84" s="88">
        <v>0</v>
      </c>
      <c r="P84" s="88">
        <v>0</v>
      </c>
      <c r="Q84" s="88">
        <v>0</v>
      </c>
      <c r="R84" s="88">
        <v>0</v>
      </c>
      <c r="S84" s="88">
        <v>64920.7</v>
      </c>
      <c r="T84" s="88">
        <v>0</v>
      </c>
      <c r="U84" s="88">
        <v>0</v>
      </c>
      <c r="V84" s="88">
        <v>0</v>
      </c>
      <c r="W84" s="88">
        <v>0</v>
      </c>
      <c r="X84" s="88">
        <v>0</v>
      </c>
      <c r="Y84" s="88">
        <v>0</v>
      </c>
      <c r="Z84" s="88">
        <v>0</v>
      </c>
      <c r="AA84" s="88">
        <v>0</v>
      </c>
      <c r="AB84" s="88">
        <v>0</v>
      </c>
      <c r="AC84" s="88">
        <v>0</v>
      </c>
      <c r="AD84" s="88">
        <v>7175</v>
      </c>
      <c r="AE84" s="88">
        <v>0</v>
      </c>
      <c r="AF84" s="88">
        <v>0</v>
      </c>
      <c r="AG84" s="88">
        <v>0</v>
      </c>
      <c r="AH84" s="88">
        <v>0</v>
      </c>
      <c r="AI84" s="88">
        <v>0</v>
      </c>
      <c r="AJ84" s="88">
        <v>0</v>
      </c>
      <c r="AK84" s="88">
        <v>0</v>
      </c>
      <c r="AL84" s="88">
        <v>0</v>
      </c>
      <c r="AM84" s="88">
        <v>0</v>
      </c>
      <c r="AN84" s="88">
        <v>0</v>
      </c>
      <c r="AO84" s="88">
        <v>0</v>
      </c>
      <c r="AP84" s="88">
        <v>0</v>
      </c>
      <c r="AQ84" s="88">
        <v>0</v>
      </c>
      <c r="AR84" s="88">
        <v>0</v>
      </c>
    </row>
    <row r="85" spans="1:44" x14ac:dyDescent="0.25">
      <c r="A85" s="40">
        <v>84</v>
      </c>
      <c r="B85" s="41">
        <v>5152674</v>
      </c>
      <c r="C85" s="41" t="s">
        <v>841</v>
      </c>
      <c r="D85" s="41">
        <f>SUM('RC-StateBudget'!$E85:$AR85)</f>
        <v>65839.199999999997</v>
      </c>
      <c r="E85" s="87">
        <v>0</v>
      </c>
      <c r="F85" s="87">
        <v>0</v>
      </c>
      <c r="G85" s="87">
        <v>0</v>
      </c>
      <c r="H85" s="87">
        <v>0</v>
      </c>
      <c r="I85" s="87">
        <v>0</v>
      </c>
      <c r="J85" s="87">
        <v>0</v>
      </c>
      <c r="K85" s="87">
        <v>0</v>
      </c>
      <c r="L85" s="87">
        <v>0</v>
      </c>
      <c r="M85" s="87">
        <v>0</v>
      </c>
      <c r="N85" s="87">
        <v>0</v>
      </c>
      <c r="O85" s="87">
        <v>0</v>
      </c>
      <c r="P85" s="87">
        <v>0</v>
      </c>
      <c r="Q85" s="87">
        <v>0</v>
      </c>
      <c r="R85" s="87">
        <v>14</v>
      </c>
      <c r="S85" s="87">
        <v>63352.9</v>
      </c>
      <c r="T85" s="87">
        <v>0</v>
      </c>
      <c r="U85" s="87">
        <v>0</v>
      </c>
      <c r="V85" s="87">
        <v>0</v>
      </c>
      <c r="W85" s="87">
        <v>0</v>
      </c>
      <c r="X85" s="87">
        <v>0</v>
      </c>
      <c r="Y85" s="87">
        <v>0</v>
      </c>
      <c r="Z85" s="87">
        <v>0</v>
      </c>
      <c r="AA85" s="87">
        <v>0</v>
      </c>
      <c r="AB85" s="87">
        <v>0</v>
      </c>
      <c r="AC85" s="87">
        <v>0</v>
      </c>
      <c r="AD85" s="87">
        <v>2472.3000000000002</v>
      </c>
      <c r="AE85" s="87">
        <v>0</v>
      </c>
      <c r="AF85" s="87">
        <v>0</v>
      </c>
      <c r="AG85" s="87">
        <v>0</v>
      </c>
      <c r="AH85" s="87">
        <v>0</v>
      </c>
      <c r="AI85" s="87">
        <v>0</v>
      </c>
      <c r="AJ85" s="87">
        <v>0</v>
      </c>
      <c r="AK85" s="87">
        <v>0</v>
      </c>
      <c r="AL85" s="87">
        <v>0</v>
      </c>
      <c r="AM85" s="87">
        <v>0</v>
      </c>
      <c r="AN85" s="87">
        <v>0</v>
      </c>
      <c r="AO85" s="87">
        <v>0</v>
      </c>
      <c r="AP85" s="87">
        <v>0</v>
      </c>
      <c r="AQ85" s="87">
        <v>0</v>
      </c>
      <c r="AR85" s="87">
        <v>0</v>
      </c>
    </row>
    <row r="86" spans="1:44" x14ac:dyDescent="0.25">
      <c r="A86" s="43">
        <v>85</v>
      </c>
      <c r="B86" s="44">
        <v>5073189</v>
      </c>
      <c r="C86" s="44" t="s">
        <v>476</v>
      </c>
      <c r="D86" s="44">
        <f>SUM('RC-StateBudget'!$E86:$AR86)</f>
        <v>135719.6</v>
      </c>
      <c r="E86" s="88">
        <v>629.4</v>
      </c>
      <c r="F86" s="88">
        <v>0</v>
      </c>
      <c r="G86" s="88">
        <v>33351.300000000003</v>
      </c>
      <c r="H86" s="88">
        <v>0</v>
      </c>
      <c r="I86" s="88">
        <v>0</v>
      </c>
      <c r="J86" s="88">
        <v>387</v>
      </c>
      <c r="K86" s="88">
        <v>2495.6</v>
      </c>
      <c r="L86" s="88">
        <v>288</v>
      </c>
      <c r="M86" s="88">
        <v>10555.3</v>
      </c>
      <c r="N86" s="88">
        <v>0</v>
      </c>
      <c r="O86" s="88">
        <v>0</v>
      </c>
      <c r="P86" s="88">
        <v>0</v>
      </c>
      <c r="Q86" s="88">
        <v>0</v>
      </c>
      <c r="R86" s="88">
        <v>0</v>
      </c>
      <c r="S86" s="88">
        <v>0</v>
      </c>
      <c r="T86" s="88">
        <v>0</v>
      </c>
      <c r="U86" s="88">
        <v>0</v>
      </c>
      <c r="V86" s="88">
        <v>0</v>
      </c>
      <c r="W86" s="88">
        <v>0</v>
      </c>
      <c r="X86" s="88">
        <v>0</v>
      </c>
      <c r="Y86" s="88">
        <v>0</v>
      </c>
      <c r="Z86" s="88">
        <v>0</v>
      </c>
      <c r="AA86" s="88">
        <v>0</v>
      </c>
      <c r="AB86" s="88">
        <v>0</v>
      </c>
      <c r="AC86" s="88">
        <v>0</v>
      </c>
      <c r="AD86" s="88">
        <v>22500.7</v>
      </c>
      <c r="AE86" s="88">
        <v>0</v>
      </c>
      <c r="AF86" s="88">
        <v>0</v>
      </c>
      <c r="AG86" s="88">
        <v>0</v>
      </c>
      <c r="AH86" s="88">
        <v>0</v>
      </c>
      <c r="AI86" s="88">
        <v>0</v>
      </c>
      <c r="AJ86" s="88">
        <v>254.8</v>
      </c>
      <c r="AK86" s="88">
        <v>167.5</v>
      </c>
      <c r="AL86" s="88">
        <v>0</v>
      </c>
      <c r="AM86" s="88">
        <v>0</v>
      </c>
      <c r="AN86" s="88">
        <v>6300</v>
      </c>
      <c r="AO86" s="88">
        <v>0</v>
      </c>
      <c r="AP86" s="88">
        <v>13000</v>
      </c>
      <c r="AQ86" s="88">
        <v>45790</v>
      </c>
      <c r="AR86" s="88">
        <v>0</v>
      </c>
    </row>
    <row r="87" spans="1:44" x14ac:dyDescent="0.25">
      <c r="A87" s="40">
        <v>86</v>
      </c>
      <c r="B87" s="41">
        <v>2784041</v>
      </c>
      <c r="C87" s="41" t="s">
        <v>484</v>
      </c>
      <c r="D87" s="41">
        <f>SUM('RC-StateBudget'!$E87:$AR87)</f>
        <v>68238.5</v>
      </c>
      <c r="E87" s="87">
        <v>0</v>
      </c>
      <c r="F87" s="87">
        <v>15308</v>
      </c>
      <c r="G87" s="87">
        <v>24646.9</v>
      </c>
      <c r="H87" s="87">
        <v>0</v>
      </c>
      <c r="I87" s="87">
        <v>0</v>
      </c>
      <c r="J87" s="87">
        <v>0</v>
      </c>
      <c r="K87" s="87">
        <v>2725.6000000000004</v>
      </c>
      <c r="L87" s="87">
        <v>1049.4000000000001</v>
      </c>
      <c r="M87" s="87">
        <v>0</v>
      </c>
      <c r="N87" s="87">
        <v>0</v>
      </c>
      <c r="O87" s="87">
        <v>4416.2</v>
      </c>
      <c r="P87" s="87">
        <v>0</v>
      </c>
      <c r="Q87" s="87">
        <v>0</v>
      </c>
      <c r="R87" s="87">
        <v>8.1999999999999993</v>
      </c>
      <c r="S87" s="87">
        <v>1547.3</v>
      </c>
      <c r="T87" s="87">
        <v>0</v>
      </c>
      <c r="U87" s="87">
        <v>0</v>
      </c>
      <c r="V87" s="87">
        <v>0</v>
      </c>
      <c r="W87" s="87">
        <v>0</v>
      </c>
      <c r="X87" s="87">
        <v>0</v>
      </c>
      <c r="Y87" s="87">
        <v>0</v>
      </c>
      <c r="Z87" s="87">
        <v>0</v>
      </c>
      <c r="AA87" s="87">
        <v>0</v>
      </c>
      <c r="AB87" s="87">
        <v>0</v>
      </c>
      <c r="AC87" s="87">
        <v>0</v>
      </c>
      <c r="AD87" s="87">
        <v>14839.1</v>
      </c>
      <c r="AE87" s="87">
        <v>0</v>
      </c>
      <c r="AF87" s="87">
        <v>0</v>
      </c>
      <c r="AG87" s="87">
        <v>0</v>
      </c>
      <c r="AH87" s="87">
        <v>0</v>
      </c>
      <c r="AI87" s="87">
        <v>0</v>
      </c>
      <c r="AJ87" s="87">
        <v>0</v>
      </c>
      <c r="AK87" s="87">
        <v>347.80000000000291</v>
      </c>
      <c r="AL87" s="87">
        <v>0</v>
      </c>
      <c r="AM87" s="87">
        <v>0</v>
      </c>
      <c r="AN87" s="87">
        <v>0</v>
      </c>
      <c r="AO87" s="87">
        <v>0</v>
      </c>
      <c r="AP87" s="87">
        <v>0</v>
      </c>
      <c r="AQ87" s="87">
        <v>3350</v>
      </c>
      <c r="AR87" s="87">
        <v>0</v>
      </c>
    </row>
    <row r="88" spans="1:44" x14ac:dyDescent="0.25">
      <c r="A88" s="43">
        <v>87</v>
      </c>
      <c r="B88" s="44">
        <v>2827875</v>
      </c>
      <c r="C88" s="44" t="s">
        <v>674</v>
      </c>
      <c r="D88" s="44">
        <f>SUM('RC-StateBudget'!$E88:$AR88)</f>
        <v>120333</v>
      </c>
      <c r="E88" s="88">
        <v>0</v>
      </c>
      <c r="F88" s="88">
        <v>0</v>
      </c>
      <c r="G88" s="88">
        <v>0</v>
      </c>
      <c r="H88" s="88">
        <v>0</v>
      </c>
      <c r="I88" s="88">
        <v>0</v>
      </c>
      <c r="J88" s="88">
        <v>0</v>
      </c>
      <c r="K88" s="88">
        <v>240</v>
      </c>
      <c r="L88" s="88">
        <v>0</v>
      </c>
      <c r="M88" s="88">
        <v>60</v>
      </c>
      <c r="N88" s="88">
        <v>0</v>
      </c>
      <c r="O88" s="88">
        <v>0</v>
      </c>
      <c r="P88" s="88">
        <v>0</v>
      </c>
      <c r="Q88" s="88">
        <v>0</v>
      </c>
      <c r="R88" s="88">
        <v>0</v>
      </c>
      <c r="S88" s="88">
        <v>114949.5</v>
      </c>
      <c r="T88" s="88">
        <v>0</v>
      </c>
      <c r="U88" s="88">
        <v>0</v>
      </c>
      <c r="V88" s="88">
        <v>0</v>
      </c>
      <c r="W88" s="88">
        <v>0</v>
      </c>
      <c r="X88" s="88">
        <v>0</v>
      </c>
      <c r="Y88" s="88">
        <v>0</v>
      </c>
      <c r="Z88" s="88">
        <v>0</v>
      </c>
      <c r="AA88" s="88">
        <v>0</v>
      </c>
      <c r="AB88" s="88">
        <v>0</v>
      </c>
      <c r="AC88" s="88">
        <v>0</v>
      </c>
      <c r="AD88" s="88">
        <v>4192.2</v>
      </c>
      <c r="AE88" s="88">
        <v>0</v>
      </c>
      <c r="AF88" s="88">
        <v>0</v>
      </c>
      <c r="AG88" s="88">
        <v>0</v>
      </c>
      <c r="AH88" s="88">
        <v>0</v>
      </c>
      <c r="AI88" s="88">
        <v>0</v>
      </c>
      <c r="AJ88" s="88">
        <v>841.3</v>
      </c>
      <c r="AK88" s="88">
        <v>0</v>
      </c>
      <c r="AL88" s="88">
        <v>0</v>
      </c>
      <c r="AM88" s="88">
        <v>0</v>
      </c>
      <c r="AN88" s="88">
        <v>50</v>
      </c>
      <c r="AO88" s="88">
        <v>0</v>
      </c>
      <c r="AP88" s="88">
        <v>0</v>
      </c>
      <c r="AQ88" s="88">
        <v>0</v>
      </c>
      <c r="AR88" s="88">
        <v>0</v>
      </c>
    </row>
    <row r="89" spans="1:44" x14ac:dyDescent="0.25">
      <c r="A89" s="40">
        <v>88</v>
      </c>
      <c r="B89" s="41">
        <v>5467268</v>
      </c>
      <c r="C89" s="41" t="s">
        <v>740</v>
      </c>
      <c r="D89" s="41">
        <f>SUM('RC-StateBudget'!$E89:$AR89)</f>
        <v>211263.5</v>
      </c>
      <c r="E89" s="87">
        <v>0</v>
      </c>
      <c r="F89" s="87">
        <v>0</v>
      </c>
      <c r="G89" s="87">
        <v>0</v>
      </c>
      <c r="H89" s="87">
        <v>0</v>
      </c>
      <c r="I89" s="87">
        <v>0</v>
      </c>
      <c r="J89" s="87">
        <v>0</v>
      </c>
      <c r="K89" s="87">
        <v>0</v>
      </c>
      <c r="L89" s="87">
        <v>14970</v>
      </c>
      <c r="M89" s="87">
        <v>0</v>
      </c>
      <c r="N89" s="87">
        <v>0</v>
      </c>
      <c r="O89" s="87">
        <v>0</v>
      </c>
      <c r="P89" s="87">
        <v>0</v>
      </c>
      <c r="Q89" s="87">
        <v>0</v>
      </c>
      <c r="R89" s="87">
        <v>102060</v>
      </c>
      <c r="S89" s="87">
        <v>24570</v>
      </c>
      <c r="T89" s="87">
        <v>0</v>
      </c>
      <c r="U89" s="87">
        <v>0</v>
      </c>
      <c r="V89" s="87">
        <v>0</v>
      </c>
      <c r="W89" s="87">
        <v>0</v>
      </c>
      <c r="X89" s="87">
        <v>0</v>
      </c>
      <c r="Y89" s="87">
        <v>0</v>
      </c>
      <c r="Z89" s="87">
        <v>0</v>
      </c>
      <c r="AA89" s="87">
        <v>0</v>
      </c>
      <c r="AB89" s="87">
        <v>0</v>
      </c>
      <c r="AC89" s="87">
        <v>0</v>
      </c>
      <c r="AD89" s="87">
        <v>60178.5</v>
      </c>
      <c r="AE89" s="87">
        <v>0</v>
      </c>
      <c r="AF89" s="87">
        <v>0</v>
      </c>
      <c r="AG89" s="87">
        <v>0</v>
      </c>
      <c r="AH89" s="87">
        <v>0</v>
      </c>
      <c r="AI89" s="87">
        <v>0</v>
      </c>
      <c r="AJ89" s="87">
        <v>0</v>
      </c>
      <c r="AK89" s="87">
        <v>0</v>
      </c>
      <c r="AL89" s="87">
        <v>0</v>
      </c>
      <c r="AM89" s="87">
        <v>0</v>
      </c>
      <c r="AN89" s="87">
        <v>9485</v>
      </c>
      <c r="AO89" s="87">
        <v>0</v>
      </c>
      <c r="AP89" s="87">
        <v>0</v>
      </c>
      <c r="AQ89" s="87">
        <v>0</v>
      </c>
      <c r="AR89" s="87">
        <v>0</v>
      </c>
    </row>
    <row r="90" spans="1:44" x14ac:dyDescent="0.25">
      <c r="A90" s="43">
        <v>89</v>
      </c>
      <c r="B90" s="44">
        <v>5118611</v>
      </c>
      <c r="C90" s="44" t="s">
        <v>744</v>
      </c>
      <c r="D90" s="44">
        <f>SUM('RC-StateBudget'!$E90:$AR90)</f>
        <v>58696.238499999999</v>
      </c>
      <c r="E90" s="88">
        <v>0</v>
      </c>
      <c r="F90" s="88">
        <v>0</v>
      </c>
      <c r="G90" s="88">
        <v>0</v>
      </c>
      <c r="H90" s="88">
        <v>0</v>
      </c>
      <c r="I90" s="88">
        <v>0</v>
      </c>
      <c r="J90" s="88">
        <v>0</v>
      </c>
      <c r="K90" s="88">
        <v>0</v>
      </c>
      <c r="L90" s="88">
        <v>15453</v>
      </c>
      <c r="M90" s="88">
        <v>0</v>
      </c>
      <c r="N90" s="88">
        <v>0</v>
      </c>
      <c r="O90" s="88">
        <v>0</v>
      </c>
      <c r="P90" s="88">
        <v>0</v>
      </c>
      <c r="Q90" s="88">
        <v>0</v>
      </c>
      <c r="R90" s="88">
        <v>0</v>
      </c>
      <c r="S90" s="88">
        <v>43243.238499999999</v>
      </c>
      <c r="T90" s="88">
        <v>0</v>
      </c>
      <c r="U90" s="88">
        <v>0</v>
      </c>
      <c r="V90" s="88">
        <v>0</v>
      </c>
      <c r="W90" s="88">
        <v>0</v>
      </c>
      <c r="X90" s="88">
        <v>0</v>
      </c>
      <c r="Y90" s="88">
        <v>0</v>
      </c>
      <c r="Z90" s="88">
        <v>0</v>
      </c>
      <c r="AA90" s="88">
        <v>0</v>
      </c>
      <c r="AB90" s="88">
        <v>0</v>
      </c>
      <c r="AC90" s="88">
        <v>0</v>
      </c>
      <c r="AD90" s="88">
        <v>0</v>
      </c>
      <c r="AE90" s="88">
        <v>0</v>
      </c>
      <c r="AF90" s="88">
        <v>0</v>
      </c>
      <c r="AG90" s="88">
        <v>0</v>
      </c>
      <c r="AH90" s="88">
        <v>0</v>
      </c>
      <c r="AI90" s="88">
        <v>0</v>
      </c>
      <c r="AJ90" s="88">
        <v>0</v>
      </c>
      <c r="AK90" s="88">
        <v>0</v>
      </c>
      <c r="AL90" s="88">
        <v>0</v>
      </c>
      <c r="AM90" s="88">
        <v>0</v>
      </c>
      <c r="AN90" s="88">
        <v>0</v>
      </c>
      <c r="AO90" s="88">
        <v>0</v>
      </c>
      <c r="AP90" s="88">
        <v>0</v>
      </c>
      <c r="AQ90" s="88">
        <v>0</v>
      </c>
      <c r="AR90" s="88">
        <v>0</v>
      </c>
    </row>
    <row r="91" spans="1:44" x14ac:dyDescent="0.25">
      <c r="A91" s="40">
        <v>90</v>
      </c>
      <c r="B91" s="41">
        <v>5522935</v>
      </c>
      <c r="C91" s="41" t="s">
        <v>665</v>
      </c>
      <c r="D91" s="41">
        <f>SUM('RC-StateBudget'!$E91:$AR91)</f>
        <v>589014.80000000005</v>
      </c>
      <c r="E91" s="87">
        <v>1227.9000000000001</v>
      </c>
      <c r="F91" s="87">
        <v>6887.8</v>
      </c>
      <c r="G91" s="87">
        <v>12220.1</v>
      </c>
      <c r="H91" s="87">
        <v>0</v>
      </c>
      <c r="I91" s="87">
        <v>0</v>
      </c>
      <c r="J91" s="87">
        <v>0</v>
      </c>
      <c r="K91" s="87">
        <v>0</v>
      </c>
      <c r="L91" s="87">
        <v>3234.8</v>
      </c>
      <c r="M91" s="87">
        <v>6581.4</v>
      </c>
      <c r="N91" s="87">
        <v>7880</v>
      </c>
      <c r="O91" s="87">
        <v>3279.9</v>
      </c>
      <c r="P91" s="87">
        <v>0</v>
      </c>
      <c r="Q91" s="87">
        <v>0</v>
      </c>
      <c r="R91" s="87">
        <v>9085.2999999999993</v>
      </c>
      <c r="S91" s="87">
        <v>30947.599999999999</v>
      </c>
      <c r="T91" s="87">
        <v>0</v>
      </c>
      <c r="U91" s="87">
        <v>0</v>
      </c>
      <c r="V91" s="87">
        <v>0</v>
      </c>
      <c r="W91" s="87">
        <v>0</v>
      </c>
      <c r="X91" s="87">
        <v>0</v>
      </c>
      <c r="Y91" s="87">
        <v>0</v>
      </c>
      <c r="Z91" s="87">
        <v>0</v>
      </c>
      <c r="AA91" s="87">
        <v>0</v>
      </c>
      <c r="AB91" s="87">
        <v>0</v>
      </c>
      <c r="AC91" s="87">
        <v>0</v>
      </c>
      <c r="AD91" s="87">
        <v>507670</v>
      </c>
      <c r="AE91" s="87">
        <v>0</v>
      </c>
      <c r="AF91" s="87">
        <v>0</v>
      </c>
      <c r="AG91" s="87">
        <v>0</v>
      </c>
      <c r="AH91" s="87">
        <v>0</v>
      </c>
      <c r="AI91" s="87">
        <v>0</v>
      </c>
      <c r="AJ91" s="87">
        <v>0</v>
      </c>
      <c r="AK91" s="87">
        <v>0</v>
      </c>
      <c r="AL91" s="87">
        <v>0</v>
      </c>
      <c r="AM91" s="87">
        <v>0</v>
      </c>
      <c r="AN91" s="87">
        <v>0</v>
      </c>
      <c r="AO91" s="87">
        <v>0</v>
      </c>
      <c r="AP91" s="87">
        <v>0</v>
      </c>
      <c r="AQ91" s="87">
        <v>0</v>
      </c>
      <c r="AR91" s="87">
        <v>0</v>
      </c>
    </row>
    <row r="92" spans="1:44" x14ac:dyDescent="0.25">
      <c r="A92" s="43">
        <v>91</v>
      </c>
      <c r="B92" s="44">
        <v>5308534</v>
      </c>
      <c r="C92" s="44" t="s">
        <v>629</v>
      </c>
      <c r="D92" s="44">
        <f>SUM('RC-StateBudget'!$E92:$AR92)</f>
        <v>83877.099999999991</v>
      </c>
      <c r="E92" s="88">
        <v>41805.599999999999</v>
      </c>
      <c r="F92" s="88">
        <v>20458.8</v>
      </c>
      <c r="G92" s="88">
        <v>0</v>
      </c>
      <c r="H92" s="88">
        <v>0</v>
      </c>
      <c r="I92" s="88">
        <v>0</v>
      </c>
      <c r="J92" s="88">
        <v>0</v>
      </c>
      <c r="K92" s="88">
        <v>430.20000000000073</v>
      </c>
      <c r="L92" s="88">
        <v>2225.6</v>
      </c>
      <c r="M92" s="88">
        <v>0</v>
      </c>
      <c r="N92" s="88">
        <v>0</v>
      </c>
      <c r="O92" s="88">
        <v>0</v>
      </c>
      <c r="P92" s="88">
        <v>0</v>
      </c>
      <c r="Q92" s="88">
        <v>0</v>
      </c>
      <c r="R92" s="88">
        <v>0</v>
      </c>
      <c r="S92" s="88">
        <v>18456.900000000001</v>
      </c>
      <c r="T92" s="88">
        <v>0</v>
      </c>
      <c r="U92" s="88">
        <v>0</v>
      </c>
      <c r="V92" s="88">
        <v>0</v>
      </c>
      <c r="W92" s="88">
        <v>0</v>
      </c>
      <c r="X92" s="88">
        <v>0</v>
      </c>
      <c r="Y92" s="88">
        <v>0</v>
      </c>
      <c r="Z92" s="88">
        <v>0</v>
      </c>
      <c r="AA92" s="88">
        <v>0</v>
      </c>
      <c r="AB92" s="88">
        <v>0</v>
      </c>
      <c r="AC92" s="88">
        <v>0</v>
      </c>
      <c r="AD92" s="88">
        <v>0</v>
      </c>
      <c r="AE92" s="88">
        <v>0</v>
      </c>
      <c r="AF92" s="88">
        <v>0</v>
      </c>
      <c r="AG92" s="88">
        <v>0</v>
      </c>
      <c r="AH92" s="88">
        <v>0</v>
      </c>
      <c r="AI92" s="88">
        <v>0</v>
      </c>
      <c r="AJ92" s="88">
        <v>0</v>
      </c>
      <c r="AK92" s="88">
        <v>0</v>
      </c>
      <c r="AL92" s="88">
        <v>0</v>
      </c>
      <c r="AM92" s="88">
        <v>0</v>
      </c>
      <c r="AN92" s="88">
        <v>500</v>
      </c>
      <c r="AO92" s="88">
        <v>0</v>
      </c>
      <c r="AP92" s="88">
        <v>0</v>
      </c>
      <c r="AQ92" s="88">
        <v>0</v>
      </c>
      <c r="AR92" s="88">
        <v>0</v>
      </c>
    </row>
    <row r="93" spans="1:44" x14ac:dyDescent="0.25">
      <c r="A93" s="40">
        <v>92</v>
      </c>
      <c r="B93" s="41">
        <v>5041538</v>
      </c>
      <c r="C93" s="41" t="s">
        <v>144</v>
      </c>
      <c r="D93" s="41">
        <f>SUM('RC-StateBudget'!$E93:$AR93)</f>
        <v>654957.20000000007</v>
      </c>
      <c r="E93" s="87">
        <v>0</v>
      </c>
      <c r="F93" s="87">
        <v>1320.14</v>
      </c>
      <c r="G93" s="87">
        <v>408000</v>
      </c>
      <c r="H93" s="87">
        <v>0</v>
      </c>
      <c r="I93" s="87">
        <v>0</v>
      </c>
      <c r="J93" s="87">
        <v>0</v>
      </c>
      <c r="K93" s="87">
        <v>626.20000000000005</v>
      </c>
      <c r="L93" s="87">
        <v>4320.2</v>
      </c>
      <c r="M93" s="87">
        <v>2057.6999999999998</v>
      </c>
      <c r="N93" s="87">
        <v>0</v>
      </c>
      <c r="O93" s="87">
        <v>628.64</v>
      </c>
      <c r="P93" s="87">
        <v>0</v>
      </c>
      <c r="Q93" s="87">
        <v>0</v>
      </c>
      <c r="R93" s="87">
        <v>136423.03</v>
      </c>
      <c r="S93" s="87">
        <v>22722.989999999998</v>
      </c>
      <c r="T93" s="87">
        <v>0</v>
      </c>
      <c r="U93" s="87">
        <v>0</v>
      </c>
      <c r="V93" s="87">
        <v>0</v>
      </c>
      <c r="W93" s="87">
        <v>0</v>
      </c>
      <c r="X93" s="87">
        <v>0</v>
      </c>
      <c r="Y93" s="87">
        <v>0</v>
      </c>
      <c r="Z93" s="87">
        <v>0</v>
      </c>
      <c r="AA93" s="87">
        <v>0</v>
      </c>
      <c r="AB93" s="87">
        <v>0</v>
      </c>
      <c r="AC93" s="87">
        <v>0</v>
      </c>
      <c r="AD93" s="87">
        <v>71858.3</v>
      </c>
      <c r="AE93" s="87">
        <v>0</v>
      </c>
      <c r="AF93" s="87">
        <v>0</v>
      </c>
      <c r="AG93" s="87">
        <v>0</v>
      </c>
      <c r="AH93" s="87">
        <v>0</v>
      </c>
      <c r="AI93" s="87">
        <v>0</v>
      </c>
      <c r="AJ93" s="87">
        <v>0</v>
      </c>
      <c r="AK93" s="87">
        <v>0</v>
      </c>
      <c r="AL93" s="87">
        <v>0</v>
      </c>
      <c r="AM93" s="87">
        <v>0</v>
      </c>
      <c r="AN93" s="87">
        <v>0</v>
      </c>
      <c r="AO93" s="87">
        <v>0</v>
      </c>
      <c r="AP93" s="87">
        <v>0</v>
      </c>
      <c r="AQ93" s="87">
        <v>7000</v>
      </c>
      <c r="AR93" s="87">
        <v>0</v>
      </c>
    </row>
    <row r="94" spans="1:44" x14ac:dyDescent="0.25">
      <c r="A94" s="43">
        <v>93</v>
      </c>
      <c r="B94" s="44">
        <v>2844001</v>
      </c>
      <c r="C94" s="44" t="s">
        <v>623</v>
      </c>
      <c r="D94" s="44">
        <f>SUM('RC-StateBudget'!$E94:$AR94)</f>
        <v>79479.3</v>
      </c>
      <c r="E94" s="88">
        <v>0</v>
      </c>
      <c r="F94" s="88">
        <v>0</v>
      </c>
      <c r="G94" s="88">
        <v>0</v>
      </c>
      <c r="H94" s="88">
        <v>0</v>
      </c>
      <c r="I94" s="88">
        <v>0</v>
      </c>
      <c r="J94" s="88">
        <v>0</v>
      </c>
      <c r="K94" s="88">
        <v>0</v>
      </c>
      <c r="L94" s="88">
        <v>500</v>
      </c>
      <c r="M94" s="88">
        <v>0</v>
      </c>
      <c r="N94" s="88">
        <v>0</v>
      </c>
      <c r="O94" s="88">
        <v>0</v>
      </c>
      <c r="P94" s="88">
        <v>0</v>
      </c>
      <c r="Q94" s="88">
        <v>0</v>
      </c>
      <c r="R94" s="88">
        <v>0</v>
      </c>
      <c r="S94" s="88">
        <v>22304</v>
      </c>
      <c r="T94" s="88">
        <v>51918.3</v>
      </c>
      <c r="U94" s="88">
        <v>0</v>
      </c>
      <c r="V94" s="88">
        <v>0</v>
      </c>
      <c r="W94" s="88">
        <v>0</v>
      </c>
      <c r="X94" s="88">
        <v>0</v>
      </c>
      <c r="Y94" s="88">
        <v>0</v>
      </c>
      <c r="Z94" s="88">
        <v>0</v>
      </c>
      <c r="AA94" s="88">
        <v>0</v>
      </c>
      <c r="AB94" s="88">
        <v>0</v>
      </c>
      <c r="AC94" s="88">
        <v>0</v>
      </c>
      <c r="AD94" s="88">
        <v>4757</v>
      </c>
      <c r="AE94" s="88">
        <v>0</v>
      </c>
      <c r="AF94" s="88">
        <v>0</v>
      </c>
      <c r="AG94" s="88">
        <v>0</v>
      </c>
      <c r="AH94" s="88">
        <v>0</v>
      </c>
      <c r="AI94" s="88">
        <v>0</v>
      </c>
      <c r="AJ94" s="88">
        <v>0</v>
      </c>
      <c r="AK94" s="88">
        <v>0</v>
      </c>
      <c r="AL94" s="88">
        <v>0</v>
      </c>
      <c r="AM94" s="88">
        <v>0</v>
      </c>
      <c r="AN94" s="88">
        <v>0</v>
      </c>
      <c r="AO94" s="88">
        <v>0</v>
      </c>
      <c r="AP94" s="88">
        <v>0</v>
      </c>
      <c r="AQ94" s="88">
        <v>0</v>
      </c>
      <c r="AR94" s="88">
        <v>0</v>
      </c>
    </row>
    <row r="95" spans="1:44" x14ac:dyDescent="0.25">
      <c r="A95" s="40">
        <v>94</v>
      </c>
      <c r="B95" s="41">
        <v>5077982</v>
      </c>
      <c r="C95" s="41" t="s">
        <v>763</v>
      </c>
      <c r="D95" s="87">
        <f>SUM('RC-StateBudget'!$E95:$AR95)</f>
        <v>431779.31999999995</v>
      </c>
      <c r="E95" s="87">
        <v>3.3</v>
      </c>
      <c r="F95" s="87">
        <v>0</v>
      </c>
      <c r="G95" s="87">
        <v>0</v>
      </c>
      <c r="H95" s="87">
        <v>0</v>
      </c>
      <c r="I95" s="87">
        <v>0</v>
      </c>
      <c r="J95" s="87">
        <v>0</v>
      </c>
      <c r="K95" s="87">
        <v>465</v>
      </c>
      <c r="L95" s="87">
        <v>0</v>
      </c>
      <c r="M95" s="87">
        <v>0</v>
      </c>
      <c r="N95" s="87">
        <v>0</v>
      </c>
      <c r="O95" s="87">
        <v>0</v>
      </c>
      <c r="P95" s="87">
        <v>16409.599999999999</v>
      </c>
      <c r="Q95" s="87">
        <v>0</v>
      </c>
      <c r="R95" s="87">
        <v>7</v>
      </c>
      <c r="S95" s="87">
        <v>0</v>
      </c>
      <c r="T95" s="87">
        <v>0</v>
      </c>
      <c r="U95" s="87">
        <v>0</v>
      </c>
      <c r="V95" s="87">
        <v>0</v>
      </c>
      <c r="W95" s="87">
        <v>0</v>
      </c>
      <c r="X95" s="87">
        <v>0</v>
      </c>
      <c r="Y95" s="87">
        <v>262870.59999999998</v>
      </c>
      <c r="Z95" s="87">
        <v>0</v>
      </c>
      <c r="AA95" s="87">
        <v>0</v>
      </c>
      <c r="AB95" s="87">
        <v>0</v>
      </c>
      <c r="AC95" s="87">
        <v>127600</v>
      </c>
      <c r="AD95" s="87">
        <v>1460.22</v>
      </c>
      <c r="AE95" s="87">
        <v>0</v>
      </c>
      <c r="AF95" s="87">
        <v>0</v>
      </c>
      <c r="AG95" s="87">
        <v>0</v>
      </c>
      <c r="AH95" s="87">
        <v>0</v>
      </c>
      <c r="AI95" s="87">
        <v>9481</v>
      </c>
      <c r="AJ95" s="87">
        <v>0</v>
      </c>
      <c r="AK95" s="87">
        <v>0</v>
      </c>
      <c r="AL95" s="87">
        <v>0</v>
      </c>
      <c r="AM95" s="87">
        <v>0</v>
      </c>
      <c r="AN95" s="87">
        <v>13482.600000000006</v>
      </c>
      <c r="AO95" s="87">
        <v>0</v>
      </c>
      <c r="AP95" s="87">
        <v>0</v>
      </c>
      <c r="AQ95" s="87">
        <v>0</v>
      </c>
      <c r="AR95" s="87">
        <v>0</v>
      </c>
    </row>
    <row r="96" spans="1:44" x14ac:dyDescent="0.25">
      <c r="A96" s="43">
        <v>95</v>
      </c>
      <c r="B96" s="44">
        <v>5463599</v>
      </c>
      <c r="C96" s="44" t="s">
        <v>720</v>
      </c>
      <c r="D96" s="44">
        <f>SUM('RC-StateBudget'!$E96:$AR96)</f>
        <v>84115.9</v>
      </c>
      <c r="E96" s="88">
        <v>50</v>
      </c>
      <c r="F96" s="88">
        <v>11080.5</v>
      </c>
      <c r="G96" s="88">
        <v>0</v>
      </c>
      <c r="H96" s="88">
        <v>0</v>
      </c>
      <c r="I96" s="88">
        <v>0</v>
      </c>
      <c r="J96" s="88">
        <v>0</v>
      </c>
      <c r="K96" s="88">
        <v>983</v>
      </c>
      <c r="L96" s="88">
        <v>14475.4</v>
      </c>
      <c r="M96" s="88">
        <v>0</v>
      </c>
      <c r="N96" s="88">
        <v>0</v>
      </c>
      <c r="O96" s="88">
        <v>5276.4</v>
      </c>
      <c r="P96" s="88">
        <v>0</v>
      </c>
      <c r="Q96" s="88">
        <v>0</v>
      </c>
      <c r="R96" s="88">
        <v>161.19999999999999</v>
      </c>
      <c r="S96" s="88">
        <v>1895.8</v>
      </c>
      <c r="T96" s="88">
        <v>0</v>
      </c>
      <c r="U96" s="88">
        <v>0</v>
      </c>
      <c r="V96" s="88">
        <v>0</v>
      </c>
      <c r="W96" s="88">
        <v>0</v>
      </c>
      <c r="X96" s="88">
        <v>0</v>
      </c>
      <c r="Y96" s="88">
        <v>0</v>
      </c>
      <c r="Z96" s="88">
        <v>0</v>
      </c>
      <c r="AA96" s="88">
        <v>0</v>
      </c>
      <c r="AB96" s="88">
        <v>0</v>
      </c>
      <c r="AC96" s="88">
        <v>0</v>
      </c>
      <c r="AD96" s="88">
        <v>48087.6</v>
      </c>
      <c r="AE96" s="88">
        <v>0</v>
      </c>
      <c r="AF96" s="88">
        <v>0</v>
      </c>
      <c r="AG96" s="88">
        <v>0</v>
      </c>
      <c r="AH96" s="88">
        <v>0</v>
      </c>
      <c r="AI96" s="88">
        <v>0</v>
      </c>
      <c r="AJ96" s="88">
        <v>0</v>
      </c>
      <c r="AK96" s="88">
        <v>2106</v>
      </c>
      <c r="AL96" s="88">
        <v>0</v>
      </c>
      <c r="AM96" s="88">
        <v>0</v>
      </c>
      <c r="AN96" s="88">
        <v>0</v>
      </c>
      <c r="AO96" s="88">
        <v>0</v>
      </c>
      <c r="AP96" s="88">
        <v>0</v>
      </c>
      <c r="AQ96" s="88">
        <v>0</v>
      </c>
      <c r="AR96" s="88">
        <v>0</v>
      </c>
    </row>
    <row r="97" spans="1:44" x14ac:dyDescent="0.25">
      <c r="A97" s="40">
        <v>96</v>
      </c>
      <c r="B97" s="41">
        <v>5202868</v>
      </c>
      <c r="C97" s="41" t="s">
        <v>149</v>
      </c>
      <c r="D97" s="41">
        <f>SUM('RC-StateBudget'!$E97:$AR97)</f>
        <v>209862.23</v>
      </c>
      <c r="E97" s="87">
        <v>0</v>
      </c>
      <c r="F97" s="87">
        <v>0</v>
      </c>
      <c r="G97" s="87">
        <v>0</v>
      </c>
      <c r="H97" s="87">
        <v>0</v>
      </c>
      <c r="I97" s="87">
        <v>0</v>
      </c>
      <c r="J97" s="87">
        <v>0</v>
      </c>
      <c r="K97" s="87">
        <v>0</v>
      </c>
      <c r="L97" s="87">
        <v>0</v>
      </c>
      <c r="M97" s="87">
        <v>0</v>
      </c>
      <c r="N97" s="87">
        <v>0</v>
      </c>
      <c r="O97" s="87">
        <v>0</v>
      </c>
      <c r="P97" s="87">
        <v>0</v>
      </c>
      <c r="Q97" s="87">
        <v>0</v>
      </c>
      <c r="R97" s="87">
        <v>0</v>
      </c>
      <c r="S97" s="87">
        <v>188015.47</v>
      </c>
      <c r="T97" s="87">
        <v>0</v>
      </c>
      <c r="U97" s="87">
        <v>0</v>
      </c>
      <c r="V97" s="87">
        <v>0</v>
      </c>
      <c r="W97" s="87">
        <v>0</v>
      </c>
      <c r="X97" s="87">
        <v>0</v>
      </c>
      <c r="Y97" s="87">
        <v>0</v>
      </c>
      <c r="Z97" s="87">
        <v>0</v>
      </c>
      <c r="AA97" s="87">
        <v>0</v>
      </c>
      <c r="AB97" s="87">
        <v>0</v>
      </c>
      <c r="AC97" s="87">
        <v>0</v>
      </c>
      <c r="AD97" s="87">
        <v>20346.759999999998</v>
      </c>
      <c r="AE97" s="87">
        <v>0</v>
      </c>
      <c r="AF97" s="87">
        <v>0</v>
      </c>
      <c r="AG97" s="87">
        <v>0</v>
      </c>
      <c r="AH97" s="87">
        <v>0</v>
      </c>
      <c r="AI97" s="87">
        <v>0</v>
      </c>
      <c r="AJ97" s="87">
        <v>0</v>
      </c>
      <c r="AK97" s="87">
        <v>0</v>
      </c>
      <c r="AL97" s="87">
        <v>0</v>
      </c>
      <c r="AM97" s="87">
        <v>0</v>
      </c>
      <c r="AN97" s="87">
        <v>0</v>
      </c>
      <c r="AO97" s="87">
        <v>0</v>
      </c>
      <c r="AP97" s="87">
        <v>0</v>
      </c>
      <c r="AQ97" s="87">
        <v>1500</v>
      </c>
      <c r="AR97" s="87">
        <v>0</v>
      </c>
    </row>
    <row r="98" spans="1:44" x14ac:dyDescent="0.25">
      <c r="A98" s="43">
        <v>97</v>
      </c>
      <c r="B98" s="44">
        <v>2078449</v>
      </c>
      <c r="C98" s="44" t="s">
        <v>151</v>
      </c>
      <c r="D98" s="44">
        <f>SUM('RC-StateBudget'!$E98:$AR98)</f>
        <v>2616632.6799999997</v>
      </c>
      <c r="E98" s="88">
        <v>4834.1000000000004</v>
      </c>
      <c r="F98" s="88">
        <v>75762.36</v>
      </c>
      <c r="G98" s="88">
        <v>0</v>
      </c>
      <c r="H98" s="88">
        <v>0</v>
      </c>
      <c r="I98" s="88">
        <v>0</v>
      </c>
      <c r="J98" s="88">
        <v>0</v>
      </c>
      <c r="K98" s="88">
        <v>5389.7999999999993</v>
      </c>
      <c r="L98" s="88">
        <v>705.9</v>
      </c>
      <c r="M98" s="88">
        <v>16294.5</v>
      </c>
      <c r="N98" s="88">
        <v>0</v>
      </c>
      <c r="O98" s="88">
        <v>35905.39</v>
      </c>
      <c r="P98" s="88">
        <v>0</v>
      </c>
      <c r="Q98" s="88">
        <v>0</v>
      </c>
      <c r="R98" s="88">
        <v>443.2</v>
      </c>
      <c r="S98" s="88">
        <v>1658400.36</v>
      </c>
      <c r="T98" s="88">
        <v>0</v>
      </c>
      <c r="U98" s="88">
        <v>0</v>
      </c>
      <c r="V98" s="88">
        <v>0</v>
      </c>
      <c r="W98" s="88">
        <v>0</v>
      </c>
      <c r="X98" s="88">
        <v>0</v>
      </c>
      <c r="Y98" s="88">
        <v>0</v>
      </c>
      <c r="Z98" s="88">
        <v>0</v>
      </c>
      <c r="AA98" s="88">
        <v>0</v>
      </c>
      <c r="AB98" s="88">
        <v>0</v>
      </c>
      <c r="AC98" s="88">
        <v>0</v>
      </c>
      <c r="AD98" s="88">
        <v>607390.6</v>
      </c>
      <c r="AE98" s="88">
        <v>0</v>
      </c>
      <c r="AF98" s="88">
        <v>0</v>
      </c>
      <c r="AG98" s="88">
        <v>0</v>
      </c>
      <c r="AH98" s="88">
        <v>0</v>
      </c>
      <c r="AI98" s="88">
        <v>2386.8000000000002</v>
      </c>
      <c r="AJ98" s="88">
        <v>0</v>
      </c>
      <c r="AK98" s="88">
        <v>0</v>
      </c>
      <c r="AL98" s="88">
        <v>54951.76</v>
      </c>
      <c r="AM98" s="88">
        <v>0</v>
      </c>
      <c r="AN98" s="88">
        <v>62090</v>
      </c>
      <c r="AO98" s="88">
        <v>0</v>
      </c>
      <c r="AP98" s="88">
        <v>0</v>
      </c>
      <c r="AQ98" s="88">
        <v>0</v>
      </c>
      <c r="AR98" s="88">
        <v>92077.91</v>
      </c>
    </row>
    <row r="99" spans="1:44" x14ac:dyDescent="0.25">
      <c r="A99" s="40">
        <v>98</v>
      </c>
      <c r="B99" s="41">
        <v>2685841</v>
      </c>
      <c r="C99" s="41" t="s">
        <v>654</v>
      </c>
      <c r="D99" s="41">
        <f>SUM('RC-StateBudget'!$E99:$AR99)</f>
        <v>397228.96</v>
      </c>
      <c r="E99" s="87">
        <v>77891</v>
      </c>
      <c r="F99" s="87">
        <v>183180.3</v>
      </c>
      <c r="G99" s="87">
        <v>15806.7</v>
      </c>
      <c r="H99" s="87">
        <v>0</v>
      </c>
      <c r="I99" s="87">
        <v>0</v>
      </c>
      <c r="J99" s="87">
        <v>3600.1</v>
      </c>
      <c r="K99" s="87">
        <v>2457.4</v>
      </c>
      <c r="L99" s="87">
        <v>7909.36</v>
      </c>
      <c r="M99" s="87">
        <v>0</v>
      </c>
      <c r="N99" s="87">
        <v>0</v>
      </c>
      <c r="O99" s="87">
        <v>86764.9</v>
      </c>
      <c r="P99" s="87">
        <v>0</v>
      </c>
      <c r="Q99" s="87">
        <v>0</v>
      </c>
      <c r="R99" s="87">
        <v>371</v>
      </c>
      <c r="S99" s="87">
        <v>0</v>
      </c>
      <c r="T99" s="87">
        <v>0</v>
      </c>
      <c r="U99" s="87">
        <v>0</v>
      </c>
      <c r="V99" s="87">
        <v>0</v>
      </c>
      <c r="W99" s="87">
        <v>0</v>
      </c>
      <c r="X99" s="87">
        <v>0</v>
      </c>
      <c r="Y99" s="87">
        <v>0</v>
      </c>
      <c r="Z99" s="87">
        <v>0</v>
      </c>
      <c r="AA99" s="87">
        <v>0</v>
      </c>
      <c r="AB99" s="87">
        <v>0</v>
      </c>
      <c r="AC99" s="87">
        <v>0</v>
      </c>
      <c r="AD99" s="87">
        <v>12783.7</v>
      </c>
      <c r="AE99" s="87">
        <v>0</v>
      </c>
      <c r="AF99" s="87">
        <v>0</v>
      </c>
      <c r="AG99" s="87">
        <v>0</v>
      </c>
      <c r="AH99" s="87">
        <v>0</v>
      </c>
      <c r="AI99" s="87">
        <v>0</v>
      </c>
      <c r="AJ99" s="87">
        <v>6464.5</v>
      </c>
      <c r="AK99" s="87">
        <v>0</v>
      </c>
      <c r="AL99" s="87">
        <v>0</v>
      </c>
      <c r="AM99" s="87">
        <v>0</v>
      </c>
      <c r="AN99" s="87">
        <v>0</v>
      </c>
      <c r="AO99" s="87">
        <v>0</v>
      </c>
      <c r="AP99" s="87">
        <v>0</v>
      </c>
      <c r="AQ99" s="87">
        <v>0</v>
      </c>
      <c r="AR99" s="87">
        <v>0</v>
      </c>
    </row>
    <row r="100" spans="1:44" x14ac:dyDescent="0.25">
      <c r="A100" s="43">
        <v>99</v>
      </c>
      <c r="B100" s="44">
        <v>5244552</v>
      </c>
      <c r="C100" s="44" t="s">
        <v>851</v>
      </c>
      <c r="D100" s="44">
        <f>SUM('RC-StateBudget'!$E100:$AR100)</f>
        <v>4148.1000000000004</v>
      </c>
      <c r="E100" s="88">
        <v>0</v>
      </c>
      <c r="F100" s="88">
        <v>0</v>
      </c>
      <c r="G100" s="88">
        <v>0</v>
      </c>
      <c r="H100" s="88">
        <v>0</v>
      </c>
      <c r="I100" s="88">
        <v>0</v>
      </c>
      <c r="J100" s="88">
        <v>0</v>
      </c>
      <c r="K100" s="88">
        <v>0</v>
      </c>
      <c r="L100" s="88">
        <v>0</v>
      </c>
      <c r="M100" s="88">
        <v>0</v>
      </c>
      <c r="N100" s="88">
        <v>0</v>
      </c>
      <c r="O100" s="88">
        <v>0</v>
      </c>
      <c r="P100" s="88">
        <v>0</v>
      </c>
      <c r="Q100" s="88">
        <v>0</v>
      </c>
      <c r="R100" s="88">
        <v>0</v>
      </c>
      <c r="S100" s="88">
        <v>4148.1000000000004</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8">
        <v>0</v>
      </c>
      <c r="AP100" s="88">
        <v>0</v>
      </c>
      <c r="AQ100" s="88">
        <v>0</v>
      </c>
      <c r="AR100" s="88">
        <v>0</v>
      </c>
    </row>
    <row r="101" spans="1:44" x14ac:dyDescent="0.25">
      <c r="A101" s="40">
        <v>100</v>
      </c>
      <c r="B101" s="41">
        <v>5266084</v>
      </c>
      <c r="C101" s="41" t="s">
        <v>852</v>
      </c>
      <c r="D101" s="41">
        <f>SUM('RC-StateBudget'!$E101:$AR101)</f>
        <v>62685.799999999996</v>
      </c>
      <c r="E101" s="87">
        <v>0</v>
      </c>
      <c r="F101" s="87">
        <v>0</v>
      </c>
      <c r="G101" s="87">
        <v>0</v>
      </c>
      <c r="H101" s="87">
        <v>0</v>
      </c>
      <c r="I101" s="87">
        <v>0</v>
      </c>
      <c r="J101" s="87">
        <v>0</v>
      </c>
      <c r="K101" s="87">
        <v>0</v>
      </c>
      <c r="L101" s="87">
        <v>0</v>
      </c>
      <c r="M101" s="87">
        <v>0</v>
      </c>
      <c r="N101" s="87">
        <v>0</v>
      </c>
      <c r="O101" s="87">
        <v>0</v>
      </c>
      <c r="P101" s="87">
        <v>0</v>
      </c>
      <c r="Q101" s="87">
        <v>0</v>
      </c>
      <c r="R101" s="87">
        <v>0</v>
      </c>
      <c r="S101" s="87">
        <v>4264.6000000000004</v>
      </c>
      <c r="T101" s="87">
        <v>57761.2</v>
      </c>
      <c r="U101" s="87">
        <v>0</v>
      </c>
      <c r="V101" s="87">
        <v>0</v>
      </c>
      <c r="W101" s="87">
        <v>0</v>
      </c>
      <c r="X101" s="87">
        <v>0</v>
      </c>
      <c r="Y101" s="87">
        <v>0</v>
      </c>
      <c r="Z101" s="87">
        <v>0</v>
      </c>
      <c r="AA101" s="87">
        <v>0</v>
      </c>
      <c r="AB101" s="87">
        <v>0</v>
      </c>
      <c r="AC101" s="87">
        <v>0</v>
      </c>
      <c r="AD101" s="87">
        <v>660</v>
      </c>
      <c r="AE101" s="87">
        <v>0</v>
      </c>
      <c r="AF101" s="87">
        <v>0</v>
      </c>
      <c r="AG101" s="87">
        <v>0</v>
      </c>
      <c r="AH101" s="87">
        <v>0</v>
      </c>
      <c r="AI101" s="87">
        <v>0</v>
      </c>
      <c r="AJ101" s="87">
        <v>0</v>
      </c>
      <c r="AK101" s="87">
        <v>0</v>
      </c>
      <c r="AL101" s="87">
        <v>0</v>
      </c>
      <c r="AM101" s="87">
        <v>0</v>
      </c>
      <c r="AN101" s="87">
        <v>0</v>
      </c>
      <c r="AO101" s="87">
        <v>0</v>
      </c>
      <c r="AP101" s="87">
        <v>0</v>
      </c>
      <c r="AQ101" s="87">
        <v>0</v>
      </c>
      <c r="AR101" s="87">
        <v>0</v>
      </c>
    </row>
    <row r="102" spans="1:44" x14ac:dyDescent="0.25">
      <c r="A102" s="43">
        <v>101</v>
      </c>
      <c r="B102" s="44">
        <v>5396662</v>
      </c>
      <c r="C102" s="44" t="s">
        <v>593</v>
      </c>
      <c r="D102" s="44">
        <f>SUM('RC-StateBudget'!$E102:$AR102)</f>
        <v>6061223.169999999</v>
      </c>
      <c r="E102" s="88">
        <v>0</v>
      </c>
      <c r="F102" s="88">
        <v>18000</v>
      </c>
      <c r="G102" s="88">
        <v>5135831.68</v>
      </c>
      <c r="H102" s="88">
        <v>0</v>
      </c>
      <c r="I102" s="88">
        <v>0</v>
      </c>
      <c r="J102" s="88">
        <v>6978</v>
      </c>
      <c r="K102" s="88">
        <v>2430.9</v>
      </c>
      <c r="L102" s="88">
        <v>3080</v>
      </c>
      <c r="M102" s="88">
        <v>10127.1</v>
      </c>
      <c r="N102" s="88">
        <v>0</v>
      </c>
      <c r="O102" s="88">
        <v>20045.400000000001</v>
      </c>
      <c r="P102" s="88">
        <v>0</v>
      </c>
      <c r="Q102" s="88">
        <v>0</v>
      </c>
      <c r="R102" s="88">
        <v>421129.79</v>
      </c>
      <c r="S102" s="88">
        <v>4141.3000000000029</v>
      </c>
      <c r="T102" s="88">
        <v>98482.8</v>
      </c>
      <c r="U102" s="88">
        <v>0</v>
      </c>
      <c r="V102" s="88">
        <v>0</v>
      </c>
      <c r="W102" s="88">
        <v>0</v>
      </c>
      <c r="X102" s="88">
        <v>0</v>
      </c>
      <c r="Y102" s="88">
        <v>0</v>
      </c>
      <c r="Z102" s="88">
        <v>0</v>
      </c>
      <c r="AA102" s="88">
        <v>0</v>
      </c>
      <c r="AB102" s="88">
        <v>0</v>
      </c>
      <c r="AC102" s="88">
        <v>0</v>
      </c>
      <c r="AD102" s="88">
        <v>171287.1</v>
      </c>
      <c r="AE102" s="88">
        <v>0</v>
      </c>
      <c r="AF102" s="88">
        <v>0</v>
      </c>
      <c r="AG102" s="88">
        <v>0</v>
      </c>
      <c r="AH102" s="88">
        <v>0</v>
      </c>
      <c r="AI102" s="88">
        <v>0</v>
      </c>
      <c r="AJ102" s="88">
        <v>10889.1</v>
      </c>
      <c r="AK102" s="88">
        <v>0</v>
      </c>
      <c r="AL102" s="88">
        <v>81389.7</v>
      </c>
      <c r="AM102" s="88">
        <v>0</v>
      </c>
      <c r="AN102" s="88">
        <v>0</v>
      </c>
      <c r="AO102" s="88">
        <v>0</v>
      </c>
      <c r="AP102" s="88">
        <v>50000</v>
      </c>
      <c r="AQ102" s="88">
        <v>27410.3</v>
      </c>
      <c r="AR102" s="88">
        <v>0</v>
      </c>
    </row>
    <row r="103" spans="1:44" x14ac:dyDescent="0.25">
      <c r="A103" s="40">
        <v>102</v>
      </c>
      <c r="B103" s="41">
        <v>5366941</v>
      </c>
      <c r="C103" s="41" t="s">
        <v>801</v>
      </c>
      <c r="D103" s="41">
        <f>SUM('RC-StateBudget'!$E103:$AR103)</f>
        <v>49309.26</v>
      </c>
      <c r="E103" s="87">
        <v>0</v>
      </c>
      <c r="F103" s="87">
        <v>0</v>
      </c>
      <c r="G103" s="87">
        <v>0</v>
      </c>
      <c r="H103" s="87">
        <v>0</v>
      </c>
      <c r="I103" s="87">
        <v>0</v>
      </c>
      <c r="J103" s="87">
        <v>0</v>
      </c>
      <c r="K103" s="87">
        <v>0</v>
      </c>
      <c r="L103" s="87">
        <v>736</v>
      </c>
      <c r="M103" s="87">
        <v>0</v>
      </c>
      <c r="N103" s="87">
        <v>0</v>
      </c>
      <c r="O103" s="87">
        <v>0</v>
      </c>
      <c r="P103" s="87">
        <v>0</v>
      </c>
      <c r="Q103" s="87">
        <v>0</v>
      </c>
      <c r="R103" s="87">
        <v>0</v>
      </c>
      <c r="S103" s="87">
        <v>1921.5</v>
      </c>
      <c r="T103" s="87">
        <v>46651.76</v>
      </c>
      <c r="U103" s="87">
        <v>0</v>
      </c>
      <c r="V103" s="87">
        <v>0</v>
      </c>
      <c r="W103" s="87">
        <v>0</v>
      </c>
      <c r="X103" s="87">
        <v>0</v>
      </c>
      <c r="Y103" s="87">
        <v>0</v>
      </c>
      <c r="Z103" s="87">
        <v>0</v>
      </c>
      <c r="AA103" s="87">
        <v>0</v>
      </c>
      <c r="AB103" s="87">
        <v>0</v>
      </c>
      <c r="AC103" s="87">
        <v>0</v>
      </c>
      <c r="AD103" s="87">
        <v>0</v>
      </c>
      <c r="AE103" s="87">
        <v>0</v>
      </c>
      <c r="AF103" s="87">
        <v>0</v>
      </c>
      <c r="AG103" s="87">
        <v>0</v>
      </c>
      <c r="AH103" s="87">
        <v>0</v>
      </c>
      <c r="AI103" s="87">
        <v>0</v>
      </c>
      <c r="AJ103" s="87">
        <v>0</v>
      </c>
      <c r="AK103" s="87">
        <v>0</v>
      </c>
      <c r="AL103" s="87">
        <v>0</v>
      </c>
      <c r="AM103" s="87">
        <v>0</v>
      </c>
      <c r="AN103" s="87">
        <v>0</v>
      </c>
      <c r="AO103" s="87">
        <v>0</v>
      </c>
      <c r="AP103" s="87">
        <v>0</v>
      </c>
      <c r="AQ103" s="87">
        <v>0</v>
      </c>
      <c r="AR103" s="87">
        <v>0</v>
      </c>
    </row>
    <row r="104" spans="1:44" x14ac:dyDescent="0.25">
      <c r="A104" s="43">
        <v>103</v>
      </c>
      <c r="B104" s="44">
        <v>2069792</v>
      </c>
      <c r="C104" s="44" t="s">
        <v>87</v>
      </c>
      <c r="D104" s="44">
        <f>SUM('RC-StateBudget'!$E104:$AR104)</f>
        <v>1483028</v>
      </c>
      <c r="E104" s="88">
        <v>71656.899999999994</v>
      </c>
      <c r="F104" s="88">
        <v>0</v>
      </c>
      <c r="G104" s="88">
        <v>779587.1</v>
      </c>
      <c r="H104" s="88">
        <v>0</v>
      </c>
      <c r="I104" s="88">
        <v>0</v>
      </c>
      <c r="J104" s="88">
        <v>0</v>
      </c>
      <c r="K104" s="88">
        <v>6383.4</v>
      </c>
      <c r="L104" s="88">
        <v>15387</v>
      </c>
      <c r="M104" s="88">
        <v>55636</v>
      </c>
      <c r="N104" s="88">
        <v>0</v>
      </c>
      <c r="O104" s="88">
        <v>0</v>
      </c>
      <c r="P104" s="88">
        <v>0</v>
      </c>
      <c r="Q104" s="88">
        <v>0</v>
      </c>
      <c r="R104" s="88">
        <v>7</v>
      </c>
      <c r="S104" s="88">
        <v>124034.7</v>
      </c>
      <c r="T104" s="88">
        <v>0</v>
      </c>
      <c r="U104" s="88">
        <v>0</v>
      </c>
      <c r="V104" s="88">
        <v>0</v>
      </c>
      <c r="W104" s="88">
        <v>0</v>
      </c>
      <c r="X104" s="88">
        <v>0</v>
      </c>
      <c r="Y104" s="88">
        <v>0</v>
      </c>
      <c r="Z104" s="88">
        <v>0</v>
      </c>
      <c r="AA104" s="88">
        <v>0</v>
      </c>
      <c r="AB104" s="88">
        <v>0</v>
      </c>
      <c r="AC104" s="88">
        <v>0</v>
      </c>
      <c r="AD104" s="88">
        <v>369957.2</v>
      </c>
      <c r="AE104" s="88">
        <v>0</v>
      </c>
      <c r="AF104" s="88">
        <v>0</v>
      </c>
      <c r="AG104" s="88">
        <v>0</v>
      </c>
      <c r="AH104" s="88">
        <v>0</v>
      </c>
      <c r="AI104" s="88">
        <v>0</v>
      </c>
      <c r="AJ104" s="88">
        <v>0</v>
      </c>
      <c r="AK104" s="88">
        <v>0</v>
      </c>
      <c r="AL104" s="88">
        <v>0</v>
      </c>
      <c r="AM104" s="88">
        <v>0</v>
      </c>
      <c r="AN104" s="88">
        <v>14645.5</v>
      </c>
      <c r="AO104" s="88">
        <v>0</v>
      </c>
      <c r="AP104" s="88">
        <v>0</v>
      </c>
      <c r="AQ104" s="88">
        <v>45733.2</v>
      </c>
      <c r="AR104" s="88">
        <v>0</v>
      </c>
    </row>
    <row r="105" spans="1:44" x14ac:dyDescent="0.25">
      <c r="A105" s="40">
        <v>104</v>
      </c>
      <c r="B105" s="41">
        <v>5506816</v>
      </c>
      <c r="C105" s="41" t="s">
        <v>650</v>
      </c>
      <c r="D105" s="41">
        <f>SUM('RC-StateBudget'!$E105:$AR105)</f>
        <v>55433.4</v>
      </c>
      <c r="E105" s="87">
        <v>0</v>
      </c>
      <c r="F105" s="87">
        <v>0</v>
      </c>
      <c r="G105" s="87">
        <v>0</v>
      </c>
      <c r="H105" s="87">
        <v>0</v>
      </c>
      <c r="I105" s="87">
        <v>0</v>
      </c>
      <c r="J105" s="87">
        <v>0</v>
      </c>
      <c r="K105" s="87">
        <v>0</v>
      </c>
      <c r="L105" s="87">
        <v>0</v>
      </c>
      <c r="M105" s="87">
        <v>500</v>
      </c>
      <c r="N105" s="87">
        <v>0</v>
      </c>
      <c r="O105" s="87">
        <v>0</v>
      </c>
      <c r="P105" s="87">
        <v>0</v>
      </c>
      <c r="Q105" s="87">
        <v>0</v>
      </c>
      <c r="R105" s="87">
        <v>0</v>
      </c>
      <c r="S105" s="87">
        <v>50517.8</v>
      </c>
      <c r="T105" s="87">
        <v>0</v>
      </c>
      <c r="U105" s="87">
        <v>0</v>
      </c>
      <c r="V105" s="87">
        <v>0</v>
      </c>
      <c r="W105" s="87">
        <v>0</v>
      </c>
      <c r="X105" s="87">
        <v>0</v>
      </c>
      <c r="Y105" s="87">
        <v>0</v>
      </c>
      <c r="Z105" s="87">
        <v>0</v>
      </c>
      <c r="AA105" s="87">
        <v>0</v>
      </c>
      <c r="AB105" s="87">
        <v>0</v>
      </c>
      <c r="AC105" s="87">
        <v>0</v>
      </c>
      <c r="AD105" s="87">
        <v>4415.5999999999995</v>
      </c>
      <c r="AE105" s="87">
        <v>0</v>
      </c>
      <c r="AF105" s="87">
        <v>0</v>
      </c>
      <c r="AG105" s="87">
        <v>0</v>
      </c>
      <c r="AH105" s="87">
        <v>0</v>
      </c>
      <c r="AI105" s="87">
        <v>0</v>
      </c>
      <c r="AJ105" s="87">
        <v>0</v>
      </c>
      <c r="AK105" s="87">
        <v>0</v>
      </c>
      <c r="AL105" s="87">
        <v>0</v>
      </c>
      <c r="AM105" s="87">
        <v>0</v>
      </c>
      <c r="AN105" s="87">
        <v>0</v>
      </c>
      <c r="AO105" s="87">
        <v>0</v>
      </c>
      <c r="AP105" s="87">
        <v>0</v>
      </c>
      <c r="AQ105" s="87">
        <v>0</v>
      </c>
      <c r="AR105" s="87">
        <v>0</v>
      </c>
    </row>
    <row r="106" spans="1:44" x14ac:dyDescent="0.25">
      <c r="A106" s="43">
        <v>105</v>
      </c>
      <c r="B106" s="44">
        <v>5082544</v>
      </c>
      <c r="C106" s="44" t="s">
        <v>753</v>
      </c>
      <c r="D106" s="44">
        <f>SUM('RC-StateBudget'!$E106:$AR106)</f>
        <v>70604.429999999993</v>
      </c>
      <c r="E106" s="88">
        <v>0</v>
      </c>
      <c r="F106" s="88">
        <v>3511.23</v>
      </c>
      <c r="G106" s="88">
        <v>0</v>
      </c>
      <c r="H106" s="88">
        <v>0</v>
      </c>
      <c r="I106" s="88">
        <v>0</v>
      </c>
      <c r="J106" s="88">
        <v>1326.2</v>
      </c>
      <c r="K106" s="88">
        <v>554.1</v>
      </c>
      <c r="L106" s="88">
        <v>369</v>
      </c>
      <c r="M106" s="88">
        <v>0</v>
      </c>
      <c r="N106" s="88">
        <v>0</v>
      </c>
      <c r="O106" s="88">
        <v>1672</v>
      </c>
      <c r="P106" s="88">
        <v>0</v>
      </c>
      <c r="Q106" s="88">
        <v>0</v>
      </c>
      <c r="R106" s="88">
        <v>2378.1</v>
      </c>
      <c r="S106" s="88">
        <v>15735.6</v>
      </c>
      <c r="T106" s="88">
        <v>0</v>
      </c>
      <c r="U106" s="88">
        <v>0</v>
      </c>
      <c r="V106" s="88">
        <v>0</v>
      </c>
      <c r="W106" s="88">
        <v>0</v>
      </c>
      <c r="X106" s="88">
        <v>0</v>
      </c>
      <c r="Y106" s="88">
        <v>0</v>
      </c>
      <c r="Z106" s="88">
        <v>0</v>
      </c>
      <c r="AA106" s="88">
        <v>0</v>
      </c>
      <c r="AB106" s="88">
        <v>0</v>
      </c>
      <c r="AC106" s="88">
        <v>0</v>
      </c>
      <c r="AD106" s="88">
        <v>31000</v>
      </c>
      <c r="AE106" s="88">
        <v>0</v>
      </c>
      <c r="AF106" s="88">
        <v>0</v>
      </c>
      <c r="AG106" s="88">
        <v>0</v>
      </c>
      <c r="AH106" s="88">
        <v>0</v>
      </c>
      <c r="AI106" s="88">
        <v>0</v>
      </c>
      <c r="AJ106" s="88">
        <v>421.2</v>
      </c>
      <c r="AK106" s="88">
        <v>0</v>
      </c>
      <c r="AL106" s="88">
        <v>13637</v>
      </c>
      <c r="AM106" s="88">
        <v>0</v>
      </c>
      <c r="AN106" s="88">
        <v>0</v>
      </c>
      <c r="AO106" s="88">
        <v>0</v>
      </c>
      <c r="AP106" s="88">
        <v>0</v>
      </c>
      <c r="AQ106" s="88">
        <v>0</v>
      </c>
      <c r="AR106" s="88">
        <v>0</v>
      </c>
    </row>
    <row r="107" spans="1:44" x14ac:dyDescent="0.25">
      <c r="A107" s="40">
        <v>106</v>
      </c>
      <c r="B107" s="41">
        <v>2034859</v>
      </c>
      <c r="C107" s="41" t="s">
        <v>798</v>
      </c>
      <c r="D107" s="41">
        <f>SUM('RC-StateBudget'!$E107:$AR107)</f>
        <v>129886.9</v>
      </c>
      <c r="E107" s="87">
        <v>4300</v>
      </c>
      <c r="F107" s="87">
        <v>0</v>
      </c>
      <c r="G107" s="87">
        <v>24588.400000000001</v>
      </c>
      <c r="H107" s="87">
        <v>22100</v>
      </c>
      <c r="I107" s="87">
        <v>0</v>
      </c>
      <c r="J107" s="87">
        <v>8366</v>
      </c>
      <c r="K107" s="87">
        <v>0</v>
      </c>
      <c r="L107" s="87">
        <v>2864</v>
      </c>
      <c r="M107" s="87">
        <v>578</v>
      </c>
      <c r="N107" s="87">
        <v>0</v>
      </c>
      <c r="O107" s="87">
        <v>0</v>
      </c>
      <c r="P107" s="87">
        <v>0</v>
      </c>
      <c r="Q107" s="87">
        <v>0</v>
      </c>
      <c r="R107" s="87">
        <v>0</v>
      </c>
      <c r="S107" s="87">
        <v>2158.6</v>
      </c>
      <c r="T107" s="87">
        <v>652.4</v>
      </c>
      <c r="U107" s="87">
        <v>0</v>
      </c>
      <c r="V107" s="87">
        <v>0</v>
      </c>
      <c r="W107" s="87">
        <v>0</v>
      </c>
      <c r="X107" s="87">
        <v>0</v>
      </c>
      <c r="Y107" s="87">
        <v>0</v>
      </c>
      <c r="Z107" s="87">
        <v>0</v>
      </c>
      <c r="AA107" s="87">
        <v>0</v>
      </c>
      <c r="AB107" s="87">
        <v>0</v>
      </c>
      <c r="AC107" s="87">
        <v>0</v>
      </c>
      <c r="AD107" s="87">
        <v>62164</v>
      </c>
      <c r="AE107" s="87">
        <v>0</v>
      </c>
      <c r="AF107" s="87">
        <v>0</v>
      </c>
      <c r="AG107" s="87">
        <v>0</v>
      </c>
      <c r="AH107" s="87">
        <v>2115.5</v>
      </c>
      <c r="AI107" s="87">
        <v>0</v>
      </c>
      <c r="AJ107" s="87">
        <v>0</v>
      </c>
      <c r="AK107" s="87">
        <v>0</v>
      </c>
      <c r="AL107" s="87">
        <v>0</v>
      </c>
      <c r="AM107" s="87">
        <v>0</v>
      </c>
      <c r="AN107" s="87">
        <v>0</v>
      </c>
      <c r="AO107" s="87">
        <v>0</v>
      </c>
      <c r="AP107" s="87">
        <v>0</v>
      </c>
      <c r="AQ107" s="87">
        <v>0</v>
      </c>
      <c r="AR107" s="87">
        <v>0</v>
      </c>
    </row>
    <row r="108" spans="1:44" x14ac:dyDescent="0.25">
      <c r="A108" s="43">
        <v>107</v>
      </c>
      <c r="B108" s="44">
        <v>2743744</v>
      </c>
      <c r="C108" s="44" t="s">
        <v>499</v>
      </c>
      <c r="D108" s="44">
        <f>SUM('RC-StateBudget'!$E108:$AR108)</f>
        <v>244296.80000000002</v>
      </c>
      <c r="E108" s="88">
        <v>128</v>
      </c>
      <c r="F108" s="88">
        <v>202.7</v>
      </c>
      <c r="G108" s="88">
        <v>68479.600000000006</v>
      </c>
      <c r="H108" s="88">
        <v>0</v>
      </c>
      <c r="I108" s="88">
        <v>0</v>
      </c>
      <c r="J108" s="88">
        <v>4104.3</v>
      </c>
      <c r="K108" s="88">
        <v>0</v>
      </c>
      <c r="L108" s="88">
        <v>1296</v>
      </c>
      <c r="M108" s="88">
        <v>16125</v>
      </c>
      <c r="N108" s="88">
        <v>68479.600000000006</v>
      </c>
      <c r="O108" s="88">
        <v>96.5</v>
      </c>
      <c r="P108" s="88">
        <v>0</v>
      </c>
      <c r="Q108" s="88">
        <v>0</v>
      </c>
      <c r="R108" s="88">
        <v>288</v>
      </c>
      <c r="S108" s="88">
        <v>1713</v>
      </c>
      <c r="T108" s="88">
        <v>0</v>
      </c>
      <c r="U108" s="88">
        <v>0</v>
      </c>
      <c r="V108" s="88">
        <v>0</v>
      </c>
      <c r="W108" s="88">
        <v>0</v>
      </c>
      <c r="X108" s="88">
        <v>0</v>
      </c>
      <c r="Y108" s="88">
        <v>0</v>
      </c>
      <c r="Z108" s="88">
        <v>0</v>
      </c>
      <c r="AA108" s="88">
        <v>0</v>
      </c>
      <c r="AB108" s="88">
        <v>0</v>
      </c>
      <c r="AC108" s="88">
        <v>0</v>
      </c>
      <c r="AD108" s="88">
        <v>32412.7</v>
      </c>
      <c r="AE108" s="88">
        <v>0</v>
      </c>
      <c r="AF108" s="88">
        <v>15514.7</v>
      </c>
      <c r="AG108" s="88">
        <v>0</v>
      </c>
      <c r="AH108" s="88">
        <v>0</v>
      </c>
      <c r="AI108" s="88">
        <v>0</v>
      </c>
      <c r="AJ108" s="88">
        <v>10836.3</v>
      </c>
      <c r="AK108" s="88">
        <v>0</v>
      </c>
      <c r="AL108" s="88">
        <v>20520.400000000001</v>
      </c>
      <c r="AM108" s="88">
        <v>0</v>
      </c>
      <c r="AN108" s="88">
        <v>600</v>
      </c>
      <c r="AO108" s="88">
        <v>0</v>
      </c>
      <c r="AP108" s="88">
        <v>0</v>
      </c>
      <c r="AQ108" s="88">
        <v>3500</v>
      </c>
      <c r="AR108" s="88">
        <v>0</v>
      </c>
    </row>
    <row r="109" spans="1:44" x14ac:dyDescent="0.25">
      <c r="A109" s="40">
        <v>108</v>
      </c>
      <c r="B109" s="41">
        <v>2550245</v>
      </c>
      <c r="C109" s="41" t="s">
        <v>635</v>
      </c>
      <c r="D109" s="41">
        <f>SUM('RC-StateBudget'!$E109:$AR109)</f>
        <v>160710.1</v>
      </c>
      <c r="E109" s="87">
        <v>449</v>
      </c>
      <c r="F109" s="87">
        <v>0</v>
      </c>
      <c r="G109" s="87">
        <v>81861.100000000006</v>
      </c>
      <c r="H109" s="87">
        <v>0</v>
      </c>
      <c r="I109" s="87">
        <v>0</v>
      </c>
      <c r="J109" s="87">
        <v>1744</v>
      </c>
      <c r="K109" s="87">
        <v>2660.6</v>
      </c>
      <c r="L109" s="87">
        <v>3980</v>
      </c>
      <c r="M109" s="87">
        <v>205.1</v>
      </c>
      <c r="N109" s="87">
        <v>0</v>
      </c>
      <c r="O109" s="87">
        <v>0</v>
      </c>
      <c r="P109" s="87">
        <v>0</v>
      </c>
      <c r="Q109" s="87">
        <v>0</v>
      </c>
      <c r="R109" s="87">
        <v>0</v>
      </c>
      <c r="S109" s="87">
        <v>5411.2</v>
      </c>
      <c r="T109" s="87">
        <v>0</v>
      </c>
      <c r="U109" s="87">
        <v>0</v>
      </c>
      <c r="V109" s="87">
        <v>0</v>
      </c>
      <c r="W109" s="87">
        <v>0</v>
      </c>
      <c r="X109" s="87">
        <v>0</v>
      </c>
      <c r="Y109" s="87">
        <v>0</v>
      </c>
      <c r="Z109" s="87">
        <v>0</v>
      </c>
      <c r="AA109" s="87">
        <v>0</v>
      </c>
      <c r="AB109" s="87">
        <v>0</v>
      </c>
      <c r="AC109" s="87">
        <v>0</v>
      </c>
      <c r="AD109" s="87">
        <v>64399.1</v>
      </c>
      <c r="AE109" s="87">
        <v>0</v>
      </c>
      <c r="AF109" s="87">
        <v>0</v>
      </c>
      <c r="AG109" s="87">
        <v>0</v>
      </c>
      <c r="AH109" s="87">
        <v>0</v>
      </c>
      <c r="AI109" s="87">
        <v>0</v>
      </c>
      <c r="AJ109" s="87">
        <v>0</v>
      </c>
      <c r="AK109" s="87">
        <v>0</v>
      </c>
      <c r="AL109" s="87">
        <v>0</v>
      </c>
      <c r="AM109" s="87">
        <v>0</v>
      </c>
      <c r="AN109" s="87">
        <v>0</v>
      </c>
      <c r="AO109" s="87">
        <v>0</v>
      </c>
      <c r="AP109" s="87">
        <v>0</v>
      </c>
      <c r="AQ109" s="87">
        <v>0</v>
      </c>
      <c r="AR109" s="87">
        <v>0</v>
      </c>
    </row>
    <row r="110" spans="1:44" x14ac:dyDescent="0.25">
      <c r="A110" s="43">
        <v>109</v>
      </c>
      <c r="B110" s="44">
        <v>2027615</v>
      </c>
      <c r="C110" s="44" t="s">
        <v>754</v>
      </c>
      <c r="D110" s="44">
        <f>SUM('RC-StateBudget'!$E110:$AR110)</f>
        <v>46259.8</v>
      </c>
      <c r="E110" s="88">
        <v>6684.6</v>
      </c>
      <c r="F110" s="88">
        <v>0</v>
      </c>
      <c r="G110" s="88">
        <v>0</v>
      </c>
      <c r="H110" s="88">
        <v>0</v>
      </c>
      <c r="I110" s="88">
        <v>0</v>
      </c>
      <c r="J110" s="88">
        <v>0</v>
      </c>
      <c r="K110" s="88">
        <v>3130.9</v>
      </c>
      <c r="L110" s="88">
        <v>1249.5999999999999</v>
      </c>
      <c r="M110" s="88">
        <v>0</v>
      </c>
      <c r="N110" s="88">
        <v>0</v>
      </c>
      <c r="O110" s="88">
        <v>0</v>
      </c>
      <c r="P110" s="88">
        <v>0</v>
      </c>
      <c r="Q110" s="88">
        <v>0</v>
      </c>
      <c r="R110" s="88">
        <v>0</v>
      </c>
      <c r="S110" s="88">
        <v>0</v>
      </c>
      <c r="T110" s="88">
        <v>0</v>
      </c>
      <c r="U110" s="88">
        <v>0</v>
      </c>
      <c r="V110" s="88">
        <v>0</v>
      </c>
      <c r="W110" s="88">
        <v>0</v>
      </c>
      <c r="X110" s="88">
        <v>0</v>
      </c>
      <c r="Y110" s="88">
        <v>0</v>
      </c>
      <c r="Z110" s="88">
        <v>0</v>
      </c>
      <c r="AA110" s="88">
        <v>0</v>
      </c>
      <c r="AB110" s="88">
        <v>0</v>
      </c>
      <c r="AC110" s="88">
        <v>0</v>
      </c>
      <c r="AD110" s="88">
        <v>8457.5</v>
      </c>
      <c r="AE110" s="88">
        <v>0</v>
      </c>
      <c r="AF110" s="88">
        <v>0</v>
      </c>
      <c r="AG110" s="88">
        <v>0</v>
      </c>
      <c r="AH110" s="88">
        <v>0</v>
      </c>
      <c r="AI110" s="88">
        <v>0</v>
      </c>
      <c r="AJ110" s="88">
        <v>26737.200000000001</v>
      </c>
      <c r="AK110" s="88">
        <v>0</v>
      </c>
      <c r="AL110" s="88">
        <v>0</v>
      </c>
      <c r="AM110" s="88">
        <v>0</v>
      </c>
      <c r="AN110" s="88">
        <v>0</v>
      </c>
      <c r="AO110" s="88">
        <v>0</v>
      </c>
      <c r="AP110" s="88">
        <v>0</v>
      </c>
      <c r="AQ110" s="88">
        <v>0</v>
      </c>
      <c r="AR110" s="88">
        <v>0</v>
      </c>
    </row>
    <row r="111" spans="1:44" x14ac:dyDescent="0.25">
      <c r="A111" s="40">
        <v>110</v>
      </c>
      <c r="B111" s="41">
        <v>5051304</v>
      </c>
      <c r="C111" s="41" t="s">
        <v>733</v>
      </c>
      <c r="D111" s="41">
        <f>SUM('RC-StateBudget'!$E111:$AR111)</f>
        <v>341991.2</v>
      </c>
      <c r="E111" s="87">
        <v>0</v>
      </c>
      <c r="F111" s="87">
        <v>109140</v>
      </c>
      <c r="G111" s="87">
        <v>12850</v>
      </c>
      <c r="H111" s="87">
        <v>0</v>
      </c>
      <c r="I111" s="87">
        <v>0</v>
      </c>
      <c r="J111" s="87">
        <v>0</v>
      </c>
      <c r="K111" s="87">
        <v>886</v>
      </c>
      <c r="L111" s="87">
        <v>770</v>
      </c>
      <c r="M111" s="87">
        <v>0</v>
      </c>
      <c r="N111" s="87">
        <v>0</v>
      </c>
      <c r="O111" s="87">
        <v>51869</v>
      </c>
      <c r="P111" s="87">
        <v>0</v>
      </c>
      <c r="Q111" s="87">
        <v>0</v>
      </c>
      <c r="R111" s="87">
        <v>2088.3000000000002</v>
      </c>
      <c r="S111" s="87">
        <v>2664.9</v>
      </c>
      <c r="T111" s="87">
        <v>84886.399999999994</v>
      </c>
      <c r="U111" s="87">
        <v>0</v>
      </c>
      <c r="V111" s="87">
        <v>0</v>
      </c>
      <c r="W111" s="87">
        <v>0</v>
      </c>
      <c r="X111" s="87">
        <v>0</v>
      </c>
      <c r="Y111" s="87">
        <v>0</v>
      </c>
      <c r="Z111" s="87">
        <v>0</v>
      </c>
      <c r="AA111" s="87">
        <v>0</v>
      </c>
      <c r="AB111" s="87">
        <v>0</v>
      </c>
      <c r="AC111" s="87">
        <v>0</v>
      </c>
      <c r="AD111" s="87">
        <v>41104.199999999997</v>
      </c>
      <c r="AE111" s="87">
        <v>0</v>
      </c>
      <c r="AF111" s="87">
        <v>0</v>
      </c>
      <c r="AG111" s="87">
        <v>0</v>
      </c>
      <c r="AH111" s="87">
        <v>0</v>
      </c>
      <c r="AI111" s="87">
        <v>0</v>
      </c>
      <c r="AJ111" s="87">
        <v>0</v>
      </c>
      <c r="AK111" s="87">
        <v>608.4</v>
      </c>
      <c r="AL111" s="87">
        <v>35124</v>
      </c>
      <c r="AM111" s="87">
        <v>0</v>
      </c>
      <c r="AN111" s="87">
        <v>0</v>
      </c>
      <c r="AO111" s="87">
        <v>0</v>
      </c>
      <c r="AP111" s="87">
        <v>0</v>
      </c>
      <c r="AQ111" s="87">
        <v>0</v>
      </c>
      <c r="AR111" s="87">
        <v>0</v>
      </c>
    </row>
    <row r="112" spans="1:44" x14ac:dyDescent="0.25">
      <c r="A112" s="43">
        <v>111</v>
      </c>
      <c r="B112" s="44">
        <v>5475619</v>
      </c>
      <c r="C112" s="44" t="s">
        <v>860</v>
      </c>
      <c r="D112" s="44">
        <f>SUM('RC-StateBudget'!$E112:$AR112)</f>
        <v>44689.2</v>
      </c>
      <c r="E112" s="88">
        <v>489.9</v>
      </c>
      <c r="F112" s="88">
        <v>0</v>
      </c>
      <c r="G112" s="88">
        <v>0</v>
      </c>
      <c r="H112" s="88">
        <v>0</v>
      </c>
      <c r="I112" s="88">
        <v>0</v>
      </c>
      <c r="J112" s="88">
        <v>0</v>
      </c>
      <c r="K112" s="88">
        <v>0</v>
      </c>
      <c r="L112" s="88">
        <v>0</v>
      </c>
      <c r="M112" s="88">
        <v>0</v>
      </c>
      <c r="N112" s="88">
        <v>0</v>
      </c>
      <c r="O112" s="88">
        <v>0</v>
      </c>
      <c r="P112" s="88">
        <v>0</v>
      </c>
      <c r="Q112" s="88">
        <v>0</v>
      </c>
      <c r="R112" s="88">
        <v>0</v>
      </c>
      <c r="S112" s="88">
        <v>43296.2</v>
      </c>
      <c r="T112" s="88">
        <v>0</v>
      </c>
      <c r="U112" s="88">
        <v>0</v>
      </c>
      <c r="V112" s="88">
        <v>0</v>
      </c>
      <c r="W112" s="88">
        <v>0</v>
      </c>
      <c r="X112" s="88">
        <v>0</v>
      </c>
      <c r="Y112" s="88">
        <v>0</v>
      </c>
      <c r="Z112" s="88">
        <v>0</v>
      </c>
      <c r="AA112" s="88">
        <v>0</v>
      </c>
      <c r="AB112" s="88">
        <v>0</v>
      </c>
      <c r="AC112" s="88">
        <v>0</v>
      </c>
      <c r="AD112" s="88">
        <v>903.1</v>
      </c>
      <c r="AE112" s="88">
        <v>0</v>
      </c>
      <c r="AF112" s="88">
        <v>0</v>
      </c>
      <c r="AG112" s="88">
        <v>0</v>
      </c>
      <c r="AH112" s="88">
        <v>0</v>
      </c>
      <c r="AI112" s="88">
        <v>0</v>
      </c>
      <c r="AJ112" s="88">
        <v>0</v>
      </c>
      <c r="AK112" s="88">
        <v>0</v>
      </c>
      <c r="AL112" s="88">
        <v>0</v>
      </c>
      <c r="AM112" s="88">
        <v>0</v>
      </c>
      <c r="AN112" s="88">
        <v>0</v>
      </c>
      <c r="AO112" s="88">
        <v>0</v>
      </c>
      <c r="AP112" s="88">
        <v>0</v>
      </c>
      <c r="AQ112" s="88">
        <v>0</v>
      </c>
      <c r="AR112" s="88">
        <v>0</v>
      </c>
    </row>
    <row r="113" spans="1:44" x14ac:dyDescent="0.25">
      <c r="A113" s="40">
        <v>112</v>
      </c>
      <c r="B113" s="41">
        <v>5206006</v>
      </c>
      <c r="C113" s="41" t="s">
        <v>561</v>
      </c>
      <c r="D113" s="41">
        <f>SUM('RC-StateBudget'!$E113:$AR113)</f>
        <v>41783.300000000003</v>
      </c>
      <c r="E113" s="87">
        <v>527.20000000000005</v>
      </c>
      <c r="F113" s="87">
        <v>935.7</v>
      </c>
      <c r="G113" s="87">
        <v>0</v>
      </c>
      <c r="H113" s="87">
        <v>0</v>
      </c>
      <c r="I113" s="87">
        <v>0</v>
      </c>
      <c r="J113" s="87">
        <v>0</v>
      </c>
      <c r="K113" s="87">
        <v>0</v>
      </c>
      <c r="L113" s="87">
        <v>0</v>
      </c>
      <c r="M113" s="87">
        <v>0</v>
      </c>
      <c r="N113" s="87">
        <v>0</v>
      </c>
      <c r="O113" s="87">
        <v>445.6</v>
      </c>
      <c r="P113" s="87">
        <v>0</v>
      </c>
      <c r="Q113" s="87">
        <v>0</v>
      </c>
      <c r="R113" s="87">
        <v>49</v>
      </c>
      <c r="S113" s="87">
        <v>12606.4</v>
      </c>
      <c r="T113" s="87">
        <v>0</v>
      </c>
      <c r="U113" s="87">
        <v>0</v>
      </c>
      <c r="V113" s="87">
        <v>0</v>
      </c>
      <c r="W113" s="87">
        <v>0</v>
      </c>
      <c r="X113" s="87">
        <v>0</v>
      </c>
      <c r="Y113" s="87">
        <v>0</v>
      </c>
      <c r="Z113" s="87">
        <v>0</v>
      </c>
      <c r="AA113" s="87">
        <v>0</v>
      </c>
      <c r="AB113" s="87">
        <v>0</v>
      </c>
      <c r="AC113" s="87">
        <v>0</v>
      </c>
      <c r="AD113" s="87">
        <v>13219.4</v>
      </c>
      <c r="AE113" s="87">
        <v>0</v>
      </c>
      <c r="AF113" s="87">
        <v>0</v>
      </c>
      <c r="AG113" s="87">
        <v>0</v>
      </c>
      <c r="AH113" s="87">
        <v>0</v>
      </c>
      <c r="AI113" s="87">
        <v>0</v>
      </c>
      <c r="AJ113" s="87">
        <v>0</v>
      </c>
      <c r="AK113" s="87">
        <v>0</v>
      </c>
      <c r="AL113" s="87">
        <v>0</v>
      </c>
      <c r="AM113" s="87">
        <v>0</v>
      </c>
      <c r="AN113" s="87">
        <v>0</v>
      </c>
      <c r="AO113" s="87">
        <v>0</v>
      </c>
      <c r="AP113" s="87">
        <v>14000</v>
      </c>
      <c r="AQ113" s="87">
        <v>0</v>
      </c>
      <c r="AR113" s="87">
        <v>0</v>
      </c>
    </row>
    <row r="114" spans="1:44" x14ac:dyDescent="0.25">
      <c r="A114" s="43">
        <v>113</v>
      </c>
      <c r="B114" s="44">
        <v>2550466</v>
      </c>
      <c r="C114" s="44" t="s">
        <v>493</v>
      </c>
      <c r="D114" s="44">
        <f>SUM('RC-StateBudget'!$E114:$AR114)</f>
        <v>4680640.55</v>
      </c>
      <c r="E114" s="88">
        <v>258477.3</v>
      </c>
      <c r="F114" s="88">
        <v>526542</v>
      </c>
      <c r="G114" s="88">
        <v>1378196.5</v>
      </c>
      <c r="H114" s="88">
        <v>0</v>
      </c>
      <c r="I114" s="88">
        <v>0</v>
      </c>
      <c r="J114" s="88">
        <v>48471.5</v>
      </c>
      <c r="K114" s="88">
        <v>11298</v>
      </c>
      <c r="L114" s="88">
        <v>28760.5</v>
      </c>
      <c r="M114" s="88">
        <v>206242.6</v>
      </c>
      <c r="N114" s="88">
        <v>0</v>
      </c>
      <c r="O114" s="88">
        <v>129806.39999999999</v>
      </c>
      <c r="P114" s="88">
        <v>0</v>
      </c>
      <c r="Q114" s="88">
        <v>0</v>
      </c>
      <c r="R114" s="88">
        <v>95535.6</v>
      </c>
      <c r="S114" s="88">
        <v>253913.9</v>
      </c>
      <c r="T114" s="88">
        <v>0</v>
      </c>
      <c r="U114" s="88">
        <v>0</v>
      </c>
      <c r="V114" s="88">
        <v>0</v>
      </c>
      <c r="W114" s="88">
        <v>0</v>
      </c>
      <c r="X114" s="88">
        <v>0</v>
      </c>
      <c r="Y114" s="88">
        <v>0</v>
      </c>
      <c r="Z114" s="88">
        <v>0</v>
      </c>
      <c r="AA114" s="88">
        <v>0</v>
      </c>
      <c r="AB114" s="88">
        <v>0</v>
      </c>
      <c r="AC114" s="88">
        <v>0</v>
      </c>
      <c r="AD114" s="88">
        <v>1714853.75</v>
      </c>
      <c r="AE114" s="88">
        <v>0</v>
      </c>
      <c r="AF114" s="88">
        <v>0</v>
      </c>
      <c r="AG114" s="88">
        <v>0</v>
      </c>
      <c r="AH114" s="88">
        <v>0</v>
      </c>
      <c r="AI114" s="88">
        <v>0</v>
      </c>
      <c r="AJ114" s="88">
        <v>1122</v>
      </c>
      <c r="AK114" s="88">
        <v>0</v>
      </c>
      <c r="AL114" s="88">
        <v>16220.5</v>
      </c>
      <c r="AM114" s="88">
        <v>0</v>
      </c>
      <c r="AN114" s="88">
        <v>8500</v>
      </c>
      <c r="AO114" s="88">
        <v>0</v>
      </c>
      <c r="AP114" s="88">
        <v>2700</v>
      </c>
      <c r="AQ114" s="88">
        <v>0</v>
      </c>
      <c r="AR114" s="88">
        <v>0</v>
      </c>
    </row>
    <row r="115" spans="1:44" x14ac:dyDescent="0.25">
      <c r="A115" s="40">
        <v>114</v>
      </c>
      <c r="B115" s="41">
        <v>5051134</v>
      </c>
      <c r="C115" s="41" t="s">
        <v>501</v>
      </c>
      <c r="D115" s="41">
        <f>SUM('RC-StateBudget'!$E115:$AR115)</f>
        <v>457637.4</v>
      </c>
      <c r="E115" s="87">
        <v>5204.5</v>
      </c>
      <c r="F115" s="87">
        <v>9808</v>
      </c>
      <c r="G115" s="87">
        <v>159000</v>
      </c>
      <c r="H115" s="87">
        <v>0</v>
      </c>
      <c r="I115" s="87">
        <v>0</v>
      </c>
      <c r="J115" s="87">
        <v>180</v>
      </c>
      <c r="K115" s="87">
        <v>148.5</v>
      </c>
      <c r="L115" s="87">
        <v>5861.6</v>
      </c>
      <c r="M115" s="87">
        <v>0</v>
      </c>
      <c r="N115" s="87">
        <v>155119.29999999999</v>
      </c>
      <c r="O115" s="87">
        <v>0</v>
      </c>
      <c r="P115" s="87">
        <v>0</v>
      </c>
      <c r="Q115" s="87">
        <v>0</v>
      </c>
      <c r="R115" s="87">
        <v>19963.8</v>
      </c>
      <c r="S115" s="87">
        <v>8519.7000000000007</v>
      </c>
      <c r="T115" s="87">
        <v>0</v>
      </c>
      <c r="U115" s="87">
        <v>0</v>
      </c>
      <c r="V115" s="87">
        <v>0</v>
      </c>
      <c r="W115" s="87">
        <v>0</v>
      </c>
      <c r="X115" s="87">
        <v>0</v>
      </c>
      <c r="Y115" s="87">
        <v>0</v>
      </c>
      <c r="Z115" s="87">
        <v>0</v>
      </c>
      <c r="AA115" s="87">
        <v>0</v>
      </c>
      <c r="AB115" s="87">
        <v>0</v>
      </c>
      <c r="AC115" s="87">
        <v>0</v>
      </c>
      <c r="AD115" s="87">
        <v>85755.7</v>
      </c>
      <c r="AE115" s="87">
        <v>0</v>
      </c>
      <c r="AF115" s="87">
        <v>3880.7</v>
      </c>
      <c r="AG115" s="87">
        <v>0</v>
      </c>
      <c r="AH115" s="87">
        <v>0</v>
      </c>
      <c r="AI115" s="87">
        <v>0</v>
      </c>
      <c r="AJ115" s="87">
        <v>1695.6</v>
      </c>
      <c r="AK115" s="87">
        <v>0</v>
      </c>
      <c r="AL115" s="87">
        <v>0</v>
      </c>
      <c r="AM115" s="87">
        <v>0</v>
      </c>
      <c r="AN115" s="87">
        <v>0</v>
      </c>
      <c r="AO115" s="87">
        <v>0</v>
      </c>
      <c r="AP115" s="87">
        <v>0</v>
      </c>
      <c r="AQ115" s="87">
        <v>2500</v>
      </c>
      <c r="AR115" s="87">
        <v>0</v>
      </c>
    </row>
    <row r="116" spans="1:44" x14ac:dyDescent="0.25">
      <c r="A116" s="43">
        <v>115</v>
      </c>
      <c r="B116" s="44">
        <v>2095025</v>
      </c>
      <c r="C116" s="44" t="s">
        <v>204</v>
      </c>
      <c r="D116" s="88">
        <f>SUM('RC-StateBudget'!$E116:$AR116)</f>
        <v>122235223.40999998</v>
      </c>
      <c r="E116" s="88">
        <v>57297025.399999999</v>
      </c>
      <c r="F116" s="88">
        <v>15857642.4</v>
      </c>
      <c r="G116" s="88">
        <v>21858646.300000001</v>
      </c>
      <c r="H116" s="88">
        <v>4576103.3</v>
      </c>
      <c r="I116" s="88">
        <v>0</v>
      </c>
      <c r="J116" s="88">
        <v>232473.4</v>
      </c>
      <c r="K116" s="88">
        <v>52280.100000000006</v>
      </c>
      <c r="L116" s="88">
        <v>339470.15</v>
      </c>
      <c r="M116" s="88">
        <v>198342.2</v>
      </c>
      <c r="N116" s="88">
        <v>9982</v>
      </c>
      <c r="O116" s="88">
        <v>7427314.0999999996</v>
      </c>
      <c r="P116" s="88">
        <v>0</v>
      </c>
      <c r="Q116" s="88">
        <v>0</v>
      </c>
      <c r="R116" s="88">
        <v>4826003.0999999996</v>
      </c>
      <c r="S116" s="88">
        <v>161977.20000000001</v>
      </c>
      <c r="T116" s="88">
        <v>0</v>
      </c>
      <c r="U116" s="88">
        <v>0</v>
      </c>
      <c r="V116" s="88">
        <v>0</v>
      </c>
      <c r="W116" s="88">
        <v>0</v>
      </c>
      <c r="X116" s="88">
        <v>0</v>
      </c>
      <c r="Y116" s="88">
        <v>147403</v>
      </c>
      <c r="Z116" s="88">
        <v>85137</v>
      </c>
      <c r="AA116" s="88">
        <v>0</v>
      </c>
      <c r="AB116" s="88">
        <v>0</v>
      </c>
      <c r="AC116" s="88">
        <v>0</v>
      </c>
      <c r="AD116" s="88">
        <v>4005025.6</v>
      </c>
      <c r="AE116" s="88">
        <v>0</v>
      </c>
      <c r="AF116" s="88">
        <v>0</v>
      </c>
      <c r="AG116" s="88">
        <v>0</v>
      </c>
      <c r="AH116" s="88">
        <v>0</v>
      </c>
      <c r="AI116" s="88">
        <v>2364</v>
      </c>
      <c r="AJ116" s="88">
        <v>0</v>
      </c>
      <c r="AK116" s="88">
        <v>0</v>
      </c>
      <c r="AL116" s="88">
        <v>3075537.16</v>
      </c>
      <c r="AM116" s="88">
        <v>0</v>
      </c>
      <c r="AN116" s="88">
        <v>37019.4</v>
      </c>
      <c r="AO116" s="88">
        <v>0</v>
      </c>
      <c r="AP116" s="88">
        <v>0</v>
      </c>
      <c r="AQ116" s="88">
        <v>2045477.6</v>
      </c>
      <c r="AR116" s="88">
        <v>0</v>
      </c>
    </row>
    <row r="117" spans="1:44" x14ac:dyDescent="0.25">
      <c r="A117" s="40">
        <v>116</v>
      </c>
      <c r="B117" s="41">
        <v>2554518</v>
      </c>
      <c r="C117" s="41" t="s">
        <v>36</v>
      </c>
      <c r="D117" s="41">
        <f>SUM('RC-StateBudget'!$E117:$AR117)</f>
        <v>16579484.869999999</v>
      </c>
      <c r="E117" s="87">
        <v>3974738.7</v>
      </c>
      <c r="F117" s="87">
        <v>12131.8</v>
      </c>
      <c r="G117" s="87">
        <v>11838600.800000001</v>
      </c>
      <c r="H117" s="87">
        <v>0</v>
      </c>
      <c r="I117" s="87">
        <v>0</v>
      </c>
      <c r="J117" s="87">
        <v>2250</v>
      </c>
      <c r="K117" s="87">
        <v>1390.6</v>
      </c>
      <c r="L117" s="87">
        <v>18183.100000000002</v>
      </c>
      <c r="M117" s="87">
        <v>412310</v>
      </c>
      <c r="N117" s="87">
        <v>0</v>
      </c>
      <c r="O117" s="87">
        <v>5777</v>
      </c>
      <c r="P117" s="87">
        <v>0</v>
      </c>
      <c r="Q117" s="87">
        <v>0</v>
      </c>
      <c r="R117" s="87">
        <v>29.2</v>
      </c>
      <c r="S117" s="87">
        <v>20186</v>
      </c>
      <c r="T117" s="87">
        <v>10428.370000000001</v>
      </c>
      <c r="U117" s="87">
        <v>0</v>
      </c>
      <c r="V117" s="87">
        <v>0</v>
      </c>
      <c r="W117" s="87">
        <v>0</v>
      </c>
      <c r="X117" s="87">
        <v>0</v>
      </c>
      <c r="Y117" s="87">
        <v>0</v>
      </c>
      <c r="Z117" s="87">
        <v>0</v>
      </c>
      <c r="AA117" s="87">
        <v>0</v>
      </c>
      <c r="AB117" s="87">
        <v>0</v>
      </c>
      <c r="AC117" s="87">
        <v>0</v>
      </c>
      <c r="AD117" s="87">
        <v>144959.5</v>
      </c>
      <c r="AE117" s="87">
        <v>0</v>
      </c>
      <c r="AF117" s="87">
        <v>0</v>
      </c>
      <c r="AG117" s="87">
        <v>0</v>
      </c>
      <c r="AH117" s="87">
        <v>0</v>
      </c>
      <c r="AI117" s="87">
        <v>0</v>
      </c>
      <c r="AJ117" s="87">
        <v>0</v>
      </c>
      <c r="AK117" s="87">
        <v>0</v>
      </c>
      <c r="AL117" s="87">
        <v>0</v>
      </c>
      <c r="AM117" s="87">
        <v>0</v>
      </c>
      <c r="AN117" s="87">
        <v>24232</v>
      </c>
      <c r="AO117" s="87">
        <v>0</v>
      </c>
      <c r="AP117" s="87">
        <v>0</v>
      </c>
      <c r="AQ117" s="87">
        <v>114267.8</v>
      </c>
      <c r="AR117" s="87">
        <v>0</v>
      </c>
    </row>
    <row r="118" spans="1:44" x14ac:dyDescent="0.25">
      <c r="A118" s="43">
        <v>117</v>
      </c>
      <c r="B118" s="44">
        <v>2045931</v>
      </c>
      <c r="C118" s="44" t="s">
        <v>40</v>
      </c>
      <c r="D118" s="44">
        <f>SUM('RC-StateBudget'!$E118:$AR118)</f>
        <v>123203.87999999999</v>
      </c>
      <c r="E118" s="88">
        <v>57.3</v>
      </c>
      <c r="F118" s="88">
        <v>15110.7</v>
      </c>
      <c r="G118" s="88">
        <v>0</v>
      </c>
      <c r="H118" s="88">
        <v>0</v>
      </c>
      <c r="I118" s="88">
        <v>0</v>
      </c>
      <c r="J118" s="88">
        <v>0</v>
      </c>
      <c r="K118" s="88">
        <v>1052.0999999999999</v>
      </c>
      <c r="L118" s="88">
        <v>2872</v>
      </c>
      <c r="M118" s="88">
        <v>0</v>
      </c>
      <c r="N118" s="88">
        <v>0</v>
      </c>
      <c r="O118" s="88">
        <v>7195.6</v>
      </c>
      <c r="P118" s="88">
        <v>0</v>
      </c>
      <c r="Q118" s="88">
        <v>0</v>
      </c>
      <c r="R118" s="88">
        <v>29001.599999999999</v>
      </c>
      <c r="S118" s="88">
        <v>32880.78</v>
      </c>
      <c r="T118" s="88">
        <v>0</v>
      </c>
      <c r="U118" s="88">
        <v>0</v>
      </c>
      <c r="V118" s="88">
        <v>0</v>
      </c>
      <c r="W118" s="88">
        <v>0</v>
      </c>
      <c r="X118" s="88">
        <v>0</v>
      </c>
      <c r="Y118" s="88">
        <v>0</v>
      </c>
      <c r="Z118" s="88">
        <v>0</v>
      </c>
      <c r="AA118" s="88">
        <v>0</v>
      </c>
      <c r="AB118" s="88">
        <v>0</v>
      </c>
      <c r="AC118" s="88">
        <v>0</v>
      </c>
      <c r="AD118" s="88">
        <v>20033.800000000003</v>
      </c>
      <c r="AE118" s="88">
        <v>0</v>
      </c>
      <c r="AF118" s="88">
        <v>0</v>
      </c>
      <c r="AG118" s="88">
        <v>0</v>
      </c>
      <c r="AH118" s="88">
        <v>0</v>
      </c>
      <c r="AI118" s="88">
        <v>0</v>
      </c>
      <c r="AJ118" s="88">
        <v>0</v>
      </c>
      <c r="AK118" s="88">
        <v>0</v>
      </c>
      <c r="AL118" s="88">
        <v>0</v>
      </c>
      <c r="AM118" s="88">
        <v>0</v>
      </c>
      <c r="AN118" s="88">
        <v>0</v>
      </c>
      <c r="AO118" s="88">
        <v>0</v>
      </c>
      <c r="AP118" s="88">
        <v>0</v>
      </c>
      <c r="AQ118" s="88">
        <v>15000</v>
      </c>
      <c r="AR118" s="88">
        <v>0</v>
      </c>
    </row>
    <row r="119" spans="1:44" x14ac:dyDescent="0.25">
      <c r="A119" s="40">
        <v>118</v>
      </c>
      <c r="B119" s="41">
        <v>2029278</v>
      </c>
      <c r="C119" s="41" t="s">
        <v>63</v>
      </c>
      <c r="D119" s="41">
        <f>SUM('RC-StateBudget'!$E119:$AR119)</f>
        <v>9545126.910000002</v>
      </c>
      <c r="E119" s="87">
        <v>2541700.6</v>
      </c>
      <c r="F119" s="87">
        <v>112627.4</v>
      </c>
      <c r="G119" s="87">
        <v>5994608.7999999998</v>
      </c>
      <c r="H119" s="87">
        <v>0</v>
      </c>
      <c r="I119" s="87">
        <v>0</v>
      </c>
      <c r="J119" s="87">
        <v>1051.9000000000001</v>
      </c>
      <c r="K119" s="87">
        <v>6212.7</v>
      </c>
      <c r="L119" s="87">
        <v>30907.5</v>
      </c>
      <c r="M119" s="87">
        <v>176849.41000000003</v>
      </c>
      <c r="N119" s="87">
        <v>0</v>
      </c>
      <c r="O119" s="87">
        <v>50831.3</v>
      </c>
      <c r="P119" s="87">
        <v>0</v>
      </c>
      <c r="Q119" s="87">
        <v>0</v>
      </c>
      <c r="R119" s="87">
        <v>107</v>
      </c>
      <c r="S119" s="87">
        <v>31686.3</v>
      </c>
      <c r="T119" s="87">
        <v>0</v>
      </c>
      <c r="U119" s="87">
        <v>0</v>
      </c>
      <c r="V119" s="87">
        <v>0</v>
      </c>
      <c r="W119" s="87">
        <v>0</v>
      </c>
      <c r="X119" s="87">
        <v>0</v>
      </c>
      <c r="Y119" s="87">
        <v>0</v>
      </c>
      <c r="Z119" s="87">
        <v>0</v>
      </c>
      <c r="AA119" s="87">
        <v>0</v>
      </c>
      <c r="AB119" s="87">
        <v>0</v>
      </c>
      <c r="AC119" s="87">
        <v>0</v>
      </c>
      <c r="AD119" s="87">
        <v>486357.4</v>
      </c>
      <c r="AE119" s="87">
        <v>0</v>
      </c>
      <c r="AF119" s="87">
        <v>0</v>
      </c>
      <c r="AG119" s="87">
        <v>0</v>
      </c>
      <c r="AH119" s="87">
        <v>0</v>
      </c>
      <c r="AI119" s="87">
        <v>0</v>
      </c>
      <c r="AJ119" s="87">
        <v>0</v>
      </c>
      <c r="AK119" s="87">
        <v>0</v>
      </c>
      <c r="AL119" s="87">
        <v>5270.6</v>
      </c>
      <c r="AM119" s="87">
        <v>0</v>
      </c>
      <c r="AN119" s="87">
        <v>15000</v>
      </c>
      <c r="AO119" s="87">
        <v>0</v>
      </c>
      <c r="AP119" s="87">
        <v>0</v>
      </c>
      <c r="AQ119" s="87">
        <v>91916</v>
      </c>
      <c r="AR119" s="87">
        <v>0</v>
      </c>
    </row>
    <row r="120" spans="1:44" x14ac:dyDescent="0.25">
      <c r="A120" s="43">
        <v>119</v>
      </c>
      <c r="B120" s="44">
        <v>2765888</v>
      </c>
      <c r="C120" s="44" t="s">
        <v>755</v>
      </c>
      <c r="D120" s="44">
        <f>SUM('RC-StateBudget'!$E120:$AR120)</f>
        <v>47871.799999999996</v>
      </c>
      <c r="E120" s="88">
        <v>0</v>
      </c>
      <c r="F120" s="88">
        <v>0</v>
      </c>
      <c r="G120" s="88">
        <v>0</v>
      </c>
      <c r="H120" s="88">
        <v>0</v>
      </c>
      <c r="I120" s="88">
        <v>0</v>
      </c>
      <c r="J120" s="88">
        <v>0</v>
      </c>
      <c r="K120" s="88">
        <v>727.1</v>
      </c>
      <c r="L120" s="88">
        <v>0</v>
      </c>
      <c r="M120" s="88">
        <v>0</v>
      </c>
      <c r="N120" s="88">
        <v>0</v>
      </c>
      <c r="O120" s="88">
        <v>0</v>
      </c>
      <c r="P120" s="88">
        <v>0</v>
      </c>
      <c r="Q120" s="88">
        <v>0</v>
      </c>
      <c r="R120" s="88">
        <v>0</v>
      </c>
      <c r="S120" s="88">
        <v>38584.6</v>
      </c>
      <c r="T120" s="88">
        <v>0</v>
      </c>
      <c r="U120" s="88">
        <v>0</v>
      </c>
      <c r="V120" s="88">
        <v>0</v>
      </c>
      <c r="W120" s="88">
        <v>0</v>
      </c>
      <c r="X120" s="88">
        <v>0</v>
      </c>
      <c r="Y120" s="88">
        <v>0</v>
      </c>
      <c r="Z120" s="88">
        <v>0</v>
      </c>
      <c r="AA120" s="88">
        <v>0</v>
      </c>
      <c r="AB120" s="88">
        <v>0</v>
      </c>
      <c r="AC120" s="88">
        <v>0</v>
      </c>
      <c r="AD120" s="88">
        <v>8560.1</v>
      </c>
      <c r="AE120" s="88">
        <v>0</v>
      </c>
      <c r="AF120" s="88">
        <v>0</v>
      </c>
      <c r="AG120" s="88">
        <v>0</v>
      </c>
      <c r="AH120" s="88">
        <v>0</v>
      </c>
      <c r="AI120" s="88">
        <v>0</v>
      </c>
      <c r="AJ120" s="88">
        <v>0</v>
      </c>
      <c r="AK120" s="88">
        <v>0</v>
      </c>
      <c r="AL120" s="88">
        <v>0</v>
      </c>
      <c r="AM120" s="88">
        <v>0</v>
      </c>
      <c r="AN120" s="88">
        <v>0</v>
      </c>
      <c r="AO120" s="88">
        <v>0</v>
      </c>
      <c r="AP120" s="88">
        <v>0</v>
      </c>
      <c r="AQ120" s="88">
        <v>0</v>
      </c>
      <c r="AR120" s="88">
        <v>0</v>
      </c>
    </row>
    <row r="121" spans="1:44" x14ac:dyDescent="0.25">
      <c r="A121" s="40">
        <v>120</v>
      </c>
      <c r="B121" s="41">
        <v>5359015</v>
      </c>
      <c r="C121" s="41" t="s">
        <v>867</v>
      </c>
      <c r="D121" s="41">
        <f>SUM('RC-StateBudget'!$E121:$AR121)</f>
        <v>23825.3</v>
      </c>
      <c r="E121" s="87">
        <v>0</v>
      </c>
      <c r="F121" s="87">
        <v>0</v>
      </c>
      <c r="G121" s="87">
        <v>0</v>
      </c>
      <c r="H121" s="87">
        <v>0</v>
      </c>
      <c r="I121" s="87">
        <v>0</v>
      </c>
      <c r="J121" s="87">
        <v>0</v>
      </c>
      <c r="K121" s="87">
        <v>0</v>
      </c>
      <c r="L121" s="87">
        <v>0</v>
      </c>
      <c r="M121" s="87">
        <v>0</v>
      </c>
      <c r="N121" s="87">
        <v>0</v>
      </c>
      <c r="O121" s="87">
        <v>0</v>
      </c>
      <c r="P121" s="87">
        <v>0</v>
      </c>
      <c r="Q121" s="87">
        <v>0</v>
      </c>
      <c r="R121" s="87">
        <v>17.899999999999999</v>
      </c>
      <c r="S121" s="87">
        <v>8793</v>
      </c>
      <c r="T121" s="87">
        <v>0</v>
      </c>
      <c r="U121" s="87">
        <v>0</v>
      </c>
      <c r="V121" s="87">
        <v>0</v>
      </c>
      <c r="W121" s="87">
        <v>0</v>
      </c>
      <c r="X121" s="87">
        <v>0</v>
      </c>
      <c r="Y121" s="87">
        <v>0</v>
      </c>
      <c r="Z121" s="87">
        <v>0</v>
      </c>
      <c r="AA121" s="87">
        <v>0</v>
      </c>
      <c r="AB121" s="87">
        <v>0</v>
      </c>
      <c r="AC121" s="87">
        <v>0</v>
      </c>
      <c r="AD121" s="87">
        <v>13029.4</v>
      </c>
      <c r="AE121" s="87">
        <v>0</v>
      </c>
      <c r="AF121" s="87">
        <v>0</v>
      </c>
      <c r="AG121" s="87">
        <v>0</v>
      </c>
      <c r="AH121" s="87">
        <v>0</v>
      </c>
      <c r="AI121" s="87">
        <v>0</v>
      </c>
      <c r="AJ121" s="87">
        <v>0</v>
      </c>
      <c r="AK121" s="87">
        <v>1985</v>
      </c>
      <c r="AL121" s="87">
        <v>0</v>
      </c>
      <c r="AM121" s="87">
        <v>0</v>
      </c>
      <c r="AN121" s="87">
        <v>0</v>
      </c>
      <c r="AO121" s="87">
        <v>0</v>
      </c>
      <c r="AP121" s="87">
        <v>0</v>
      </c>
      <c r="AQ121" s="87">
        <v>0</v>
      </c>
      <c r="AR121" s="87">
        <v>0</v>
      </c>
    </row>
    <row r="122" spans="1:44" x14ac:dyDescent="0.25">
      <c r="A122" s="43">
        <v>121</v>
      </c>
      <c r="B122" s="44">
        <v>5141583</v>
      </c>
      <c r="C122" s="44" t="s">
        <v>564</v>
      </c>
      <c r="D122" s="44">
        <f>SUM('RC-StateBudget'!$E122:$AR122)</f>
        <v>2337802.6899999995</v>
      </c>
      <c r="E122" s="88">
        <v>0</v>
      </c>
      <c r="F122" s="88">
        <v>559123.30000000005</v>
      </c>
      <c r="G122" s="88">
        <v>0</v>
      </c>
      <c r="H122" s="88">
        <v>41328.1</v>
      </c>
      <c r="I122" s="88">
        <v>0</v>
      </c>
      <c r="J122" s="88">
        <v>45339.199999999997</v>
      </c>
      <c r="K122" s="88">
        <v>64278.6</v>
      </c>
      <c r="L122" s="88">
        <v>8276</v>
      </c>
      <c r="M122" s="88">
        <v>0</v>
      </c>
      <c r="N122" s="88">
        <v>0</v>
      </c>
      <c r="O122" s="88">
        <v>266249.2</v>
      </c>
      <c r="P122" s="88">
        <v>0</v>
      </c>
      <c r="Q122" s="88">
        <v>0</v>
      </c>
      <c r="R122" s="88">
        <v>267.60000000000002</v>
      </c>
      <c r="S122" s="88">
        <v>328726.7</v>
      </c>
      <c r="T122" s="88">
        <v>0</v>
      </c>
      <c r="U122" s="88">
        <v>0</v>
      </c>
      <c r="V122" s="88">
        <v>0</v>
      </c>
      <c r="W122" s="88">
        <v>0</v>
      </c>
      <c r="X122" s="88">
        <v>0</v>
      </c>
      <c r="Y122" s="88">
        <v>0</v>
      </c>
      <c r="Z122" s="88">
        <v>0</v>
      </c>
      <c r="AA122" s="88">
        <v>0</v>
      </c>
      <c r="AB122" s="88">
        <v>0</v>
      </c>
      <c r="AC122" s="88">
        <v>0</v>
      </c>
      <c r="AD122" s="88">
        <v>970192.8</v>
      </c>
      <c r="AE122" s="88">
        <v>0</v>
      </c>
      <c r="AF122" s="88">
        <v>0</v>
      </c>
      <c r="AG122" s="88">
        <v>0</v>
      </c>
      <c r="AH122" s="88">
        <v>0</v>
      </c>
      <c r="AI122" s="88">
        <v>9793.86</v>
      </c>
      <c r="AJ122" s="88">
        <v>0</v>
      </c>
      <c r="AK122" s="88">
        <v>0</v>
      </c>
      <c r="AL122" s="88">
        <v>30990.799999999999</v>
      </c>
      <c r="AM122" s="88">
        <v>0</v>
      </c>
      <c r="AN122" s="88">
        <v>5000</v>
      </c>
      <c r="AO122" s="88">
        <v>0</v>
      </c>
      <c r="AP122" s="88">
        <v>0</v>
      </c>
      <c r="AQ122" s="88">
        <v>8236.5300000000025</v>
      </c>
      <c r="AR122" s="88">
        <v>0</v>
      </c>
    </row>
    <row r="123" spans="1:44" x14ac:dyDescent="0.25">
      <c r="A123" s="40">
        <v>122</v>
      </c>
      <c r="B123" s="41">
        <v>5557909</v>
      </c>
      <c r="C123" s="41" t="s">
        <v>762</v>
      </c>
      <c r="D123" s="41">
        <f>SUM('RC-StateBudget'!$E123:$AR123)</f>
        <v>208976.33</v>
      </c>
      <c r="E123" s="87">
        <v>1442.7</v>
      </c>
      <c r="F123" s="87">
        <v>0</v>
      </c>
      <c r="G123" s="87">
        <v>0</v>
      </c>
      <c r="H123" s="87">
        <v>0</v>
      </c>
      <c r="I123" s="87">
        <v>0</v>
      </c>
      <c r="J123" s="87">
        <v>0</v>
      </c>
      <c r="K123" s="87">
        <v>48</v>
      </c>
      <c r="L123" s="87">
        <v>0</v>
      </c>
      <c r="M123" s="87">
        <v>0</v>
      </c>
      <c r="N123" s="87">
        <v>0</v>
      </c>
      <c r="O123" s="87">
        <v>0</v>
      </c>
      <c r="P123" s="87">
        <v>0</v>
      </c>
      <c r="Q123" s="87">
        <v>0</v>
      </c>
      <c r="R123" s="87">
        <v>0</v>
      </c>
      <c r="S123" s="87">
        <v>200158.83</v>
      </c>
      <c r="T123" s="87">
        <v>0</v>
      </c>
      <c r="U123" s="87">
        <v>0</v>
      </c>
      <c r="V123" s="87">
        <v>0</v>
      </c>
      <c r="W123" s="87">
        <v>0</v>
      </c>
      <c r="X123" s="87">
        <v>0</v>
      </c>
      <c r="Y123" s="87">
        <v>0</v>
      </c>
      <c r="Z123" s="87">
        <v>0</v>
      </c>
      <c r="AA123" s="87">
        <v>0</v>
      </c>
      <c r="AB123" s="87">
        <v>0</v>
      </c>
      <c r="AC123" s="87">
        <v>0</v>
      </c>
      <c r="AD123" s="87">
        <v>3326.8</v>
      </c>
      <c r="AE123" s="87">
        <v>0</v>
      </c>
      <c r="AF123" s="87">
        <v>0</v>
      </c>
      <c r="AG123" s="87">
        <v>0</v>
      </c>
      <c r="AH123" s="87">
        <v>0</v>
      </c>
      <c r="AI123" s="87">
        <v>0</v>
      </c>
      <c r="AJ123" s="87">
        <v>0</v>
      </c>
      <c r="AK123" s="87">
        <v>0</v>
      </c>
      <c r="AL123" s="87">
        <v>0</v>
      </c>
      <c r="AM123" s="87">
        <v>0</v>
      </c>
      <c r="AN123" s="87">
        <v>4000</v>
      </c>
      <c r="AO123" s="87">
        <v>0</v>
      </c>
      <c r="AP123" s="87">
        <v>0</v>
      </c>
      <c r="AQ123" s="87">
        <v>0</v>
      </c>
      <c r="AR123" s="87">
        <v>0</v>
      </c>
    </row>
    <row r="124" spans="1:44" x14ac:dyDescent="0.25">
      <c r="A124" s="43">
        <v>123</v>
      </c>
      <c r="B124" s="44">
        <v>5314577</v>
      </c>
      <c r="C124" s="44" t="s">
        <v>355</v>
      </c>
      <c r="D124" s="44">
        <f>SUM('RC-StateBudget'!$E124:$AR124)</f>
        <v>1263300.6099999999</v>
      </c>
      <c r="E124" s="88">
        <v>19378.400000000001</v>
      </c>
      <c r="F124" s="88">
        <v>24.6</v>
      </c>
      <c r="G124" s="88">
        <v>88845.1</v>
      </c>
      <c r="H124" s="88">
        <v>35833.9</v>
      </c>
      <c r="I124" s="88">
        <v>0</v>
      </c>
      <c r="J124" s="88">
        <v>7925.8</v>
      </c>
      <c r="K124" s="88">
        <v>5115.2</v>
      </c>
      <c r="L124" s="88">
        <v>664.6</v>
      </c>
      <c r="M124" s="88">
        <v>21442.2</v>
      </c>
      <c r="N124" s="88">
        <v>0</v>
      </c>
      <c r="O124" s="88">
        <v>11.7</v>
      </c>
      <c r="P124" s="88">
        <v>0</v>
      </c>
      <c r="Q124" s="88">
        <v>0</v>
      </c>
      <c r="R124" s="88">
        <v>13834.3</v>
      </c>
      <c r="S124" s="88">
        <v>496113.51</v>
      </c>
      <c r="T124" s="88">
        <v>0</v>
      </c>
      <c r="U124" s="88">
        <v>0</v>
      </c>
      <c r="V124" s="88">
        <v>0</v>
      </c>
      <c r="W124" s="88">
        <v>0</v>
      </c>
      <c r="X124" s="88">
        <v>0</v>
      </c>
      <c r="Y124" s="88">
        <v>0</v>
      </c>
      <c r="Z124" s="88">
        <v>0</v>
      </c>
      <c r="AA124" s="88">
        <v>0</v>
      </c>
      <c r="AB124" s="88">
        <v>0</v>
      </c>
      <c r="AC124" s="88">
        <v>0</v>
      </c>
      <c r="AD124" s="88">
        <v>439161.7</v>
      </c>
      <c r="AE124" s="88">
        <v>0</v>
      </c>
      <c r="AF124" s="88">
        <v>0</v>
      </c>
      <c r="AG124" s="88">
        <v>0</v>
      </c>
      <c r="AH124" s="88">
        <v>0</v>
      </c>
      <c r="AI124" s="88">
        <v>0</v>
      </c>
      <c r="AJ124" s="88">
        <v>0</v>
      </c>
      <c r="AK124" s="88">
        <v>0</v>
      </c>
      <c r="AL124" s="88">
        <v>30945.200000000001</v>
      </c>
      <c r="AM124" s="88">
        <v>0</v>
      </c>
      <c r="AN124" s="88">
        <v>500</v>
      </c>
      <c r="AO124" s="88">
        <v>0</v>
      </c>
      <c r="AP124" s="88">
        <v>0</v>
      </c>
      <c r="AQ124" s="88">
        <v>0</v>
      </c>
      <c r="AR124" s="88">
        <v>103504.4</v>
      </c>
    </row>
    <row r="125" spans="1:44" x14ac:dyDescent="0.25">
      <c r="A125" s="40">
        <v>124</v>
      </c>
      <c r="B125" s="41">
        <v>2827514</v>
      </c>
      <c r="C125" s="41" t="s">
        <v>274</v>
      </c>
      <c r="D125" s="41">
        <f>SUM('RC-StateBudget'!$E125:$AR125)</f>
        <v>59634.290000000008</v>
      </c>
      <c r="E125" s="87">
        <v>0</v>
      </c>
      <c r="F125" s="87">
        <v>0</v>
      </c>
      <c r="G125" s="87">
        <v>0</v>
      </c>
      <c r="H125" s="87">
        <v>0</v>
      </c>
      <c r="I125" s="87">
        <v>0</v>
      </c>
      <c r="J125" s="87">
        <v>0</v>
      </c>
      <c r="K125" s="87">
        <v>0</v>
      </c>
      <c r="L125" s="87">
        <v>0</v>
      </c>
      <c r="M125" s="87">
        <v>0</v>
      </c>
      <c r="N125" s="87">
        <v>0</v>
      </c>
      <c r="O125" s="87">
        <v>0</v>
      </c>
      <c r="P125" s="87">
        <v>0</v>
      </c>
      <c r="Q125" s="87">
        <v>0</v>
      </c>
      <c r="R125" s="87">
        <v>0</v>
      </c>
      <c r="S125" s="87">
        <v>29936.170000000006</v>
      </c>
      <c r="T125" s="87">
        <v>0</v>
      </c>
      <c r="U125" s="87">
        <v>0</v>
      </c>
      <c r="V125" s="87">
        <v>0</v>
      </c>
      <c r="W125" s="87">
        <v>0</v>
      </c>
      <c r="X125" s="87">
        <v>0</v>
      </c>
      <c r="Y125" s="87">
        <v>0</v>
      </c>
      <c r="Z125" s="87">
        <v>0</v>
      </c>
      <c r="AA125" s="87">
        <v>0</v>
      </c>
      <c r="AB125" s="87">
        <v>0</v>
      </c>
      <c r="AC125" s="87">
        <v>0</v>
      </c>
      <c r="AD125" s="87">
        <v>27698.120000000003</v>
      </c>
      <c r="AE125" s="87">
        <v>0</v>
      </c>
      <c r="AF125" s="87">
        <v>0</v>
      </c>
      <c r="AG125" s="87">
        <v>0</v>
      </c>
      <c r="AH125" s="87">
        <v>0</v>
      </c>
      <c r="AI125" s="87">
        <v>0</v>
      </c>
      <c r="AJ125" s="87">
        <v>0</v>
      </c>
      <c r="AK125" s="87">
        <v>0</v>
      </c>
      <c r="AL125" s="87">
        <v>0</v>
      </c>
      <c r="AM125" s="87">
        <v>0</v>
      </c>
      <c r="AN125" s="87">
        <v>1500</v>
      </c>
      <c r="AO125" s="87">
        <v>0</v>
      </c>
      <c r="AP125" s="87">
        <v>0</v>
      </c>
      <c r="AQ125" s="87">
        <v>500</v>
      </c>
      <c r="AR125" s="87">
        <v>0</v>
      </c>
    </row>
    <row r="126" spans="1:44" x14ac:dyDescent="0.25">
      <c r="A126" s="43">
        <v>125</v>
      </c>
      <c r="B126" s="44">
        <v>5082137</v>
      </c>
      <c r="C126" s="44" t="s">
        <v>735</v>
      </c>
      <c r="D126" s="44">
        <f>SUM('RC-StateBudget'!$E126:$AR126)</f>
        <v>163260.40000000002</v>
      </c>
      <c r="E126" s="88">
        <v>0</v>
      </c>
      <c r="F126" s="88">
        <v>0</v>
      </c>
      <c r="G126" s="88">
        <v>0</v>
      </c>
      <c r="H126" s="88">
        <v>19</v>
      </c>
      <c r="I126" s="88">
        <v>0</v>
      </c>
      <c r="J126" s="88">
        <v>0</v>
      </c>
      <c r="K126" s="88">
        <v>396</v>
      </c>
      <c r="L126" s="88">
        <v>560.79999999999995</v>
      </c>
      <c r="M126" s="88">
        <v>56.7</v>
      </c>
      <c r="N126" s="88">
        <v>0</v>
      </c>
      <c r="O126" s="88">
        <v>0</v>
      </c>
      <c r="P126" s="88">
        <v>0</v>
      </c>
      <c r="Q126" s="88">
        <v>0</v>
      </c>
      <c r="R126" s="88">
        <v>0</v>
      </c>
      <c r="S126" s="88">
        <v>154386.20000000001</v>
      </c>
      <c r="T126" s="88">
        <v>0</v>
      </c>
      <c r="U126" s="88">
        <v>0</v>
      </c>
      <c r="V126" s="88">
        <v>0</v>
      </c>
      <c r="W126" s="88">
        <v>0</v>
      </c>
      <c r="X126" s="88">
        <v>0</v>
      </c>
      <c r="Y126" s="88">
        <v>0</v>
      </c>
      <c r="Z126" s="88">
        <v>0</v>
      </c>
      <c r="AA126" s="88">
        <v>0</v>
      </c>
      <c r="AB126" s="88">
        <v>0</v>
      </c>
      <c r="AC126" s="88">
        <v>0</v>
      </c>
      <c r="AD126" s="88">
        <v>7800</v>
      </c>
      <c r="AE126" s="88">
        <v>0</v>
      </c>
      <c r="AF126" s="88">
        <v>0</v>
      </c>
      <c r="AG126" s="88">
        <v>0</v>
      </c>
      <c r="AH126" s="88">
        <v>0</v>
      </c>
      <c r="AI126" s="88">
        <v>0</v>
      </c>
      <c r="AJ126" s="88">
        <v>41.7</v>
      </c>
      <c r="AK126" s="88">
        <v>0</v>
      </c>
      <c r="AL126" s="88">
        <v>0</v>
      </c>
      <c r="AM126" s="88">
        <v>0</v>
      </c>
      <c r="AN126" s="88">
        <v>0</v>
      </c>
      <c r="AO126" s="88">
        <v>0</v>
      </c>
      <c r="AP126" s="88">
        <v>0</v>
      </c>
      <c r="AQ126" s="88">
        <v>0</v>
      </c>
      <c r="AR126" s="88">
        <v>0</v>
      </c>
    </row>
    <row r="127" spans="1:44" x14ac:dyDescent="0.25">
      <c r="A127" s="40">
        <v>126</v>
      </c>
      <c r="B127" s="41">
        <v>2605163</v>
      </c>
      <c r="C127" s="41" t="s">
        <v>541</v>
      </c>
      <c r="D127" s="41">
        <f>SUM('RC-StateBudget'!$E127:$AR127)</f>
        <v>56412.38</v>
      </c>
      <c r="E127" s="87">
        <v>0</v>
      </c>
      <c r="F127" s="87">
        <v>0</v>
      </c>
      <c r="G127" s="87">
        <v>0</v>
      </c>
      <c r="H127" s="87">
        <v>0</v>
      </c>
      <c r="I127" s="87">
        <v>0</v>
      </c>
      <c r="J127" s="87">
        <v>0</v>
      </c>
      <c r="K127" s="87">
        <v>0</v>
      </c>
      <c r="L127" s="87">
        <v>19060</v>
      </c>
      <c r="M127" s="87">
        <v>0</v>
      </c>
      <c r="N127" s="87">
        <v>0</v>
      </c>
      <c r="O127" s="87">
        <v>0</v>
      </c>
      <c r="P127" s="87">
        <v>0</v>
      </c>
      <c r="Q127" s="87">
        <v>0</v>
      </c>
      <c r="R127" s="87">
        <v>0</v>
      </c>
      <c r="S127" s="87">
        <v>102.8</v>
      </c>
      <c r="T127" s="87">
        <v>0</v>
      </c>
      <c r="U127" s="87">
        <v>0</v>
      </c>
      <c r="V127" s="87">
        <v>0</v>
      </c>
      <c r="W127" s="87">
        <v>0</v>
      </c>
      <c r="X127" s="87">
        <v>0</v>
      </c>
      <c r="Y127" s="87">
        <v>0</v>
      </c>
      <c r="Z127" s="87">
        <v>0</v>
      </c>
      <c r="AA127" s="87">
        <v>0</v>
      </c>
      <c r="AB127" s="87">
        <v>0</v>
      </c>
      <c r="AC127" s="87">
        <v>0</v>
      </c>
      <c r="AD127" s="87">
        <v>8291.9</v>
      </c>
      <c r="AE127" s="87">
        <v>0</v>
      </c>
      <c r="AF127" s="87">
        <v>0</v>
      </c>
      <c r="AG127" s="87">
        <v>0</v>
      </c>
      <c r="AH127" s="87">
        <v>0</v>
      </c>
      <c r="AI127" s="87">
        <v>0</v>
      </c>
      <c r="AJ127" s="87">
        <v>0</v>
      </c>
      <c r="AK127" s="87">
        <v>0</v>
      </c>
      <c r="AL127" s="87">
        <v>27694.080000000002</v>
      </c>
      <c r="AM127" s="87">
        <v>0</v>
      </c>
      <c r="AN127" s="87">
        <v>0</v>
      </c>
      <c r="AO127" s="87">
        <v>0</v>
      </c>
      <c r="AP127" s="87">
        <v>0</v>
      </c>
      <c r="AQ127" s="87">
        <v>1263.5999999999999</v>
      </c>
      <c r="AR127" s="87">
        <v>0</v>
      </c>
    </row>
    <row r="128" spans="1:44" x14ac:dyDescent="0.25">
      <c r="A128" s="43">
        <v>127</v>
      </c>
      <c r="B128" s="44">
        <v>2703068</v>
      </c>
      <c r="C128" s="44" t="s">
        <v>771</v>
      </c>
      <c r="D128" s="44">
        <f>SUM('RC-StateBudget'!$E128:$AR128)</f>
        <v>142834.70000000001</v>
      </c>
      <c r="E128" s="88">
        <v>22097.4</v>
      </c>
      <c r="F128" s="88">
        <v>55394.2</v>
      </c>
      <c r="G128" s="88">
        <v>10610.6</v>
      </c>
      <c r="H128" s="88">
        <v>0</v>
      </c>
      <c r="I128" s="88">
        <v>0</v>
      </c>
      <c r="J128" s="88">
        <v>286.60000000000002</v>
      </c>
      <c r="K128" s="88">
        <v>42.5</v>
      </c>
      <c r="L128" s="88">
        <v>0</v>
      </c>
      <c r="M128" s="88">
        <v>134.19999999999999</v>
      </c>
      <c r="N128" s="88">
        <v>0</v>
      </c>
      <c r="O128" s="88">
        <v>778.1</v>
      </c>
      <c r="P128" s="88">
        <v>0</v>
      </c>
      <c r="Q128" s="88">
        <v>0</v>
      </c>
      <c r="R128" s="88">
        <v>0</v>
      </c>
      <c r="S128" s="88">
        <v>91.7</v>
      </c>
      <c r="T128" s="88">
        <v>0</v>
      </c>
      <c r="U128" s="88">
        <v>0</v>
      </c>
      <c r="V128" s="88">
        <v>0</v>
      </c>
      <c r="W128" s="88">
        <v>0</v>
      </c>
      <c r="X128" s="88">
        <v>0</v>
      </c>
      <c r="Y128" s="88">
        <v>0</v>
      </c>
      <c r="Z128" s="88">
        <v>0</v>
      </c>
      <c r="AA128" s="88">
        <v>0</v>
      </c>
      <c r="AB128" s="88">
        <v>0</v>
      </c>
      <c r="AC128" s="88">
        <v>0</v>
      </c>
      <c r="AD128" s="88">
        <v>36710.699999999997</v>
      </c>
      <c r="AE128" s="88">
        <v>0</v>
      </c>
      <c r="AF128" s="88">
        <v>0</v>
      </c>
      <c r="AG128" s="88">
        <v>0</v>
      </c>
      <c r="AH128" s="88">
        <v>0</v>
      </c>
      <c r="AI128" s="88">
        <v>0</v>
      </c>
      <c r="AJ128" s="88">
        <v>0</v>
      </c>
      <c r="AK128" s="88">
        <v>0</v>
      </c>
      <c r="AL128" s="88">
        <v>15547.2</v>
      </c>
      <c r="AM128" s="88">
        <v>0</v>
      </c>
      <c r="AN128" s="88">
        <v>1141.5</v>
      </c>
      <c r="AO128" s="88">
        <v>0</v>
      </c>
      <c r="AP128" s="88">
        <v>0</v>
      </c>
      <c r="AQ128" s="88">
        <v>0</v>
      </c>
      <c r="AR128" s="88">
        <v>0</v>
      </c>
    </row>
    <row r="129" spans="1:44" x14ac:dyDescent="0.25">
      <c r="A129" s="40">
        <v>128</v>
      </c>
      <c r="B129" s="41">
        <v>2774666</v>
      </c>
      <c r="C129" s="41" t="s">
        <v>495</v>
      </c>
      <c r="D129" s="41">
        <f>SUM('RC-StateBudget'!$E129:$AR129)</f>
        <v>123126.7</v>
      </c>
      <c r="E129" s="87">
        <v>561.29999999999995</v>
      </c>
      <c r="F129" s="87">
        <v>0</v>
      </c>
      <c r="G129" s="87">
        <v>10323.700000000001</v>
      </c>
      <c r="H129" s="87">
        <v>0</v>
      </c>
      <c r="I129" s="87">
        <v>0</v>
      </c>
      <c r="J129" s="87">
        <v>0</v>
      </c>
      <c r="K129" s="87">
        <v>480</v>
      </c>
      <c r="L129" s="87">
        <v>1507.4</v>
      </c>
      <c r="M129" s="87">
        <v>0</v>
      </c>
      <c r="N129" s="87">
        <v>0</v>
      </c>
      <c r="O129" s="87">
        <v>0</v>
      </c>
      <c r="P129" s="87">
        <v>0</v>
      </c>
      <c r="Q129" s="87">
        <v>0</v>
      </c>
      <c r="R129" s="87">
        <v>0</v>
      </c>
      <c r="S129" s="87">
        <v>0</v>
      </c>
      <c r="T129" s="87">
        <v>0</v>
      </c>
      <c r="U129" s="87">
        <v>0</v>
      </c>
      <c r="V129" s="87">
        <v>0</v>
      </c>
      <c r="W129" s="87">
        <v>0</v>
      </c>
      <c r="X129" s="87">
        <v>0</v>
      </c>
      <c r="Y129" s="87">
        <v>0</v>
      </c>
      <c r="Z129" s="87">
        <v>0</v>
      </c>
      <c r="AA129" s="87">
        <v>0</v>
      </c>
      <c r="AB129" s="87">
        <v>0</v>
      </c>
      <c r="AC129" s="87">
        <v>0</v>
      </c>
      <c r="AD129" s="87">
        <v>10254.299999999999</v>
      </c>
      <c r="AE129" s="87">
        <v>0</v>
      </c>
      <c r="AF129" s="87">
        <v>0</v>
      </c>
      <c r="AG129" s="87">
        <v>0</v>
      </c>
      <c r="AH129" s="87">
        <v>0</v>
      </c>
      <c r="AI129" s="87">
        <v>0</v>
      </c>
      <c r="AJ129" s="87">
        <v>0</v>
      </c>
      <c r="AK129" s="87">
        <v>0</v>
      </c>
      <c r="AL129" s="87">
        <v>0</v>
      </c>
      <c r="AM129" s="87">
        <v>0</v>
      </c>
      <c r="AN129" s="87">
        <v>0</v>
      </c>
      <c r="AO129" s="87">
        <v>0</v>
      </c>
      <c r="AP129" s="87">
        <v>0</v>
      </c>
      <c r="AQ129" s="87">
        <v>100000</v>
      </c>
      <c r="AR129" s="87">
        <v>0</v>
      </c>
    </row>
    <row r="130" spans="1:44" x14ac:dyDescent="0.25">
      <c r="A130" s="43">
        <v>129</v>
      </c>
      <c r="B130" s="44">
        <v>2065088</v>
      </c>
      <c r="C130" s="44" t="s">
        <v>681</v>
      </c>
      <c r="D130" s="44">
        <f>SUM('RC-StateBudget'!$E130:$AR130)</f>
        <v>52918.57</v>
      </c>
      <c r="E130" s="88">
        <v>0</v>
      </c>
      <c r="F130" s="88">
        <v>19174.5</v>
      </c>
      <c r="G130" s="88">
        <v>0</v>
      </c>
      <c r="H130" s="88">
        <v>0</v>
      </c>
      <c r="I130" s="88">
        <v>0</v>
      </c>
      <c r="J130" s="88">
        <v>0</v>
      </c>
      <c r="K130" s="88">
        <v>196.3</v>
      </c>
      <c r="L130" s="88">
        <v>652.52</v>
      </c>
      <c r="M130" s="88">
        <v>40</v>
      </c>
      <c r="N130" s="88">
        <v>0</v>
      </c>
      <c r="O130" s="88">
        <v>8795.64</v>
      </c>
      <c r="P130" s="88">
        <v>7036.51</v>
      </c>
      <c r="Q130" s="88">
        <v>0</v>
      </c>
      <c r="R130" s="88">
        <v>7</v>
      </c>
      <c r="S130" s="88">
        <v>5246.5</v>
      </c>
      <c r="T130" s="88">
        <v>0</v>
      </c>
      <c r="U130" s="88">
        <v>0</v>
      </c>
      <c r="V130" s="88">
        <v>0</v>
      </c>
      <c r="W130" s="88">
        <v>0</v>
      </c>
      <c r="X130" s="88">
        <v>0</v>
      </c>
      <c r="Y130" s="88">
        <v>0</v>
      </c>
      <c r="Z130" s="88">
        <v>0</v>
      </c>
      <c r="AA130" s="88">
        <v>0</v>
      </c>
      <c r="AB130" s="88">
        <v>0</v>
      </c>
      <c r="AC130" s="88">
        <v>0</v>
      </c>
      <c r="AD130" s="88">
        <v>11469.599999999999</v>
      </c>
      <c r="AE130" s="88">
        <v>0</v>
      </c>
      <c r="AF130" s="88">
        <v>0</v>
      </c>
      <c r="AG130" s="88">
        <v>0</v>
      </c>
      <c r="AH130" s="88">
        <v>0</v>
      </c>
      <c r="AI130" s="88">
        <v>0</v>
      </c>
      <c r="AJ130" s="88">
        <v>0</v>
      </c>
      <c r="AK130" s="88">
        <v>0</v>
      </c>
      <c r="AL130" s="88">
        <v>0</v>
      </c>
      <c r="AM130" s="88">
        <v>0</v>
      </c>
      <c r="AN130" s="88">
        <v>300</v>
      </c>
      <c r="AO130" s="88">
        <v>0</v>
      </c>
      <c r="AP130" s="88">
        <v>0</v>
      </c>
      <c r="AQ130" s="88">
        <v>0</v>
      </c>
      <c r="AR130" s="88">
        <v>0</v>
      </c>
    </row>
    <row r="131" spans="1:44" x14ac:dyDescent="0.25">
      <c r="A131" s="40">
        <v>130</v>
      </c>
      <c r="B131" s="41">
        <v>5003539</v>
      </c>
      <c r="C131" s="41" t="s">
        <v>587</v>
      </c>
      <c r="D131" s="41">
        <f>SUM('RC-StateBudget'!$E131:$AR131)</f>
        <v>252315.6</v>
      </c>
      <c r="E131" s="87">
        <v>37405.300000000003</v>
      </c>
      <c r="F131" s="87">
        <v>3126.6</v>
      </c>
      <c r="G131" s="87">
        <v>86139.7</v>
      </c>
      <c r="H131" s="87">
        <v>0</v>
      </c>
      <c r="I131" s="87">
        <v>0</v>
      </c>
      <c r="J131" s="87">
        <v>23926.7</v>
      </c>
      <c r="K131" s="87">
        <v>785.1</v>
      </c>
      <c r="L131" s="87">
        <v>871.9</v>
      </c>
      <c r="M131" s="87">
        <v>13928.2</v>
      </c>
      <c r="N131" s="87">
        <v>0</v>
      </c>
      <c r="O131" s="87">
        <v>1488.9</v>
      </c>
      <c r="P131" s="87">
        <v>0</v>
      </c>
      <c r="Q131" s="87">
        <v>0</v>
      </c>
      <c r="R131" s="87">
        <v>5297</v>
      </c>
      <c r="S131" s="87">
        <v>1148.3</v>
      </c>
      <c r="T131" s="87">
        <v>0</v>
      </c>
      <c r="U131" s="87">
        <v>0</v>
      </c>
      <c r="V131" s="87">
        <v>0</v>
      </c>
      <c r="W131" s="87">
        <v>0</v>
      </c>
      <c r="X131" s="87">
        <v>0</v>
      </c>
      <c r="Y131" s="87">
        <v>0</v>
      </c>
      <c r="Z131" s="87">
        <v>0</v>
      </c>
      <c r="AA131" s="87">
        <v>0</v>
      </c>
      <c r="AB131" s="87">
        <v>0</v>
      </c>
      <c r="AC131" s="87">
        <v>0</v>
      </c>
      <c r="AD131" s="87">
        <v>34514.400000000001</v>
      </c>
      <c r="AE131" s="87">
        <v>0</v>
      </c>
      <c r="AF131" s="87">
        <v>0</v>
      </c>
      <c r="AG131" s="87">
        <v>0</v>
      </c>
      <c r="AH131" s="87">
        <v>0</v>
      </c>
      <c r="AI131" s="87">
        <v>0</v>
      </c>
      <c r="AJ131" s="87">
        <v>31424.3</v>
      </c>
      <c r="AK131" s="87">
        <v>0</v>
      </c>
      <c r="AL131" s="87">
        <v>8459.2000000000007</v>
      </c>
      <c r="AM131" s="87">
        <v>0</v>
      </c>
      <c r="AN131" s="87">
        <v>0</v>
      </c>
      <c r="AO131" s="87">
        <v>0</v>
      </c>
      <c r="AP131" s="87">
        <v>2000</v>
      </c>
      <c r="AQ131" s="87">
        <v>1800</v>
      </c>
      <c r="AR131" s="87">
        <v>0</v>
      </c>
    </row>
    <row r="132" spans="1:44" x14ac:dyDescent="0.25">
      <c r="A132" s="43">
        <v>131</v>
      </c>
      <c r="B132" s="44">
        <v>5010314</v>
      </c>
      <c r="C132" s="44" t="s">
        <v>428</v>
      </c>
      <c r="D132" s="44">
        <f>SUM('RC-StateBudget'!$E132:$AR132)</f>
        <v>239242.1</v>
      </c>
      <c r="E132" s="88">
        <v>0</v>
      </c>
      <c r="F132" s="88">
        <v>0</v>
      </c>
      <c r="G132" s="88">
        <v>0</v>
      </c>
      <c r="H132" s="88">
        <v>0</v>
      </c>
      <c r="I132" s="88">
        <v>0</v>
      </c>
      <c r="J132" s="88">
        <v>0</v>
      </c>
      <c r="K132" s="88">
        <v>0</v>
      </c>
      <c r="L132" s="88">
        <v>0</v>
      </c>
      <c r="M132" s="88">
        <v>0</v>
      </c>
      <c r="N132" s="88">
        <v>0</v>
      </c>
      <c r="O132" s="88">
        <v>0</v>
      </c>
      <c r="P132" s="88">
        <v>0</v>
      </c>
      <c r="Q132" s="88">
        <v>0</v>
      </c>
      <c r="R132" s="88">
        <v>0</v>
      </c>
      <c r="S132" s="88">
        <v>4742.1000000000004</v>
      </c>
      <c r="T132" s="88">
        <v>0</v>
      </c>
      <c r="U132" s="88">
        <v>0</v>
      </c>
      <c r="V132" s="88">
        <v>0</v>
      </c>
      <c r="W132" s="88">
        <v>0</v>
      </c>
      <c r="X132" s="88">
        <v>0</v>
      </c>
      <c r="Y132" s="88">
        <v>0</v>
      </c>
      <c r="Z132" s="88">
        <v>0</v>
      </c>
      <c r="AA132" s="88">
        <v>0</v>
      </c>
      <c r="AB132" s="88">
        <v>0</v>
      </c>
      <c r="AC132" s="88">
        <v>0</v>
      </c>
      <c r="AD132" s="88">
        <v>0</v>
      </c>
      <c r="AE132" s="88">
        <v>0</v>
      </c>
      <c r="AF132" s="88">
        <v>0</v>
      </c>
      <c r="AG132" s="88">
        <v>0</v>
      </c>
      <c r="AH132" s="88">
        <v>0</v>
      </c>
      <c r="AI132" s="88">
        <v>0</v>
      </c>
      <c r="AJ132" s="88">
        <v>0</v>
      </c>
      <c r="AK132" s="88">
        <v>0</v>
      </c>
      <c r="AL132" s="88">
        <v>0</v>
      </c>
      <c r="AM132" s="88">
        <v>0</v>
      </c>
      <c r="AN132" s="88">
        <v>0</v>
      </c>
      <c r="AO132" s="88">
        <v>0</v>
      </c>
      <c r="AP132" s="88">
        <v>0</v>
      </c>
      <c r="AQ132" s="88">
        <v>234500</v>
      </c>
      <c r="AR132" s="88">
        <v>0</v>
      </c>
    </row>
    <row r="133" spans="1:44" x14ac:dyDescent="0.25">
      <c r="A133" s="40">
        <v>132</v>
      </c>
      <c r="B133" s="41">
        <v>5194423</v>
      </c>
      <c r="C133" s="41" t="s">
        <v>636</v>
      </c>
      <c r="D133" s="41">
        <f>SUM('RC-StateBudget'!$E133:$AR133)</f>
        <v>88806.67</v>
      </c>
      <c r="E133" s="87">
        <v>0</v>
      </c>
      <c r="F133" s="87">
        <v>0</v>
      </c>
      <c r="G133" s="87">
        <v>0</v>
      </c>
      <c r="H133" s="87">
        <v>0</v>
      </c>
      <c r="I133" s="87">
        <v>0</v>
      </c>
      <c r="J133" s="87">
        <v>0</v>
      </c>
      <c r="K133" s="87">
        <v>0</v>
      </c>
      <c r="L133" s="87">
        <v>320</v>
      </c>
      <c r="M133" s="87">
        <v>0</v>
      </c>
      <c r="N133" s="87">
        <v>0</v>
      </c>
      <c r="O133" s="87">
        <v>0</v>
      </c>
      <c r="P133" s="87">
        <v>0</v>
      </c>
      <c r="Q133" s="87">
        <v>0</v>
      </c>
      <c r="R133" s="87">
        <v>0</v>
      </c>
      <c r="S133" s="87">
        <v>69757.31</v>
      </c>
      <c r="T133" s="87">
        <v>0</v>
      </c>
      <c r="U133" s="87">
        <v>0</v>
      </c>
      <c r="V133" s="87">
        <v>0</v>
      </c>
      <c r="W133" s="87">
        <v>0</v>
      </c>
      <c r="X133" s="87">
        <v>0</v>
      </c>
      <c r="Y133" s="87">
        <v>0</v>
      </c>
      <c r="Z133" s="87">
        <v>0</v>
      </c>
      <c r="AA133" s="87">
        <v>0</v>
      </c>
      <c r="AB133" s="87">
        <v>0</v>
      </c>
      <c r="AC133" s="87">
        <v>0</v>
      </c>
      <c r="AD133" s="87">
        <v>17586.960000000003</v>
      </c>
      <c r="AE133" s="87">
        <v>0</v>
      </c>
      <c r="AF133" s="87">
        <v>0</v>
      </c>
      <c r="AG133" s="87">
        <v>0</v>
      </c>
      <c r="AH133" s="87">
        <v>0</v>
      </c>
      <c r="AI133" s="87">
        <v>0</v>
      </c>
      <c r="AJ133" s="87">
        <v>0</v>
      </c>
      <c r="AK133" s="87">
        <v>0</v>
      </c>
      <c r="AL133" s="87">
        <v>842.4</v>
      </c>
      <c r="AM133" s="87">
        <v>0</v>
      </c>
      <c r="AN133" s="87">
        <v>300</v>
      </c>
      <c r="AO133" s="87">
        <v>0</v>
      </c>
      <c r="AP133" s="87">
        <v>0</v>
      </c>
      <c r="AQ133" s="87">
        <v>0</v>
      </c>
      <c r="AR133" s="87">
        <v>0</v>
      </c>
    </row>
    <row r="134" spans="1:44" x14ac:dyDescent="0.25">
      <c r="A134" s="43">
        <v>133</v>
      </c>
      <c r="B134" s="44">
        <v>2646455</v>
      </c>
      <c r="C134" s="44" t="s">
        <v>442</v>
      </c>
      <c r="D134" s="44">
        <f>SUM('RC-StateBudget'!$E134:$AR134)</f>
        <v>172643.40000000002</v>
      </c>
      <c r="E134" s="88">
        <v>0</v>
      </c>
      <c r="F134" s="88">
        <v>16387</v>
      </c>
      <c r="G134" s="88">
        <v>0</v>
      </c>
      <c r="H134" s="88">
        <v>0</v>
      </c>
      <c r="I134" s="88">
        <v>0</v>
      </c>
      <c r="J134" s="88">
        <v>0</v>
      </c>
      <c r="K134" s="88">
        <v>411.4</v>
      </c>
      <c r="L134" s="88">
        <v>2000</v>
      </c>
      <c r="M134" s="88">
        <v>0</v>
      </c>
      <c r="N134" s="88">
        <v>0</v>
      </c>
      <c r="O134" s="88">
        <v>6504.6</v>
      </c>
      <c r="P134" s="88">
        <v>0</v>
      </c>
      <c r="Q134" s="88">
        <v>0</v>
      </c>
      <c r="R134" s="88">
        <v>28</v>
      </c>
      <c r="S134" s="88">
        <v>4011</v>
      </c>
      <c r="T134" s="88">
        <v>0</v>
      </c>
      <c r="U134" s="88">
        <v>0</v>
      </c>
      <c r="V134" s="88">
        <v>0</v>
      </c>
      <c r="W134" s="88">
        <v>0</v>
      </c>
      <c r="X134" s="88">
        <v>0</v>
      </c>
      <c r="Y134" s="88">
        <v>0</v>
      </c>
      <c r="Z134" s="88">
        <v>0</v>
      </c>
      <c r="AA134" s="88">
        <v>0</v>
      </c>
      <c r="AB134" s="88">
        <v>0</v>
      </c>
      <c r="AC134" s="88">
        <v>0</v>
      </c>
      <c r="AD134" s="88">
        <v>121622.90000000001</v>
      </c>
      <c r="AE134" s="88">
        <v>0</v>
      </c>
      <c r="AF134" s="88">
        <v>0</v>
      </c>
      <c r="AG134" s="88">
        <v>0</v>
      </c>
      <c r="AH134" s="88">
        <v>0</v>
      </c>
      <c r="AI134" s="88">
        <v>0</v>
      </c>
      <c r="AJ134" s="88">
        <v>3178.5</v>
      </c>
      <c r="AK134" s="88">
        <v>0</v>
      </c>
      <c r="AL134" s="88">
        <v>0</v>
      </c>
      <c r="AM134" s="88">
        <v>0</v>
      </c>
      <c r="AN134" s="88">
        <v>0</v>
      </c>
      <c r="AO134" s="88">
        <v>0</v>
      </c>
      <c r="AP134" s="88">
        <v>5000</v>
      </c>
      <c r="AQ134" s="88">
        <v>13500</v>
      </c>
      <c r="AR134" s="88">
        <v>0</v>
      </c>
    </row>
    <row r="135" spans="1:44" x14ac:dyDescent="0.25">
      <c r="A135" s="40">
        <v>134</v>
      </c>
      <c r="B135" s="41">
        <v>2782944</v>
      </c>
      <c r="C135" s="41" t="s">
        <v>446</v>
      </c>
      <c r="D135" s="41">
        <f>SUM('RC-StateBudget'!$E135:$AR135)</f>
        <v>112892</v>
      </c>
      <c r="E135" s="87">
        <v>37</v>
      </c>
      <c r="F135" s="87">
        <v>0</v>
      </c>
      <c r="G135" s="87">
        <v>6152.2</v>
      </c>
      <c r="H135" s="87">
        <v>0</v>
      </c>
      <c r="I135" s="87">
        <v>0</v>
      </c>
      <c r="J135" s="87">
        <v>544</v>
      </c>
      <c r="K135" s="87">
        <v>300</v>
      </c>
      <c r="L135" s="87">
        <v>0</v>
      </c>
      <c r="M135" s="87">
        <v>2862.7</v>
      </c>
      <c r="N135" s="87">
        <v>0</v>
      </c>
      <c r="O135" s="87">
        <v>0</v>
      </c>
      <c r="P135" s="87">
        <v>0</v>
      </c>
      <c r="Q135" s="87">
        <v>0</v>
      </c>
      <c r="R135" s="87">
        <v>0</v>
      </c>
      <c r="S135" s="87">
        <v>18572.599999999999</v>
      </c>
      <c r="T135" s="87">
        <v>0</v>
      </c>
      <c r="U135" s="87">
        <v>0</v>
      </c>
      <c r="V135" s="87">
        <v>0</v>
      </c>
      <c r="W135" s="87">
        <v>0</v>
      </c>
      <c r="X135" s="87">
        <v>0</v>
      </c>
      <c r="Y135" s="87">
        <v>0</v>
      </c>
      <c r="Z135" s="87">
        <v>0</v>
      </c>
      <c r="AA135" s="87">
        <v>0</v>
      </c>
      <c r="AB135" s="87">
        <v>0</v>
      </c>
      <c r="AC135" s="87">
        <v>0</v>
      </c>
      <c r="AD135" s="87">
        <v>53523.5</v>
      </c>
      <c r="AE135" s="87">
        <v>0</v>
      </c>
      <c r="AF135" s="87">
        <v>0</v>
      </c>
      <c r="AG135" s="87">
        <v>0</v>
      </c>
      <c r="AH135" s="87">
        <v>0</v>
      </c>
      <c r="AI135" s="87">
        <v>0</v>
      </c>
      <c r="AJ135" s="87">
        <v>0</v>
      </c>
      <c r="AK135" s="87">
        <v>0</v>
      </c>
      <c r="AL135" s="87">
        <v>0</v>
      </c>
      <c r="AM135" s="87">
        <v>0</v>
      </c>
      <c r="AN135" s="87">
        <v>5000</v>
      </c>
      <c r="AO135" s="87">
        <v>0</v>
      </c>
      <c r="AP135" s="87">
        <v>0</v>
      </c>
      <c r="AQ135" s="87">
        <v>25900</v>
      </c>
      <c r="AR135" s="87">
        <v>0</v>
      </c>
    </row>
    <row r="136" spans="1:44" x14ac:dyDescent="0.25">
      <c r="A136" s="43">
        <v>135</v>
      </c>
      <c r="B136" s="44">
        <v>5099005</v>
      </c>
      <c r="C136" s="44" t="s">
        <v>277</v>
      </c>
      <c r="D136" s="44">
        <f>SUM('RC-StateBudget'!$E136:$AR136)</f>
        <v>1149012.2</v>
      </c>
      <c r="E136" s="88">
        <v>0</v>
      </c>
      <c r="F136" s="88">
        <v>0</v>
      </c>
      <c r="G136" s="88">
        <v>799522.1</v>
      </c>
      <c r="H136" s="88">
        <v>0</v>
      </c>
      <c r="I136" s="88">
        <v>0</v>
      </c>
      <c r="J136" s="88">
        <v>0</v>
      </c>
      <c r="K136" s="88">
        <v>36</v>
      </c>
      <c r="L136" s="88">
        <v>0</v>
      </c>
      <c r="M136" s="88">
        <v>6290.3</v>
      </c>
      <c r="N136" s="88">
        <v>0</v>
      </c>
      <c r="O136" s="88">
        <v>0</v>
      </c>
      <c r="P136" s="88">
        <v>0</v>
      </c>
      <c r="Q136" s="88">
        <v>0</v>
      </c>
      <c r="R136" s="88">
        <v>0</v>
      </c>
      <c r="S136" s="88">
        <v>338443.8</v>
      </c>
      <c r="T136" s="88">
        <v>0</v>
      </c>
      <c r="U136" s="88">
        <v>0</v>
      </c>
      <c r="V136" s="88">
        <v>0</v>
      </c>
      <c r="W136" s="88">
        <v>0</v>
      </c>
      <c r="X136" s="88">
        <v>0</v>
      </c>
      <c r="Y136" s="88">
        <v>0</v>
      </c>
      <c r="Z136" s="88">
        <v>0</v>
      </c>
      <c r="AA136" s="88">
        <v>0</v>
      </c>
      <c r="AB136" s="88">
        <v>0</v>
      </c>
      <c r="AC136" s="88">
        <v>0</v>
      </c>
      <c r="AD136" s="88">
        <v>0</v>
      </c>
      <c r="AE136" s="88">
        <v>0</v>
      </c>
      <c r="AF136" s="88">
        <v>0</v>
      </c>
      <c r="AG136" s="88">
        <v>0</v>
      </c>
      <c r="AH136" s="88">
        <v>0</v>
      </c>
      <c r="AI136" s="88">
        <v>0</v>
      </c>
      <c r="AJ136" s="88">
        <v>0</v>
      </c>
      <c r="AK136" s="88">
        <v>0</v>
      </c>
      <c r="AL136" s="88">
        <v>0</v>
      </c>
      <c r="AM136" s="88">
        <v>0</v>
      </c>
      <c r="AN136" s="88">
        <v>0</v>
      </c>
      <c r="AO136" s="88">
        <v>0</v>
      </c>
      <c r="AP136" s="88">
        <v>0</v>
      </c>
      <c r="AQ136" s="88">
        <v>4720</v>
      </c>
      <c r="AR136" s="88">
        <v>0</v>
      </c>
    </row>
    <row r="137" spans="1:44" x14ac:dyDescent="0.25">
      <c r="A137" s="40">
        <v>136</v>
      </c>
      <c r="B137" s="41">
        <v>2705133</v>
      </c>
      <c r="C137" s="41" t="s">
        <v>876</v>
      </c>
      <c r="D137" s="41">
        <f>SUM('RC-StateBudget'!$E137:$AR137)</f>
        <v>1893960.55</v>
      </c>
      <c r="E137" s="87">
        <v>0</v>
      </c>
      <c r="F137" s="87">
        <v>0</v>
      </c>
      <c r="G137" s="87">
        <v>0</v>
      </c>
      <c r="H137" s="87">
        <v>0</v>
      </c>
      <c r="I137" s="87">
        <v>0</v>
      </c>
      <c r="J137" s="87">
        <v>0</v>
      </c>
      <c r="K137" s="87">
        <v>0</v>
      </c>
      <c r="L137" s="87">
        <v>0</v>
      </c>
      <c r="M137" s="87">
        <v>0</v>
      </c>
      <c r="N137" s="87">
        <v>0</v>
      </c>
      <c r="O137" s="87">
        <v>0</v>
      </c>
      <c r="P137" s="87">
        <v>0</v>
      </c>
      <c r="Q137" s="87">
        <v>0</v>
      </c>
      <c r="R137" s="87">
        <v>0</v>
      </c>
      <c r="S137" s="87">
        <v>1893960.55</v>
      </c>
      <c r="T137" s="87">
        <v>0</v>
      </c>
      <c r="U137" s="87">
        <v>0</v>
      </c>
      <c r="V137" s="87">
        <v>0</v>
      </c>
      <c r="W137" s="87">
        <v>0</v>
      </c>
      <c r="X137" s="87">
        <v>0</v>
      </c>
      <c r="Y137" s="87">
        <v>0</v>
      </c>
      <c r="Z137" s="87">
        <v>0</v>
      </c>
      <c r="AA137" s="87">
        <v>0</v>
      </c>
      <c r="AB137" s="87">
        <v>0</v>
      </c>
      <c r="AC137" s="87">
        <v>0</v>
      </c>
      <c r="AD137" s="87">
        <v>0</v>
      </c>
      <c r="AE137" s="87">
        <v>0</v>
      </c>
      <c r="AF137" s="87">
        <v>0</v>
      </c>
      <c r="AG137" s="87">
        <v>0</v>
      </c>
      <c r="AH137" s="87">
        <v>0</v>
      </c>
      <c r="AI137" s="87">
        <v>0</v>
      </c>
      <c r="AJ137" s="87">
        <v>0</v>
      </c>
      <c r="AK137" s="87">
        <v>0</v>
      </c>
      <c r="AL137" s="87">
        <v>0</v>
      </c>
      <c r="AM137" s="87">
        <v>0</v>
      </c>
      <c r="AN137" s="87">
        <v>0</v>
      </c>
      <c r="AO137" s="87">
        <v>0</v>
      </c>
      <c r="AP137" s="87">
        <v>0</v>
      </c>
      <c r="AQ137" s="87">
        <v>0</v>
      </c>
      <c r="AR137" s="87">
        <v>0</v>
      </c>
    </row>
    <row r="138" spans="1:44" x14ac:dyDescent="0.25">
      <c r="A138" s="43">
        <v>137</v>
      </c>
      <c r="B138" s="44">
        <v>4187083</v>
      </c>
      <c r="C138" s="44" t="s">
        <v>588</v>
      </c>
      <c r="D138" s="44">
        <f>SUM('RC-StateBudget'!$E138:$AR138)</f>
        <v>47884.2</v>
      </c>
      <c r="E138" s="88">
        <v>24963</v>
      </c>
      <c r="F138" s="88">
        <v>0</v>
      </c>
      <c r="G138" s="88">
        <v>0</v>
      </c>
      <c r="H138" s="88">
        <v>0</v>
      </c>
      <c r="I138" s="88">
        <v>0</v>
      </c>
      <c r="J138" s="88">
        <v>0</v>
      </c>
      <c r="K138" s="88">
        <v>0</v>
      </c>
      <c r="L138" s="88">
        <v>0</v>
      </c>
      <c r="M138" s="88">
        <v>0</v>
      </c>
      <c r="N138" s="88">
        <v>0</v>
      </c>
      <c r="O138" s="88">
        <v>0</v>
      </c>
      <c r="P138" s="88">
        <v>0</v>
      </c>
      <c r="Q138" s="88">
        <v>0</v>
      </c>
      <c r="R138" s="88">
        <v>8721.9</v>
      </c>
      <c r="S138" s="88">
        <v>517</v>
      </c>
      <c r="T138" s="88">
        <v>0</v>
      </c>
      <c r="U138" s="88">
        <v>0</v>
      </c>
      <c r="V138" s="88">
        <v>0</v>
      </c>
      <c r="W138" s="88">
        <v>0</v>
      </c>
      <c r="X138" s="88">
        <v>0</v>
      </c>
      <c r="Y138" s="88">
        <v>0</v>
      </c>
      <c r="Z138" s="88">
        <v>0</v>
      </c>
      <c r="AA138" s="88">
        <v>0</v>
      </c>
      <c r="AB138" s="88">
        <v>0</v>
      </c>
      <c r="AC138" s="88">
        <v>0</v>
      </c>
      <c r="AD138" s="88">
        <v>11682.3</v>
      </c>
      <c r="AE138" s="88">
        <v>0</v>
      </c>
      <c r="AF138" s="88">
        <v>0</v>
      </c>
      <c r="AG138" s="88">
        <v>0</v>
      </c>
      <c r="AH138" s="88">
        <v>0</v>
      </c>
      <c r="AI138" s="88">
        <v>0</v>
      </c>
      <c r="AJ138" s="88">
        <v>0</v>
      </c>
      <c r="AK138" s="88">
        <v>0</v>
      </c>
      <c r="AL138" s="88">
        <v>0</v>
      </c>
      <c r="AM138" s="88">
        <v>0</v>
      </c>
      <c r="AN138" s="88">
        <v>0</v>
      </c>
      <c r="AO138" s="88">
        <v>0</v>
      </c>
      <c r="AP138" s="88">
        <v>0</v>
      </c>
      <c r="AQ138" s="88">
        <v>2000</v>
      </c>
      <c r="AR138" s="88">
        <v>0</v>
      </c>
    </row>
    <row r="139" spans="1:44" x14ac:dyDescent="0.25">
      <c r="A139" s="40">
        <v>138</v>
      </c>
      <c r="B139" s="41">
        <v>2657457</v>
      </c>
      <c r="C139" s="41" t="s">
        <v>104</v>
      </c>
      <c r="D139" s="87">
        <f>SUM('RC-StateBudget'!$E139:$AR139)</f>
        <v>204194085.47</v>
      </c>
      <c r="E139" s="87">
        <v>14070129.5</v>
      </c>
      <c r="F139" s="87">
        <v>85164420.400000006</v>
      </c>
      <c r="G139" s="87">
        <v>0</v>
      </c>
      <c r="H139" s="87">
        <v>0</v>
      </c>
      <c r="I139" s="87">
        <v>0</v>
      </c>
      <c r="J139" s="87">
        <v>5764323.7999999998</v>
      </c>
      <c r="K139" s="87">
        <v>57886.2</v>
      </c>
      <c r="L139" s="87">
        <v>1756124.6</v>
      </c>
      <c r="M139" s="87">
        <v>15415645.6</v>
      </c>
      <c r="N139" s="87">
        <v>1670560</v>
      </c>
      <c r="O139" s="87">
        <v>14999801.199999999</v>
      </c>
      <c r="P139" s="87">
        <v>0</v>
      </c>
      <c r="Q139" s="87">
        <v>0</v>
      </c>
      <c r="R139" s="87">
        <v>98041.900000000009</v>
      </c>
      <c r="S139" s="87">
        <v>380474.8</v>
      </c>
      <c r="T139" s="87">
        <v>0</v>
      </c>
      <c r="U139" s="87">
        <v>0</v>
      </c>
      <c r="V139" s="87">
        <v>0</v>
      </c>
      <c r="W139" s="87">
        <v>0</v>
      </c>
      <c r="X139" s="87">
        <v>0</v>
      </c>
      <c r="Y139" s="87">
        <v>0</v>
      </c>
      <c r="Z139" s="87">
        <v>0</v>
      </c>
      <c r="AA139" s="87">
        <v>0</v>
      </c>
      <c r="AB139" s="87">
        <v>0</v>
      </c>
      <c r="AC139" s="87">
        <v>0</v>
      </c>
      <c r="AD139" s="87">
        <v>31400000</v>
      </c>
      <c r="AE139" s="87">
        <v>0</v>
      </c>
      <c r="AF139" s="87">
        <v>0</v>
      </c>
      <c r="AG139" s="87">
        <v>0</v>
      </c>
      <c r="AH139" s="87">
        <v>0</v>
      </c>
      <c r="AI139" s="87">
        <v>148219.4</v>
      </c>
      <c r="AJ139" s="87">
        <v>69048.669999999925</v>
      </c>
      <c r="AK139" s="87">
        <v>0</v>
      </c>
      <c r="AL139" s="87">
        <v>1055886.8</v>
      </c>
      <c r="AM139" s="87">
        <v>5539544</v>
      </c>
      <c r="AN139" s="87">
        <v>378050</v>
      </c>
      <c r="AO139" s="87">
        <v>18497088.300000001</v>
      </c>
      <c r="AP139" s="87">
        <v>40599.699999999997</v>
      </c>
      <c r="AQ139" s="87">
        <v>1983850.0999999999</v>
      </c>
      <c r="AR139" s="87">
        <v>5704390.5</v>
      </c>
    </row>
    <row r="140" spans="1:44" x14ac:dyDescent="0.25">
      <c r="A140" s="43">
        <v>139</v>
      </c>
      <c r="B140" s="44">
        <v>2678187</v>
      </c>
      <c r="C140" s="44" t="s">
        <v>784</v>
      </c>
      <c r="D140" s="44">
        <f>SUM('RC-StateBudget'!$E140:$AR140)</f>
        <v>167516.38999999998</v>
      </c>
      <c r="E140" s="88">
        <v>413.2</v>
      </c>
      <c r="F140" s="88">
        <v>0</v>
      </c>
      <c r="G140" s="88">
        <v>0</v>
      </c>
      <c r="H140" s="88">
        <v>0</v>
      </c>
      <c r="I140" s="88">
        <v>0</v>
      </c>
      <c r="J140" s="88">
        <v>0</v>
      </c>
      <c r="K140" s="88">
        <v>147.69999999999999</v>
      </c>
      <c r="L140" s="88">
        <v>0</v>
      </c>
      <c r="M140" s="88">
        <v>0</v>
      </c>
      <c r="N140" s="88">
        <v>0</v>
      </c>
      <c r="O140" s="88">
        <v>0</v>
      </c>
      <c r="P140" s="88">
        <v>0</v>
      </c>
      <c r="Q140" s="88">
        <v>0</v>
      </c>
      <c r="R140" s="88">
        <v>0</v>
      </c>
      <c r="S140" s="88">
        <v>161428.59</v>
      </c>
      <c r="T140" s="88">
        <v>0</v>
      </c>
      <c r="U140" s="88">
        <v>0</v>
      </c>
      <c r="V140" s="88">
        <v>0</v>
      </c>
      <c r="W140" s="88">
        <v>0</v>
      </c>
      <c r="X140" s="88">
        <v>0</v>
      </c>
      <c r="Y140" s="88">
        <v>0</v>
      </c>
      <c r="Z140" s="88">
        <v>0</v>
      </c>
      <c r="AA140" s="88">
        <v>0</v>
      </c>
      <c r="AB140" s="88">
        <v>0</v>
      </c>
      <c r="AC140" s="88">
        <v>0</v>
      </c>
      <c r="AD140" s="88">
        <v>5526.9</v>
      </c>
      <c r="AE140" s="88">
        <v>0</v>
      </c>
      <c r="AF140" s="88">
        <v>0</v>
      </c>
      <c r="AG140" s="88">
        <v>0</v>
      </c>
      <c r="AH140" s="88">
        <v>0</v>
      </c>
      <c r="AI140" s="88">
        <v>0</v>
      </c>
      <c r="AJ140" s="88">
        <v>0</v>
      </c>
      <c r="AK140" s="88">
        <v>0</v>
      </c>
      <c r="AL140" s="88">
        <v>0</v>
      </c>
      <c r="AM140" s="88">
        <v>0</v>
      </c>
      <c r="AN140" s="88">
        <v>0</v>
      </c>
      <c r="AO140" s="88">
        <v>0</v>
      </c>
      <c r="AP140" s="88">
        <v>0</v>
      </c>
      <c r="AQ140" s="88">
        <v>0</v>
      </c>
      <c r="AR140" s="88">
        <v>0</v>
      </c>
    </row>
    <row r="141" spans="1:44" x14ac:dyDescent="0.25">
      <c r="A141" s="40">
        <v>140</v>
      </c>
      <c r="B141" s="41">
        <v>5515882</v>
      </c>
      <c r="C141" s="41" t="s">
        <v>638</v>
      </c>
      <c r="D141" s="41">
        <f>SUM('RC-StateBudget'!$E141:$AR141)</f>
        <v>244444.9</v>
      </c>
      <c r="E141" s="87">
        <v>9239.1</v>
      </c>
      <c r="F141" s="87">
        <v>15148.5</v>
      </c>
      <c r="G141" s="87">
        <v>135842.5</v>
      </c>
      <c r="H141" s="87">
        <v>0</v>
      </c>
      <c r="I141" s="87">
        <v>0</v>
      </c>
      <c r="J141" s="87">
        <v>0</v>
      </c>
      <c r="K141" s="87">
        <v>0</v>
      </c>
      <c r="L141" s="87">
        <v>6233</v>
      </c>
      <c r="M141" s="87">
        <v>26287.8</v>
      </c>
      <c r="N141" s="87">
        <v>0</v>
      </c>
      <c r="O141" s="87">
        <v>7213.6</v>
      </c>
      <c r="P141" s="87">
        <v>0</v>
      </c>
      <c r="Q141" s="87">
        <v>0</v>
      </c>
      <c r="R141" s="87">
        <v>14</v>
      </c>
      <c r="S141" s="87">
        <v>12440.9</v>
      </c>
      <c r="T141" s="87">
        <v>0</v>
      </c>
      <c r="U141" s="87">
        <v>0</v>
      </c>
      <c r="V141" s="87">
        <v>0</v>
      </c>
      <c r="W141" s="87">
        <v>0</v>
      </c>
      <c r="X141" s="87">
        <v>0</v>
      </c>
      <c r="Y141" s="87">
        <v>0</v>
      </c>
      <c r="Z141" s="87">
        <v>0</v>
      </c>
      <c r="AA141" s="87">
        <v>0</v>
      </c>
      <c r="AB141" s="87">
        <v>0</v>
      </c>
      <c r="AC141" s="87">
        <v>0</v>
      </c>
      <c r="AD141" s="87">
        <v>15026</v>
      </c>
      <c r="AE141" s="87">
        <v>0</v>
      </c>
      <c r="AF141" s="87">
        <v>0</v>
      </c>
      <c r="AG141" s="87">
        <v>0</v>
      </c>
      <c r="AH141" s="87">
        <v>0</v>
      </c>
      <c r="AI141" s="87">
        <v>0</v>
      </c>
      <c r="AJ141" s="87">
        <v>3909.5</v>
      </c>
      <c r="AK141" s="87">
        <v>90</v>
      </c>
      <c r="AL141" s="87">
        <v>0</v>
      </c>
      <c r="AM141" s="87">
        <v>0</v>
      </c>
      <c r="AN141" s="87">
        <v>13000</v>
      </c>
      <c r="AO141" s="87">
        <v>0</v>
      </c>
      <c r="AP141" s="87">
        <v>0</v>
      </c>
      <c r="AQ141" s="87">
        <v>0</v>
      </c>
      <c r="AR141" s="87">
        <v>0</v>
      </c>
    </row>
    <row r="142" spans="1:44" x14ac:dyDescent="0.25">
      <c r="A142" s="43">
        <v>141</v>
      </c>
      <c r="B142" s="44">
        <v>2617749</v>
      </c>
      <c r="C142" s="44" t="s">
        <v>54</v>
      </c>
      <c r="D142" s="44">
        <f>SUM('RC-StateBudget'!$E142:$AR142)</f>
        <v>1065557.1000000001</v>
      </c>
      <c r="E142" s="88">
        <v>197839</v>
      </c>
      <c r="F142" s="88">
        <v>0</v>
      </c>
      <c r="G142" s="88">
        <v>576137.69999999995</v>
      </c>
      <c r="H142" s="88">
        <v>0</v>
      </c>
      <c r="I142" s="88">
        <v>0</v>
      </c>
      <c r="J142" s="88">
        <v>8939.5</v>
      </c>
      <c r="K142" s="88">
        <v>2863</v>
      </c>
      <c r="L142" s="88">
        <v>5471.4</v>
      </c>
      <c r="M142" s="88">
        <v>34187.9</v>
      </c>
      <c r="N142" s="88">
        <v>0</v>
      </c>
      <c r="O142" s="88">
        <v>0</v>
      </c>
      <c r="P142" s="88">
        <v>0</v>
      </c>
      <c r="Q142" s="88">
        <v>0</v>
      </c>
      <c r="R142" s="88">
        <v>0</v>
      </c>
      <c r="S142" s="88">
        <v>5250.9</v>
      </c>
      <c r="T142" s="88">
        <v>0</v>
      </c>
      <c r="U142" s="88">
        <v>0</v>
      </c>
      <c r="V142" s="88">
        <v>0</v>
      </c>
      <c r="W142" s="88">
        <v>0</v>
      </c>
      <c r="X142" s="88">
        <v>0</v>
      </c>
      <c r="Y142" s="88">
        <v>0</v>
      </c>
      <c r="Z142" s="88">
        <v>0</v>
      </c>
      <c r="AA142" s="88">
        <v>0</v>
      </c>
      <c r="AB142" s="88">
        <v>0</v>
      </c>
      <c r="AC142" s="88">
        <v>0</v>
      </c>
      <c r="AD142" s="88">
        <v>184867.7</v>
      </c>
      <c r="AE142" s="88">
        <v>0</v>
      </c>
      <c r="AF142" s="88">
        <v>0</v>
      </c>
      <c r="AG142" s="88">
        <v>0</v>
      </c>
      <c r="AH142" s="88">
        <v>0</v>
      </c>
      <c r="AI142" s="88">
        <v>0</v>
      </c>
      <c r="AJ142" s="88">
        <v>0</v>
      </c>
      <c r="AK142" s="88">
        <v>0</v>
      </c>
      <c r="AL142" s="88">
        <v>0</v>
      </c>
      <c r="AM142" s="88">
        <v>0</v>
      </c>
      <c r="AN142" s="88">
        <v>0</v>
      </c>
      <c r="AO142" s="88">
        <v>0</v>
      </c>
      <c r="AP142" s="88">
        <v>0</v>
      </c>
      <c r="AQ142" s="88">
        <v>50000</v>
      </c>
      <c r="AR142" s="88">
        <v>0</v>
      </c>
    </row>
    <row r="143" spans="1:44" x14ac:dyDescent="0.25">
      <c r="A143" s="40">
        <v>142</v>
      </c>
      <c r="B143" s="41">
        <v>2867095</v>
      </c>
      <c r="C143" s="41" t="s">
        <v>676</v>
      </c>
      <c r="D143" s="87">
        <f>SUM('RC-StateBudget'!$E143:$AR143)</f>
        <v>516082.13</v>
      </c>
      <c r="E143" s="87">
        <v>27073.9</v>
      </c>
      <c r="F143" s="87">
        <v>0</v>
      </c>
      <c r="G143" s="87">
        <v>0</v>
      </c>
      <c r="H143" s="87">
        <v>0</v>
      </c>
      <c r="I143" s="87">
        <v>0</v>
      </c>
      <c r="J143" s="87">
        <v>0</v>
      </c>
      <c r="K143" s="87">
        <v>357.7</v>
      </c>
      <c r="L143" s="87">
        <v>0</v>
      </c>
      <c r="M143" s="87">
        <v>0</v>
      </c>
      <c r="N143" s="87">
        <v>0</v>
      </c>
      <c r="O143" s="87">
        <v>0</v>
      </c>
      <c r="P143" s="87">
        <v>0</v>
      </c>
      <c r="Q143" s="87">
        <v>0</v>
      </c>
      <c r="R143" s="87">
        <v>7</v>
      </c>
      <c r="S143" s="87">
        <v>0</v>
      </c>
      <c r="T143" s="87">
        <v>0</v>
      </c>
      <c r="U143" s="87">
        <v>0</v>
      </c>
      <c r="V143" s="87">
        <v>0</v>
      </c>
      <c r="W143" s="87">
        <v>0</v>
      </c>
      <c r="X143" s="87">
        <v>0</v>
      </c>
      <c r="Y143" s="87">
        <v>47061.9</v>
      </c>
      <c r="Z143" s="87">
        <v>162256.1</v>
      </c>
      <c r="AA143" s="87">
        <v>0</v>
      </c>
      <c r="AB143" s="87">
        <v>15500</v>
      </c>
      <c r="AC143" s="87">
        <v>7815</v>
      </c>
      <c r="AD143" s="87">
        <v>242959.33</v>
      </c>
      <c r="AE143" s="87">
        <v>0</v>
      </c>
      <c r="AF143" s="87">
        <v>0</v>
      </c>
      <c r="AG143" s="87">
        <v>0</v>
      </c>
      <c r="AH143" s="87">
        <v>0</v>
      </c>
      <c r="AI143" s="87">
        <v>0</v>
      </c>
      <c r="AJ143" s="87">
        <v>0</v>
      </c>
      <c r="AK143" s="87">
        <v>0</v>
      </c>
      <c r="AL143" s="87">
        <v>883.2</v>
      </c>
      <c r="AM143" s="87">
        <v>0</v>
      </c>
      <c r="AN143" s="87">
        <v>12168</v>
      </c>
      <c r="AO143" s="87">
        <v>0</v>
      </c>
      <c r="AP143" s="87">
        <v>0</v>
      </c>
      <c r="AQ143" s="87">
        <v>0</v>
      </c>
      <c r="AR143" s="87">
        <v>0</v>
      </c>
    </row>
    <row r="144" spans="1:44" x14ac:dyDescent="0.25">
      <c r="A144" s="43">
        <v>143</v>
      </c>
      <c r="B144" s="44">
        <v>5155827</v>
      </c>
      <c r="C144" s="44" t="s">
        <v>743</v>
      </c>
      <c r="D144" s="44">
        <f>SUM('RC-StateBudget'!$E144:$AR144)</f>
        <v>32694.800000000003</v>
      </c>
      <c r="E144" s="88">
        <v>604.6</v>
      </c>
      <c r="F144" s="88">
        <v>0</v>
      </c>
      <c r="G144" s="88">
        <v>8138.8</v>
      </c>
      <c r="H144" s="88">
        <v>0</v>
      </c>
      <c r="I144" s="88">
        <v>0</v>
      </c>
      <c r="J144" s="88">
        <v>0</v>
      </c>
      <c r="K144" s="88">
        <v>374</v>
      </c>
      <c r="L144" s="88">
        <v>7296</v>
      </c>
      <c r="M144" s="88">
        <v>0</v>
      </c>
      <c r="N144" s="88">
        <v>0</v>
      </c>
      <c r="O144" s="88">
        <v>0</v>
      </c>
      <c r="P144" s="88">
        <v>0</v>
      </c>
      <c r="Q144" s="88">
        <v>0</v>
      </c>
      <c r="R144" s="88">
        <v>7</v>
      </c>
      <c r="S144" s="88">
        <v>4907.6000000000004</v>
      </c>
      <c r="T144" s="88">
        <v>0</v>
      </c>
      <c r="U144" s="88">
        <v>0</v>
      </c>
      <c r="V144" s="88">
        <v>0</v>
      </c>
      <c r="W144" s="88">
        <v>0</v>
      </c>
      <c r="X144" s="88">
        <v>0</v>
      </c>
      <c r="Y144" s="88">
        <v>0</v>
      </c>
      <c r="Z144" s="88">
        <v>0</v>
      </c>
      <c r="AA144" s="88">
        <v>0</v>
      </c>
      <c r="AB144" s="88">
        <v>0</v>
      </c>
      <c r="AC144" s="88">
        <v>0</v>
      </c>
      <c r="AD144" s="88">
        <v>11366.800000000001</v>
      </c>
      <c r="AE144" s="88">
        <v>0</v>
      </c>
      <c r="AF144" s="88">
        <v>0</v>
      </c>
      <c r="AG144" s="88">
        <v>0</v>
      </c>
      <c r="AH144" s="88">
        <v>0</v>
      </c>
      <c r="AI144" s="88">
        <v>0</v>
      </c>
      <c r="AJ144" s="88">
        <v>0</v>
      </c>
      <c r="AK144" s="88">
        <v>0</v>
      </c>
      <c r="AL144" s="88">
        <v>0</v>
      </c>
      <c r="AM144" s="88">
        <v>0</v>
      </c>
      <c r="AN144" s="88">
        <v>0</v>
      </c>
      <c r="AO144" s="88">
        <v>0</v>
      </c>
      <c r="AP144" s="88">
        <v>0</v>
      </c>
      <c r="AQ144" s="88">
        <v>0</v>
      </c>
      <c r="AR144" s="88">
        <v>0</v>
      </c>
    </row>
    <row r="145" spans="1:44" x14ac:dyDescent="0.25">
      <c r="A145" s="40">
        <v>144</v>
      </c>
      <c r="B145" s="41">
        <v>2075385</v>
      </c>
      <c r="C145" s="41" t="s">
        <v>209</v>
      </c>
      <c r="D145" s="87">
        <f>SUM('RC-StateBudget'!$E145:$AR145)</f>
        <v>192564884.16</v>
      </c>
      <c r="E145" s="87">
        <v>0</v>
      </c>
      <c r="F145" s="87">
        <v>8556579.3399999999</v>
      </c>
      <c r="G145" s="87">
        <v>0</v>
      </c>
      <c r="H145" s="87">
        <v>0</v>
      </c>
      <c r="I145" s="87">
        <v>0</v>
      </c>
      <c r="J145" s="87">
        <v>9431.56</v>
      </c>
      <c r="K145" s="87">
        <v>32996.6</v>
      </c>
      <c r="L145" s="87">
        <v>428.7</v>
      </c>
      <c r="M145" s="87">
        <v>1069142.8999999999</v>
      </c>
      <c r="N145" s="87">
        <v>0</v>
      </c>
      <c r="O145" s="87">
        <v>4016494.52</v>
      </c>
      <c r="P145" s="87">
        <v>164429.76999999999</v>
      </c>
      <c r="Q145" s="87">
        <v>3228.25</v>
      </c>
      <c r="R145" s="87">
        <v>14305</v>
      </c>
      <c r="S145" s="87">
        <v>0</v>
      </c>
      <c r="T145" s="87">
        <v>0</v>
      </c>
      <c r="U145" s="87">
        <v>165097068.31</v>
      </c>
      <c r="V145" s="87">
        <v>8942392.5999999996</v>
      </c>
      <c r="W145" s="87">
        <v>0</v>
      </c>
      <c r="X145" s="87">
        <v>143642</v>
      </c>
      <c r="Y145" s="87">
        <v>430926</v>
      </c>
      <c r="Z145" s="87">
        <v>451863</v>
      </c>
      <c r="AA145" s="87">
        <v>0</v>
      </c>
      <c r="AB145" s="87">
        <v>0</v>
      </c>
      <c r="AC145" s="87">
        <v>215463</v>
      </c>
      <c r="AD145" s="87">
        <v>887240.21</v>
      </c>
      <c r="AE145" s="87">
        <v>0</v>
      </c>
      <c r="AF145" s="87">
        <v>0</v>
      </c>
      <c r="AG145" s="87">
        <v>0</v>
      </c>
      <c r="AH145" s="87">
        <v>0</v>
      </c>
      <c r="AI145" s="87">
        <v>26282</v>
      </c>
      <c r="AJ145" s="87">
        <v>0</v>
      </c>
      <c r="AK145" s="87">
        <v>0</v>
      </c>
      <c r="AL145" s="87">
        <v>2473314.4</v>
      </c>
      <c r="AM145" s="87">
        <v>0</v>
      </c>
      <c r="AN145" s="87">
        <v>0</v>
      </c>
      <c r="AO145" s="87">
        <v>4996</v>
      </c>
      <c r="AP145" s="87">
        <v>0</v>
      </c>
      <c r="AQ145" s="87">
        <v>20000</v>
      </c>
      <c r="AR145" s="87">
        <v>4660</v>
      </c>
    </row>
    <row r="146" spans="1:44" x14ac:dyDescent="0.25">
      <c r="A146" s="43">
        <v>145</v>
      </c>
      <c r="B146" s="44">
        <v>5170672</v>
      </c>
      <c r="C146" s="44" t="s">
        <v>430</v>
      </c>
      <c r="D146" s="44">
        <f>SUM('RC-StateBudget'!$E146:$AR146)</f>
        <v>676573.36</v>
      </c>
      <c r="E146" s="88">
        <v>5025.8999999999996</v>
      </c>
      <c r="F146" s="88">
        <v>0</v>
      </c>
      <c r="G146" s="88">
        <v>0</v>
      </c>
      <c r="H146" s="88">
        <v>0</v>
      </c>
      <c r="I146" s="88">
        <v>0</v>
      </c>
      <c r="J146" s="88">
        <v>0</v>
      </c>
      <c r="K146" s="88">
        <v>13941.6</v>
      </c>
      <c r="L146" s="88">
        <v>15529</v>
      </c>
      <c r="M146" s="88">
        <v>0</v>
      </c>
      <c r="N146" s="88">
        <v>0</v>
      </c>
      <c r="O146" s="88">
        <v>0</v>
      </c>
      <c r="P146" s="88">
        <v>0</v>
      </c>
      <c r="Q146" s="88">
        <v>0</v>
      </c>
      <c r="R146" s="88">
        <v>0</v>
      </c>
      <c r="S146" s="88">
        <v>456910.66</v>
      </c>
      <c r="T146" s="88">
        <v>0</v>
      </c>
      <c r="U146" s="88">
        <v>0</v>
      </c>
      <c r="V146" s="88">
        <v>0</v>
      </c>
      <c r="W146" s="88">
        <v>0</v>
      </c>
      <c r="X146" s="88">
        <v>0</v>
      </c>
      <c r="Y146" s="88">
        <v>0</v>
      </c>
      <c r="Z146" s="88">
        <v>0</v>
      </c>
      <c r="AA146" s="88">
        <v>0</v>
      </c>
      <c r="AB146" s="88">
        <v>0</v>
      </c>
      <c r="AC146" s="88">
        <v>0</v>
      </c>
      <c r="AD146" s="88">
        <v>171258.2</v>
      </c>
      <c r="AE146" s="88">
        <v>0</v>
      </c>
      <c r="AF146" s="88">
        <v>0</v>
      </c>
      <c r="AG146" s="88">
        <v>0</v>
      </c>
      <c r="AH146" s="88">
        <v>0</v>
      </c>
      <c r="AI146" s="88">
        <v>0</v>
      </c>
      <c r="AJ146" s="88">
        <v>0</v>
      </c>
      <c r="AK146" s="88">
        <v>0</v>
      </c>
      <c r="AL146" s="88">
        <v>0</v>
      </c>
      <c r="AM146" s="88">
        <v>0</v>
      </c>
      <c r="AN146" s="88">
        <v>3600</v>
      </c>
      <c r="AO146" s="88">
        <v>0</v>
      </c>
      <c r="AP146" s="88">
        <v>308</v>
      </c>
      <c r="AQ146" s="88">
        <v>5000</v>
      </c>
      <c r="AR146" s="88">
        <v>5000</v>
      </c>
    </row>
    <row r="147" spans="1:44" x14ac:dyDescent="0.25">
      <c r="A147" s="40">
        <v>146</v>
      </c>
      <c r="B147" s="41">
        <v>5018056</v>
      </c>
      <c r="C147" s="41" t="s">
        <v>155</v>
      </c>
      <c r="D147" s="41">
        <f>SUM('RC-StateBudget'!$E147:$AR147)</f>
        <v>572946.80000000005</v>
      </c>
      <c r="E147" s="87">
        <v>0</v>
      </c>
      <c r="F147" s="87">
        <v>0</v>
      </c>
      <c r="G147" s="87">
        <v>487290.2</v>
      </c>
      <c r="H147" s="87">
        <v>0</v>
      </c>
      <c r="I147" s="87">
        <v>0</v>
      </c>
      <c r="J147" s="87">
        <v>0</v>
      </c>
      <c r="K147" s="87">
        <v>1591.4</v>
      </c>
      <c r="L147" s="87">
        <v>5580</v>
      </c>
      <c r="M147" s="87">
        <v>2872.8</v>
      </c>
      <c r="N147" s="87">
        <v>0</v>
      </c>
      <c r="O147" s="87">
        <v>0</v>
      </c>
      <c r="P147" s="87">
        <v>0</v>
      </c>
      <c r="Q147" s="87">
        <v>0</v>
      </c>
      <c r="R147" s="87">
        <v>0</v>
      </c>
      <c r="S147" s="87">
        <v>0</v>
      </c>
      <c r="T147" s="87">
        <v>0</v>
      </c>
      <c r="U147" s="87">
        <v>0</v>
      </c>
      <c r="V147" s="87">
        <v>0</v>
      </c>
      <c r="W147" s="87">
        <v>0</v>
      </c>
      <c r="X147" s="87">
        <v>0</v>
      </c>
      <c r="Y147" s="87">
        <v>0</v>
      </c>
      <c r="Z147" s="87">
        <v>0</v>
      </c>
      <c r="AA147" s="87">
        <v>0</v>
      </c>
      <c r="AB147" s="87">
        <v>0</v>
      </c>
      <c r="AC147" s="87">
        <v>0</v>
      </c>
      <c r="AD147" s="87">
        <v>72112.399999999994</v>
      </c>
      <c r="AE147" s="87">
        <v>0</v>
      </c>
      <c r="AF147" s="87">
        <v>0</v>
      </c>
      <c r="AG147" s="87">
        <v>0</v>
      </c>
      <c r="AH147" s="87">
        <v>0</v>
      </c>
      <c r="AI147" s="87">
        <v>0</v>
      </c>
      <c r="AJ147" s="87">
        <v>0</v>
      </c>
      <c r="AK147" s="87">
        <v>0</v>
      </c>
      <c r="AL147" s="87">
        <v>0</v>
      </c>
      <c r="AM147" s="87">
        <v>0</v>
      </c>
      <c r="AN147" s="87">
        <v>1000</v>
      </c>
      <c r="AO147" s="87">
        <v>0</v>
      </c>
      <c r="AP147" s="87">
        <v>0</v>
      </c>
      <c r="AQ147" s="87">
        <v>2500</v>
      </c>
      <c r="AR147" s="87">
        <v>0</v>
      </c>
    </row>
    <row r="148" spans="1:44" x14ac:dyDescent="0.25">
      <c r="A148" s="43">
        <v>147</v>
      </c>
      <c r="B148" s="44">
        <v>5102081</v>
      </c>
      <c r="C148" s="44" t="s">
        <v>599</v>
      </c>
      <c r="D148" s="44">
        <f>SUM('RC-StateBudget'!$E148:$AR148)</f>
        <v>85822</v>
      </c>
      <c r="E148" s="88">
        <v>0</v>
      </c>
      <c r="F148" s="88">
        <v>0</v>
      </c>
      <c r="G148" s="88">
        <v>0</v>
      </c>
      <c r="H148" s="88">
        <v>0</v>
      </c>
      <c r="I148" s="88">
        <v>0</v>
      </c>
      <c r="J148" s="88">
        <v>0</v>
      </c>
      <c r="K148" s="88">
        <v>0</v>
      </c>
      <c r="L148" s="88">
        <v>329.2</v>
      </c>
      <c r="M148" s="88">
        <v>0</v>
      </c>
      <c r="N148" s="88">
        <v>0</v>
      </c>
      <c r="O148" s="88">
        <v>0</v>
      </c>
      <c r="P148" s="88">
        <v>0</v>
      </c>
      <c r="Q148" s="88">
        <v>0</v>
      </c>
      <c r="R148" s="88">
        <v>0</v>
      </c>
      <c r="S148" s="88">
        <v>76942.8</v>
      </c>
      <c r="T148" s="88">
        <v>0</v>
      </c>
      <c r="U148" s="88">
        <v>0</v>
      </c>
      <c r="V148" s="88">
        <v>0</v>
      </c>
      <c r="W148" s="88">
        <v>0</v>
      </c>
      <c r="X148" s="88">
        <v>0</v>
      </c>
      <c r="Y148" s="88">
        <v>0</v>
      </c>
      <c r="Z148" s="88">
        <v>0</v>
      </c>
      <c r="AA148" s="88">
        <v>0</v>
      </c>
      <c r="AB148" s="88">
        <v>0</v>
      </c>
      <c r="AC148" s="88">
        <v>0</v>
      </c>
      <c r="AD148" s="88">
        <v>0</v>
      </c>
      <c r="AE148" s="88">
        <v>0</v>
      </c>
      <c r="AF148" s="88">
        <v>0</v>
      </c>
      <c r="AG148" s="88">
        <v>0</v>
      </c>
      <c r="AH148" s="88">
        <v>0</v>
      </c>
      <c r="AI148" s="88">
        <v>0</v>
      </c>
      <c r="AJ148" s="88">
        <v>0</v>
      </c>
      <c r="AK148" s="88">
        <v>0</v>
      </c>
      <c r="AL148" s="88">
        <v>0</v>
      </c>
      <c r="AM148" s="88">
        <v>0</v>
      </c>
      <c r="AN148" s="88">
        <v>400</v>
      </c>
      <c r="AO148" s="88">
        <v>0</v>
      </c>
      <c r="AP148" s="88">
        <v>0</v>
      </c>
      <c r="AQ148" s="88">
        <v>8150</v>
      </c>
      <c r="AR148" s="88">
        <v>0</v>
      </c>
    </row>
    <row r="149" spans="1:44" x14ac:dyDescent="0.25">
      <c r="A149" s="40">
        <v>148</v>
      </c>
      <c r="B149" s="41">
        <v>5068827</v>
      </c>
      <c r="C149" s="41" t="s">
        <v>400</v>
      </c>
      <c r="D149" s="41">
        <f>SUM('RC-StateBudget'!$E149:$AR149)</f>
        <v>551748</v>
      </c>
      <c r="E149" s="87">
        <v>4144.7</v>
      </c>
      <c r="F149" s="87">
        <v>0</v>
      </c>
      <c r="G149" s="87">
        <v>52877.8</v>
      </c>
      <c r="H149" s="87">
        <v>70742.100000000006</v>
      </c>
      <c r="I149" s="87">
        <v>0</v>
      </c>
      <c r="J149" s="87">
        <v>0</v>
      </c>
      <c r="K149" s="87">
        <v>8217.7000000000007</v>
      </c>
      <c r="L149" s="87">
        <v>16727.8</v>
      </c>
      <c r="M149" s="87">
        <v>8702.4000000000015</v>
      </c>
      <c r="N149" s="87">
        <v>26954</v>
      </c>
      <c r="O149" s="87">
        <v>0</v>
      </c>
      <c r="P149" s="87">
        <v>0</v>
      </c>
      <c r="Q149" s="87">
        <v>0</v>
      </c>
      <c r="R149" s="87">
        <v>0</v>
      </c>
      <c r="S149" s="87">
        <v>16241.199999999997</v>
      </c>
      <c r="T149" s="87">
        <v>0</v>
      </c>
      <c r="U149" s="87">
        <v>0</v>
      </c>
      <c r="V149" s="87">
        <v>0</v>
      </c>
      <c r="W149" s="87">
        <v>0</v>
      </c>
      <c r="X149" s="87">
        <v>0</v>
      </c>
      <c r="Y149" s="87">
        <v>0</v>
      </c>
      <c r="Z149" s="87">
        <v>0</v>
      </c>
      <c r="AA149" s="87">
        <v>0</v>
      </c>
      <c r="AB149" s="87">
        <v>0</v>
      </c>
      <c r="AC149" s="87">
        <v>0</v>
      </c>
      <c r="AD149" s="87">
        <v>329280.3</v>
      </c>
      <c r="AE149" s="87">
        <v>0</v>
      </c>
      <c r="AF149" s="87">
        <v>0</v>
      </c>
      <c r="AG149" s="87">
        <v>0</v>
      </c>
      <c r="AH149" s="87">
        <v>0</v>
      </c>
      <c r="AI149" s="87">
        <v>0</v>
      </c>
      <c r="AJ149" s="87">
        <v>1860</v>
      </c>
      <c r="AK149" s="87">
        <v>0</v>
      </c>
      <c r="AL149" s="87">
        <v>0</v>
      </c>
      <c r="AM149" s="87">
        <v>0</v>
      </c>
      <c r="AN149" s="87">
        <v>14000</v>
      </c>
      <c r="AO149" s="87">
        <v>0</v>
      </c>
      <c r="AP149" s="87">
        <v>0</v>
      </c>
      <c r="AQ149" s="87">
        <v>2000</v>
      </c>
      <c r="AR149" s="87">
        <v>0</v>
      </c>
    </row>
    <row r="150" spans="1:44" x14ac:dyDescent="0.25">
      <c r="A150" s="43">
        <v>149</v>
      </c>
      <c r="B150" s="44">
        <v>5084555</v>
      </c>
      <c r="C150" s="44" t="s">
        <v>343</v>
      </c>
      <c r="D150" s="44">
        <f>SUM('RC-StateBudget'!$E150:$AR150)</f>
        <v>16387492.773299998</v>
      </c>
      <c r="E150" s="88">
        <v>35198.300000000003</v>
      </c>
      <c r="F150" s="88">
        <v>76332.7</v>
      </c>
      <c r="G150" s="88">
        <v>5568016.4000000004</v>
      </c>
      <c r="H150" s="88">
        <v>1134789.8999999999</v>
      </c>
      <c r="I150" s="88">
        <v>0</v>
      </c>
      <c r="J150" s="88">
        <v>1184062.6000000001</v>
      </c>
      <c r="K150" s="88">
        <v>24463.100000000002</v>
      </c>
      <c r="L150" s="88">
        <v>123929.1</v>
      </c>
      <c r="M150" s="88">
        <v>165513.20000000001</v>
      </c>
      <c r="N150" s="88">
        <v>0</v>
      </c>
      <c r="O150" s="88">
        <v>8529.1</v>
      </c>
      <c r="P150" s="88">
        <v>0</v>
      </c>
      <c r="Q150" s="88">
        <v>0</v>
      </c>
      <c r="R150" s="88">
        <v>4890269.2</v>
      </c>
      <c r="S150" s="88">
        <v>233451.5</v>
      </c>
      <c r="T150" s="88">
        <v>0</v>
      </c>
      <c r="U150" s="88">
        <v>0</v>
      </c>
      <c r="V150" s="88">
        <v>0</v>
      </c>
      <c r="W150" s="88">
        <v>0</v>
      </c>
      <c r="X150" s="88">
        <v>0</v>
      </c>
      <c r="Y150" s="88">
        <v>0</v>
      </c>
      <c r="Z150" s="88">
        <v>0</v>
      </c>
      <c r="AA150" s="88">
        <v>0</v>
      </c>
      <c r="AB150" s="88">
        <v>0</v>
      </c>
      <c r="AC150" s="88">
        <v>0</v>
      </c>
      <c r="AD150" s="88">
        <v>2892700.3733000001</v>
      </c>
      <c r="AE150" s="88">
        <v>0</v>
      </c>
      <c r="AF150" s="88">
        <v>0</v>
      </c>
      <c r="AG150" s="88">
        <v>0</v>
      </c>
      <c r="AH150" s="88">
        <v>0</v>
      </c>
      <c r="AI150" s="88">
        <v>561.6</v>
      </c>
      <c r="AJ150" s="88">
        <v>0</v>
      </c>
      <c r="AK150" s="88">
        <v>0</v>
      </c>
      <c r="AL150" s="88">
        <v>39762.699999999997</v>
      </c>
      <c r="AM150" s="88">
        <v>0</v>
      </c>
      <c r="AN150" s="88">
        <v>0</v>
      </c>
      <c r="AO150" s="88">
        <v>0</v>
      </c>
      <c r="AP150" s="88">
        <v>0</v>
      </c>
      <c r="AQ150" s="88">
        <v>8180</v>
      </c>
      <c r="AR150" s="88">
        <v>1733</v>
      </c>
    </row>
    <row r="151" spans="1:44" x14ac:dyDescent="0.25">
      <c r="A151" s="40">
        <v>150</v>
      </c>
      <c r="B151" s="41">
        <v>2108291</v>
      </c>
      <c r="C151" s="41" t="s">
        <v>180</v>
      </c>
      <c r="D151" s="41">
        <f>SUM('RC-StateBudget'!$E151:$AR151)</f>
        <v>956336</v>
      </c>
      <c r="E151" s="87">
        <v>0</v>
      </c>
      <c r="F151" s="87">
        <v>17380.310000000001</v>
      </c>
      <c r="G151" s="87">
        <v>0</v>
      </c>
      <c r="H151" s="87">
        <v>0</v>
      </c>
      <c r="I151" s="87">
        <v>0</v>
      </c>
      <c r="J151" s="87">
        <v>0</v>
      </c>
      <c r="K151" s="87">
        <v>5334.2</v>
      </c>
      <c r="L151" s="87">
        <v>23504.2</v>
      </c>
      <c r="M151" s="87">
        <v>4379.5</v>
      </c>
      <c r="N151" s="87">
        <v>0</v>
      </c>
      <c r="O151" s="87">
        <v>3542.86</v>
      </c>
      <c r="P151" s="87">
        <v>0</v>
      </c>
      <c r="Q151" s="87">
        <v>0</v>
      </c>
      <c r="R151" s="87">
        <v>56.400000000000006</v>
      </c>
      <c r="S151" s="87">
        <v>509301.63</v>
      </c>
      <c r="T151" s="87">
        <v>0</v>
      </c>
      <c r="U151" s="87">
        <v>0</v>
      </c>
      <c r="V151" s="87">
        <v>0</v>
      </c>
      <c r="W151" s="87">
        <v>0</v>
      </c>
      <c r="X151" s="87">
        <v>0</v>
      </c>
      <c r="Y151" s="87">
        <v>0</v>
      </c>
      <c r="Z151" s="87">
        <v>0</v>
      </c>
      <c r="AA151" s="87">
        <v>0</v>
      </c>
      <c r="AB151" s="87">
        <v>0</v>
      </c>
      <c r="AC151" s="87">
        <v>0</v>
      </c>
      <c r="AD151" s="87">
        <v>286755</v>
      </c>
      <c r="AE151" s="87">
        <v>0</v>
      </c>
      <c r="AF151" s="87">
        <v>0</v>
      </c>
      <c r="AG151" s="87">
        <v>0</v>
      </c>
      <c r="AH151" s="87">
        <v>0</v>
      </c>
      <c r="AI151" s="87">
        <v>0</v>
      </c>
      <c r="AJ151" s="87">
        <v>0</v>
      </c>
      <c r="AK151" s="87">
        <v>0</v>
      </c>
      <c r="AL151" s="87">
        <v>10629.400000000001</v>
      </c>
      <c r="AM151" s="87">
        <v>0</v>
      </c>
      <c r="AN151" s="87">
        <v>800</v>
      </c>
      <c r="AO151" s="87">
        <v>0</v>
      </c>
      <c r="AP151" s="87">
        <v>0</v>
      </c>
      <c r="AQ151" s="87">
        <v>94652.5</v>
      </c>
      <c r="AR151" s="87">
        <v>0</v>
      </c>
    </row>
    <row r="152" spans="1:44" x14ac:dyDescent="0.25">
      <c r="A152" s="43">
        <v>151</v>
      </c>
      <c r="B152" s="44">
        <v>5384982</v>
      </c>
      <c r="C152" s="44" t="s">
        <v>601</v>
      </c>
      <c r="D152" s="44">
        <f>SUM('RC-StateBudget'!$E152:$AR152)</f>
        <v>284578.01</v>
      </c>
      <c r="E152" s="88">
        <v>0</v>
      </c>
      <c r="F152" s="88">
        <v>0</v>
      </c>
      <c r="G152" s="88">
        <v>0</v>
      </c>
      <c r="H152" s="88">
        <v>0</v>
      </c>
      <c r="I152" s="88">
        <v>0</v>
      </c>
      <c r="J152" s="88">
        <v>0</v>
      </c>
      <c r="K152" s="88">
        <v>591.70000000000005</v>
      </c>
      <c r="L152" s="88">
        <v>0</v>
      </c>
      <c r="M152" s="88">
        <v>0</v>
      </c>
      <c r="N152" s="88">
        <v>0</v>
      </c>
      <c r="O152" s="88">
        <v>0</v>
      </c>
      <c r="P152" s="88">
        <v>0</v>
      </c>
      <c r="Q152" s="88">
        <v>0</v>
      </c>
      <c r="R152" s="88">
        <v>0</v>
      </c>
      <c r="S152" s="88">
        <v>9828.01</v>
      </c>
      <c r="T152" s="88">
        <v>0</v>
      </c>
      <c r="U152" s="88">
        <v>0</v>
      </c>
      <c r="V152" s="88">
        <v>0</v>
      </c>
      <c r="W152" s="88">
        <v>0</v>
      </c>
      <c r="X152" s="88">
        <v>0</v>
      </c>
      <c r="Y152" s="88">
        <v>0</v>
      </c>
      <c r="Z152" s="88">
        <v>0</v>
      </c>
      <c r="AA152" s="88">
        <v>0</v>
      </c>
      <c r="AB152" s="88">
        <v>0</v>
      </c>
      <c r="AC152" s="88">
        <v>0</v>
      </c>
      <c r="AD152" s="88">
        <v>259999.5</v>
      </c>
      <c r="AE152" s="88">
        <v>0</v>
      </c>
      <c r="AF152" s="88">
        <v>0</v>
      </c>
      <c r="AG152" s="88">
        <v>0</v>
      </c>
      <c r="AH152" s="88">
        <v>0</v>
      </c>
      <c r="AI152" s="88">
        <v>0</v>
      </c>
      <c r="AJ152" s="88">
        <v>0</v>
      </c>
      <c r="AK152" s="88">
        <v>0</v>
      </c>
      <c r="AL152" s="88">
        <v>10108.799999999999</v>
      </c>
      <c r="AM152" s="88">
        <v>0</v>
      </c>
      <c r="AN152" s="88">
        <v>1050</v>
      </c>
      <c r="AO152" s="88">
        <v>0</v>
      </c>
      <c r="AP152" s="88">
        <v>0</v>
      </c>
      <c r="AQ152" s="88">
        <v>3000</v>
      </c>
      <c r="AR152" s="88">
        <v>0</v>
      </c>
    </row>
    <row r="153" spans="1:44" x14ac:dyDescent="0.25">
      <c r="A153" s="40">
        <v>152</v>
      </c>
      <c r="B153" s="41">
        <v>5261198</v>
      </c>
      <c r="C153" s="41" t="s">
        <v>156</v>
      </c>
      <c r="D153" s="41">
        <f>SUM('RC-StateBudget'!$E153:$AR153)</f>
        <v>3551746</v>
      </c>
      <c r="E153" s="87">
        <v>1041102</v>
      </c>
      <c r="F153" s="87">
        <v>0</v>
      </c>
      <c r="G153" s="87">
        <v>1918662.6</v>
      </c>
      <c r="H153" s="87">
        <v>285315</v>
      </c>
      <c r="I153" s="87">
        <v>0</v>
      </c>
      <c r="J153" s="87">
        <v>0</v>
      </c>
      <c r="K153" s="87">
        <v>385.4</v>
      </c>
      <c r="L153" s="87">
        <v>4743.6000000000004</v>
      </c>
      <c r="M153" s="87">
        <v>3165.1</v>
      </c>
      <c r="N153" s="87">
        <v>0</v>
      </c>
      <c r="O153" s="87">
        <v>0</v>
      </c>
      <c r="P153" s="87">
        <v>0</v>
      </c>
      <c r="Q153" s="87">
        <v>0</v>
      </c>
      <c r="R153" s="87">
        <v>0</v>
      </c>
      <c r="S153" s="87">
        <v>42084.800000000003</v>
      </c>
      <c r="T153" s="87">
        <v>0</v>
      </c>
      <c r="U153" s="87">
        <v>0</v>
      </c>
      <c r="V153" s="87">
        <v>0</v>
      </c>
      <c r="W153" s="87">
        <v>0</v>
      </c>
      <c r="X153" s="87">
        <v>0</v>
      </c>
      <c r="Y153" s="87">
        <v>0</v>
      </c>
      <c r="Z153" s="87">
        <v>0</v>
      </c>
      <c r="AA153" s="87">
        <v>0</v>
      </c>
      <c r="AB153" s="87">
        <v>0</v>
      </c>
      <c r="AC153" s="87">
        <v>0</v>
      </c>
      <c r="AD153" s="87">
        <v>0</v>
      </c>
      <c r="AE153" s="87">
        <v>0</v>
      </c>
      <c r="AF153" s="87">
        <v>0</v>
      </c>
      <c r="AG153" s="87">
        <v>0</v>
      </c>
      <c r="AH153" s="87">
        <v>0</v>
      </c>
      <c r="AI153" s="87">
        <v>0</v>
      </c>
      <c r="AJ153" s="87">
        <v>45787.5</v>
      </c>
      <c r="AK153" s="87">
        <v>0</v>
      </c>
      <c r="AL153" s="87">
        <v>0</v>
      </c>
      <c r="AM153" s="87">
        <v>0</v>
      </c>
      <c r="AN153" s="87">
        <v>195000</v>
      </c>
      <c r="AO153" s="87">
        <v>0</v>
      </c>
      <c r="AP153" s="87">
        <v>0</v>
      </c>
      <c r="AQ153" s="87">
        <v>0</v>
      </c>
      <c r="AR153" s="87">
        <v>15500</v>
      </c>
    </row>
    <row r="154" spans="1:44" x14ac:dyDescent="0.25">
      <c r="A154" s="43">
        <v>153</v>
      </c>
      <c r="B154" s="44">
        <v>5460093</v>
      </c>
      <c r="C154" s="44" t="s">
        <v>882</v>
      </c>
      <c r="D154" s="44">
        <f>SUM('RC-StateBudget'!$E154:$AR154)</f>
        <v>251214.2</v>
      </c>
      <c r="E154" s="88">
        <v>0</v>
      </c>
      <c r="F154" s="88">
        <v>0</v>
      </c>
      <c r="G154" s="88">
        <v>0</v>
      </c>
      <c r="H154" s="88">
        <v>0</v>
      </c>
      <c r="I154" s="88">
        <v>0</v>
      </c>
      <c r="J154" s="88">
        <v>0</v>
      </c>
      <c r="K154" s="88">
        <v>0</v>
      </c>
      <c r="L154" s="88">
        <v>0</v>
      </c>
      <c r="M154" s="88">
        <v>0</v>
      </c>
      <c r="N154" s="88">
        <v>0</v>
      </c>
      <c r="O154" s="88">
        <v>0</v>
      </c>
      <c r="P154" s="88">
        <v>0</v>
      </c>
      <c r="Q154" s="88">
        <v>0</v>
      </c>
      <c r="R154" s="88">
        <v>0</v>
      </c>
      <c r="S154" s="88">
        <v>251214.2</v>
      </c>
      <c r="T154" s="88">
        <v>0</v>
      </c>
      <c r="U154" s="88">
        <v>0</v>
      </c>
      <c r="V154" s="88">
        <v>0</v>
      </c>
      <c r="W154" s="88">
        <v>0</v>
      </c>
      <c r="X154" s="88">
        <v>0</v>
      </c>
      <c r="Y154" s="88">
        <v>0</v>
      </c>
      <c r="Z154" s="88">
        <v>0</v>
      </c>
      <c r="AA154" s="88">
        <v>0</v>
      </c>
      <c r="AB154" s="88">
        <v>0</v>
      </c>
      <c r="AC154" s="88">
        <v>0</v>
      </c>
      <c r="AD154" s="88">
        <v>0</v>
      </c>
      <c r="AE154" s="88">
        <v>0</v>
      </c>
      <c r="AF154" s="88">
        <v>0</v>
      </c>
      <c r="AG154" s="88">
        <v>0</v>
      </c>
      <c r="AH154" s="88">
        <v>0</v>
      </c>
      <c r="AI154" s="88">
        <v>0</v>
      </c>
      <c r="AJ154" s="88">
        <v>0</v>
      </c>
      <c r="AK154" s="88">
        <v>0</v>
      </c>
      <c r="AL154" s="88">
        <v>0</v>
      </c>
      <c r="AM154" s="88">
        <v>0</v>
      </c>
      <c r="AN154" s="88">
        <v>0</v>
      </c>
      <c r="AO154" s="88">
        <v>0</v>
      </c>
      <c r="AP154" s="88">
        <v>0</v>
      </c>
      <c r="AQ154" s="88">
        <v>0</v>
      </c>
      <c r="AR154" s="88">
        <v>0</v>
      </c>
    </row>
    <row r="155" spans="1:44" x14ac:dyDescent="0.25">
      <c r="A155" s="40">
        <v>154</v>
      </c>
      <c r="B155" s="41">
        <v>5044804</v>
      </c>
      <c r="C155" s="41" t="s">
        <v>788</v>
      </c>
      <c r="D155" s="41">
        <f>SUM('RC-StateBudget'!$E155:$AR155)</f>
        <v>389168.53</v>
      </c>
      <c r="E155" s="87">
        <v>0</v>
      </c>
      <c r="F155" s="87">
        <v>0</v>
      </c>
      <c r="G155" s="87">
        <v>0</v>
      </c>
      <c r="H155" s="87">
        <v>0</v>
      </c>
      <c r="I155" s="87">
        <v>0</v>
      </c>
      <c r="J155" s="87">
        <v>0</v>
      </c>
      <c r="K155" s="87">
        <v>148.5</v>
      </c>
      <c r="L155" s="87">
        <v>0</v>
      </c>
      <c r="M155" s="87">
        <v>0</v>
      </c>
      <c r="N155" s="87">
        <v>0</v>
      </c>
      <c r="O155" s="87">
        <v>0</v>
      </c>
      <c r="P155" s="87">
        <v>0</v>
      </c>
      <c r="Q155" s="87">
        <v>0</v>
      </c>
      <c r="R155" s="87">
        <v>0</v>
      </c>
      <c r="S155" s="87">
        <v>388228.03</v>
      </c>
      <c r="T155" s="87">
        <v>0</v>
      </c>
      <c r="U155" s="87">
        <v>0</v>
      </c>
      <c r="V155" s="87">
        <v>0</v>
      </c>
      <c r="W155" s="87">
        <v>0</v>
      </c>
      <c r="X155" s="87">
        <v>0</v>
      </c>
      <c r="Y155" s="87">
        <v>0</v>
      </c>
      <c r="Z155" s="87">
        <v>0</v>
      </c>
      <c r="AA155" s="87">
        <v>0</v>
      </c>
      <c r="AB155" s="87">
        <v>0</v>
      </c>
      <c r="AC155" s="87">
        <v>0</v>
      </c>
      <c r="AD155" s="87">
        <v>792</v>
      </c>
      <c r="AE155" s="87">
        <v>0</v>
      </c>
      <c r="AF155" s="87">
        <v>0</v>
      </c>
      <c r="AG155" s="87">
        <v>0</v>
      </c>
      <c r="AH155" s="87">
        <v>0</v>
      </c>
      <c r="AI155" s="87">
        <v>0</v>
      </c>
      <c r="AJ155" s="87">
        <v>0</v>
      </c>
      <c r="AK155" s="87">
        <v>0</v>
      </c>
      <c r="AL155" s="87">
        <v>0</v>
      </c>
      <c r="AM155" s="87">
        <v>0</v>
      </c>
      <c r="AN155" s="87">
        <v>0</v>
      </c>
      <c r="AO155" s="87">
        <v>0</v>
      </c>
      <c r="AP155" s="87">
        <v>0</v>
      </c>
      <c r="AQ155" s="87">
        <v>0</v>
      </c>
      <c r="AR155" s="87">
        <v>0</v>
      </c>
    </row>
    <row r="156" spans="1:44" x14ac:dyDescent="0.25">
      <c r="A156" s="43">
        <v>155</v>
      </c>
      <c r="B156" s="44">
        <v>5288703</v>
      </c>
      <c r="C156" s="44" t="s">
        <v>576</v>
      </c>
      <c r="D156" s="44">
        <f>SUM('RC-StateBudget'!$E156:$AR156)</f>
        <v>766327.60999999987</v>
      </c>
      <c r="E156" s="88">
        <v>0</v>
      </c>
      <c r="F156" s="88">
        <v>297221.96999999997</v>
      </c>
      <c r="G156" s="88">
        <v>177165.2</v>
      </c>
      <c r="H156" s="88">
        <v>0</v>
      </c>
      <c r="I156" s="88">
        <v>0</v>
      </c>
      <c r="J156" s="88">
        <v>1400</v>
      </c>
      <c r="K156" s="88">
        <v>216</v>
      </c>
      <c r="L156" s="88">
        <v>1416</v>
      </c>
      <c r="M156" s="88">
        <v>8263.4</v>
      </c>
      <c r="N156" s="88">
        <v>8000</v>
      </c>
      <c r="O156" s="88">
        <v>141534.26999999999</v>
      </c>
      <c r="P156" s="88">
        <v>0</v>
      </c>
      <c r="Q156" s="88">
        <v>0</v>
      </c>
      <c r="R156" s="88">
        <v>4411.58</v>
      </c>
      <c r="S156" s="88">
        <v>1199.5899999999999</v>
      </c>
      <c r="T156" s="88">
        <v>0</v>
      </c>
      <c r="U156" s="88">
        <v>0</v>
      </c>
      <c r="V156" s="88">
        <v>0</v>
      </c>
      <c r="W156" s="88">
        <v>0</v>
      </c>
      <c r="X156" s="88">
        <v>0</v>
      </c>
      <c r="Y156" s="88">
        <v>0</v>
      </c>
      <c r="Z156" s="88">
        <v>0</v>
      </c>
      <c r="AA156" s="88">
        <v>0</v>
      </c>
      <c r="AB156" s="88">
        <v>0</v>
      </c>
      <c r="AC156" s="88">
        <v>0</v>
      </c>
      <c r="AD156" s="88">
        <v>83702.600000000006</v>
      </c>
      <c r="AE156" s="88">
        <v>0</v>
      </c>
      <c r="AF156" s="88">
        <v>0</v>
      </c>
      <c r="AG156" s="88">
        <v>0</v>
      </c>
      <c r="AH156" s="88">
        <v>0</v>
      </c>
      <c r="AI156" s="88">
        <v>0</v>
      </c>
      <c r="AJ156" s="88">
        <v>1257.8</v>
      </c>
      <c r="AK156" s="88">
        <v>0</v>
      </c>
      <c r="AL156" s="88">
        <v>30539.200000000001</v>
      </c>
      <c r="AM156" s="88">
        <v>0</v>
      </c>
      <c r="AN156" s="88">
        <v>3000</v>
      </c>
      <c r="AO156" s="88">
        <v>0</v>
      </c>
      <c r="AP156" s="88">
        <v>5000</v>
      </c>
      <c r="AQ156" s="88">
        <v>2000</v>
      </c>
      <c r="AR156" s="88">
        <v>0</v>
      </c>
    </row>
    <row r="157" spans="1:44" x14ac:dyDescent="0.25">
      <c r="A157" s="40">
        <v>156</v>
      </c>
      <c r="B157" s="41">
        <v>5407575</v>
      </c>
      <c r="C157" s="41" t="s">
        <v>710</v>
      </c>
      <c r="D157" s="41">
        <f>SUM('RC-StateBudget'!$E157:$AR157)</f>
        <v>207604.37</v>
      </c>
      <c r="E157" s="87">
        <v>894.4</v>
      </c>
      <c r="F157" s="87">
        <v>0</v>
      </c>
      <c r="G157" s="87">
        <v>0</v>
      </c>
      <c r="H157" s="87">
        <v>0</v>
      </c>
      <c r="I157" s="87">
        <v>0</v>
      </c>
      <c r="J157" s="87">
        <v>0</v>
      </c>
      <c r="K157" s="87">
        <v>0</v>
      </c>
      <c r="L157" s="87">
        <v>0</v>
      </c>
      <c r="M157" s="87">
        <v>0</v>
      </c>
      <c r="N157" s="87">
        <v>0</v>
      </c>
      <c r="O157" s="87">
        <v>0</v>
      </c>
      <c r="P157" s="87">
        <v>0</v>
      </c>
      <c r="Q157" s="87">
        <v>0</v>
      </c>
      <c r="R157" s="87">
        <v>0</v>
      </c>
      <c r="S157" s="87">
        <v>205959.97</v>
      </c>
      <c r="T157" s="87">
        <v>0</v>
      </c>
      <c r="U157" s="87">
        <v>0</v>
      </c>
      <c r="V157" s="87">
        <v>0</v>
      </c>
      <c r="W157" s="87">
        <v>0</v>
      </c>
      <c r="X157" s="87">
        <v>0</v>
      </c>
      <c r="Y157" s="87">
        <v>0</v>
      </c>
      <c r="Z157" s="87">
        <v>0</v>
      </c>
      <c r="AA157" s="87">
        <v>0</v>
      </c>
      <c r="AB157" s="87">
        <v>0</v>
      </c>
      <c r="AC157" s="87">
        <v>0</v>
      </c>
      <c r="AD157" s="87">
        <v>0</v>
      </c>
      <c r="AE157" s="87">
        <v>0</v>
      </c>
      <c r="AF157" s="87">
        <v>0</v>
      </c>
      <c r="AG157" s="87">
        <v>0</v>
      </c>
      <c r="AH157" s="87">
        <v>0</v>
      </c>
      <c r="AI157" s="87">
        <v>0</v>
      </c>
      <c r="AJ157" s="87">
        <v>0</v>
      </c>
      <c r="AK157" s="87">
        <v>0</v>
      </c>
      <c r="AL157" s="87">
        <v>0</v>
      </c>
      <c r="AM157" s="87">
        <v>0</v>
      </c>
      <c r="AN157" s="87">
        <v>750</v>
      </c>
      <c r="AO157" s="87">
        <v>0</v>
      </c>
      <c r="AP157" s="87">
        <v>0</v>
      </c>
      <c r="AQ157" s="87">
        <v>0</v>
      </c>
      <c r="AR157" s="87">
        <v>0</v>
      </c>
    </row>
    <row r="158" spans="1:44" x14ac:dyDescent="0.25">
      <c r="A158" s="43">
        <v>157</v>
      </c>
      <c r="B158" s="44">
        <v>5180945</v>
      </c>
      <c r="C158" s="44" t="s">
        <v>714</v>
      </c>
      <c r="D158" s="44">
        <f>SUM('RC-StateBudget'!$E158:$AR158)</f>
        <v>60620.189999999995</v>
      </c>
      <c r="E158" s="88">
        <v>0</v>
      </c>
      <c r="F158" s="88">
        <v>0</v>
      </c>
      <c r="G158" s="88">
        <v>0</v>
      </c>
      <c r="H158" s="88">
        <v>0</v>
      </c>
      <c r="I158" s="88">
        <v>0</v>
      </c>
      <c r="J158" s="88">
        <v>0</v>
      </c>
      <c r="K158" s="88">
        <v>338.2</v>
      </c>
      <c r="L158" s="88">
        <v>0</v>
      </c>
      <c r="M158" s="88">
        <v>0</v>
      </c>
      <c r="N158" s="88">
        <v>0</v>
      </c>
      <c r="O158" s="88">
        <v>0</v>
      </c>
      <c r="P158" s="88">
        <v>0</v>
      </c>
      <c r="Q158" s="88">
        <v>0</v>
      </c>
      <c r="R158" s="88">
        <v>0</v>
      </c>
      <c r="S158" s="88">
        <v>55195.59</v>
      </c>
      <c r="T158" s="88">
        <v>0</v>
      </c>
      <c r="U158" s="88">
        <v>0</v>
      </c>
      <c r="V158" s="88">
        <v>0</v>
      </c>
      <c r="W158" s="88">
        <v>0</v>
      </c>
      <c r="X158" s="88">
        <v>0</v>
      </c>
      <c r="Y158" s="88">
        <v>0</v>
      </c>
      <c r="Z158" s="88">
        <v>0</v>
      </c>
      <c r="AA158" s="88">
        <v>0</v>
      </c>
      <c r="AB158" s="88">
        <v>0</v>
      </c>
      <c r="AC158" s="88">
        <v>0</v>
      </c>
      <c r="AD158" s="88">
        <v>4586.3999999999996</v>
      </c>
      <c r="AE158" s="88">
        <v>0</v>
      </c>
      <c r="AF158" s="88">
        <v>0</v>
      </c>
      <c r="AG158" s="88">
        <v>0</v>
      </c>
      <c r="AH158" s="88">
        <v>0</v>
      </c>
      <c r="AI158" s="88">
        <v>0</v>
      </c>
      <c r="AJ158" s="88">
        <v>0</v>
      </c>
      <c r="AK158" s="88">
        <v>0</v>
      </c>
      <c r="AL158" s="88">
        <v>0</v>
      </c>
      <c r="AM158" s="88">
        <v>0</v>
      </c>
      <c r="AN158" s="88">
        <v>500</v>
      </c>
      <c r="AO158" s="88">
        <v>0</v>
      </c>
      <c r="AP158" s="88">
        <v>0</v>
      </c>
      <c r="AQ158" s="88">
        <v>0</v>
      </c>
      <c r="AR158" s="88">
        <v>0</v>
      </c>
    </row>
    <row r="159" spans="1:44" x14ac:dyDescent="0.25">
      <c r="A159" s="40">
        <v>158</v>
      </c>
      <c r="B159" s="41">
        <v>5103797</v>
      </c>
      <c r="C159" s="41" t="s">
        <v>119</v>
      </c>
      <c r="D159" s="41">
        <f>SUM('RC-StateBudget'!$E159:$AR159)</f>
        <v>41561.199999999997</v>
      </c>
      <c r="E159" s="87">
        <v>0</v>
      </c>
      <c r="F159" s="87">
        <v>0</v>
      </c>
      <c r="G159" s="87">
        <v>0</v>
      </c>
      <c r="H159" s="87">
        <v>0</v>
      </c>
      <c r="I159" s="87">
        <v>0</v>
      </c>
      <c r="J159" s="87">
        <v>0</v>
      </c>
      <c r="K159" s="87">
        <v>0</v>
      </c>
      <c r="L159" s="87">
        <v>0</v>
      </c>
      <c r="M159" s="87">
        <v>0</v>
      </c>
      <c r="N159" s="87">
        <v>0</v>
      </c>
      <c r="O159" s="87">
        <v>0</v>
      </c>
      <c r="P159" s="87">
        <v>0</v>
      </c>
      <c r="Q159" s="87">
        <v>0</v>
      </c>
      <c r="R159" s="87">
        <v>0</v>
      </c>
      <c r="S159" s="87">
        <v>40965.1</v>
      </c>
      <c r="T159" s="87">
        <v>0</v>
      </c>
      <c r="U159" s="87">
        <v>0</v>
      </c>
      <c r="V159" s="87">
        <v>0</v>
      </c>
      <c r="W159" s="87">
        <v>0</v>
      </c>
      <c r="X159" s="87">
        <v>0</v>
      </c>
      <c r="Y159" s="87">
        <v>0</v>
      </c>
      <c r="Z159" s="87">
        <v>0</v>
      </c>
      <c r="AA159" s="87">
        <v>0</v>
      </c>
      <c r="AB159" s="87">
        <v>0</v>
      </c>
      <c r="AC159" s="87">
        <v>0</v>
      </c>
      <c r="AD159" s="87">
        <v>416.1</v>
      </c>
      <c r="AE159" s="87">
        <v>0</v>
      </c>
      <c r="AF159" s="87">
        <v>0</v>
      </c>
      <c r="AG159" s="87">
        <v>0</v>
      </c>
      <c r="AH159" s="87">
        <v>0</v>
      </c>
      <c r="AI159" s="87">
        <v>0</v>
      </c>
      <c r="AJ159" s="87">
        <v>0</v>
      </c>
      <c r="AK159" s="87">
        <v>0</v>
      </c>
      <c r="AL159" s="87">
        <v>0</v>
      </c>
      <c r="AM159" s="87">
        <v>0</v>
      </c>
      <c r="AN159" s="87">
        <v>0</v>
      </c>
      <c r="AO159" s="87">
        <v>0</v>
      </c>
      <c r="AP159" s="87">
        <v>0</v>
      </c>
      <c r="AQ159" s="87">
        <v>180</v>
      </c>
      <c r="AR159" s="87">
        <v>0</v>
      </c>
    </row>
    <row r="160" spans="1:44" x14ac:dyDescent="0.25">
      <c r="A160" s="43">
        <v>159</v>
      </c>
      <c r="B160" s="44">
        <v>5031974</v>
      </c>
      <c r="C160" s="44" t="s">
        <v>643</v>
      </c>
      <c r="D160" s="44">
        <f>SUM('RC-StateBudget'!$E160:$AR160)</f>
        <v>67128.5</v>
      </c>
      <c r="E160" s="88">
        <v>1301.5999999999999</v>
      </c>
      <c r="F160" s="88">
        <v>1232.0999999999999</v>
      </c>
      <c r="G160" s="88">
        <v>0</v>
      </c>
      <c r="H160" s="88">
        <v>0</v>
      </c>
      <c r="I160" s="88">
        <v>0</v>
      </c>
      <c r="J160" s="88">
        <v>0</v>
      </c>
      <c r="K160" s="88">
        <v>1259.5999999999999</v>
      </c>
      <c r="L160" s="88">
        <v>860</v>
      </c>
      <c r="M160" s="88">
        <v>567</v>
      </c>
      <c r="N160" s="88">
        <v>0</v>
      </c>
      <c r="O160" s="88">
        <v>586.69000000000005</v>
      </c>
      <c r="P160" s="88">
        <v>0</v>
      </c>
      <c r="Q160" s="88">
        <v>0</v>
      </c>
      <c r="R160" s="88">
        <v>7</v>
      </c>
      <c r="S160" s="88">
        <v>52513.31</v>
      </c>
      <c r="T160" s="88">
        <v>0</v>
      </c>
      <c r="U160" s="88">
        <v>0</v>
      </c>
      <c r="V160" s="88">
        <v>0</v>
      </c>
      <c r="W160" s="88">
        <v>0</v>
      </c>
      <c r="X160" s="88">
        <v>0</v>
      </c>
      <c r="Y160" s="88">
        <v>0</v>
      </c>
      <c r="Z160" s="88">
        <v>0</v>
      </c>
      <c r="AA160" s="88">
        <v>0</v>
      </c>
      <c r="AB160" s="88">
        <v>0</v>
      </c>
      <c r="AC160" s="88">
        <v>0</v>
      </c>
      <c r="AD160" s="88">
        <v>6441.8000000000011</v>
      </c>
      <c r="AE160" s="88">
        <v>0</v>
      </c>
      <c r="AF160" s="88">
        <v>0</v>
      </c>
      <c r="AG160" s="88">
        <v>0</v>
      </c>
      <c r="AH160" s="88">
        <v>0</v>
      </c>
      <c r="AI160" s="88">
        <v>0</v>
      </c>
      <c r="AJ160" s="88">
        <v>2109.4</v>
      </c>
      <c r="AK160" s="88">
        <v>0</v>
      </c>
      <c r="AL160" s="88">
        <v>0</v>
      </c>
      <c r="AM160" s="88">
        <v>0</v>
      </c>
      <c r="AN160" s="88">
        <v>250</v>
      </c>
      <c r="AO160" s="88">
        <v>0</v>
      </c>
      <c r="AP160" s="88">
        <v>0</v>
      </c>
      <c r="AQ160" s="88">
        <v>0</v>
      </c>
      <c r="AR160" s="88">
        <v>0</v>
      </c>
    </row>
    <row r="161" spans="1:44" x14ac:dyDescent="0.25">
      <c r="A161" s="40">
        <v>160</v>
      </c>
      <c r="B161" s="41">
        <v>2590565</v>
      </c>
      <c r="C161" s="41" t="s">
        <v>737</v>
      </c>
      <c r="D161" s="41">
        <f>SUM('RC-StateBudget'!$E161:$AR161)</f>
        <v>166301.29999999999</v>
      </c>
      <c r="E161" s="87">
        <v>13799.9</v>
      </c>
      <c r="F161" s="87">
        <v>48541.5</v>
      </c>
      <c r="G161" s="87">
        <v>21057.3</v>
      </c>
      <c r="H161" s="87">
        <v>0</v>
      </c>
      <c r="I161" s="87">
        <v>0</v>
      </c>
      <c r="J161" s="87">
        <v>18651.2</v>
      </c>
      <c r="K161" s="87">
        <v>442</v>
      </c>
      <c r="L161" s="87">
        <v>9772</v>
      </c>
      <c r="M161" s="87">
        <v>9922</v>
      </c>
      <c r="N161" s="87">
        <v>0</v>
      </c>
      <c r="O161" s="87">
        <v>0</v>
      </c>
      <c r="P161" s="87">
        <v>0</v>
      </c>
      <c r="Q161" s="87">
        <v>0</v>
      </c>
      <c r="R161" s="87">
        <v>0</v>
      </c>
      <c r="S161" s="87">
        <v>14462.8</v>
      </c>
      <c r="T161" s="87">
        <v>0</v>
      </c>
      <c r="U161" s="87">
        <v>0</v>
      </c>
      <c r="V161" s="87">
        <v>0</v>
      </c>
      <c r="W161" s="87">
        <v>0</v>
      </c>
      <c r="X161" s="87">
        <v>0</v>
      </c>
      <c r="Y161" s="87">
        <v>0</v>
      </c>
      <c r="Z161" s="87">
        <v>0</v>
      </c>
      <c r="AA161" s="87">
        <v>0</v>
      </c>
      <c r="AB161" s="87">
        <v>0</v>
      </c>
      <c r="AC161" s="87">
        <v>0</v>
      </c>
      <c r="AD161" s="87">
        <v>26652.600000000002</v>
      </c>
      <c r="AE161" s="87">
        <v>0</v>
      </c>
      <c r="AF161" s="87">
        <v>0</v>
      </c>
      <c r="AG161" s="87">
        <v>0</v>
      </c>
      <c r="AH161" s="87">
        <v>0</v>
      </c>
      <c r="AI161" s="87">
        <v>0</v>
      </c>
      <c r="AJ161" s="87">
        <v>0</v>
      </c>
      <c r="AK161" s="87">
        <v>0</v>
      </c>
      <c r="AL161" s="87">
        <v>0</v>
      </c>
      <c r="AM161" s="87">
        <v>0</v>
      </c>
      <c r="AN161" s="87">
        <v>3000</v>
      </c>
      <c r="AO161" s="87">
        <v>0</v>
      </c>
      <c r="AP161" s="87">
        <v>0</v>
      </c>
      <c r="AQ161" s="87">
        <v>0</v>
      </c>
      <c r="AR161" s="87">
        <v>0</v>
      </c>
    </row>
    <row r="162" spans="1:44" x14ac:dyDescent="0.25">
      <c r="A162" s="43">
        <v>161</v>
      </c>
      <c r="B162" s="44">
        <v>5084903</v>
      </c>
      <c r="C162" s="44" t="s">
        <v>756</v>
      </c>
      <c r="D162" s="44">
        <f>SUM('RC-StateBudget'!$E162:$AR162)</f>
        <v>44149.83</v>
      </c>
      <c r="E162" s="88">
        <v>20552</v>
      </c>
      <c r="F162" s="88">
        <v>0</v>
      </c>
      <c r="G162" s="88">
        <v>0</v>
      </c>
      <c r="H162" s="88">
        <v>0</v>
      </c>
      <c r="I162" s="88">
        <v>0</v>
      </c>
      <c r="J162" s="88">
        <v>0</v>
      </c>
      <c r="K162" s="88">
        <v>0</v>
      </c>
      <c r="L162" s="88">
        <v>0</v>
      </c>
      <c r="M162" s="88">
        <v>0</v>
      </c>
      <c r="N162" s="88">
        <v>0</v>
      </c>
      <c r="O162" s="88">
        <v>0</v>
      </c>
      <c r="P162" s="88">
        <v>0</v>
      </c>
      <c r="Q162" s="88">
        <v>0</v>
      </c>
      <c r="R162" s="88">
        <v>0</v>
      </c>
      <c r="S162" s="88">
        <v>13000.63</v>
      </c>
      <c r="T162" s="88">
        <v>0</v>
      </c>
      <c r="U162" s="88">
        <v>0</v>
      </c>
      <c r="V162" s="88">
        <v>0</v>
      </c>
      <c r="W162" s="88">
        <v>0</v>
      </c>
      <c r="X162" s="88">
        <v>0</v>
      </c>
      <c r="Y162" s="88">
        <v>0</v>
      </c>
      <c r="Z162" s="88">
        <v>0</v>
      </c>
      <c r="AA162" s="88">
        <v>0</v>
      </c>
      <c r="AB162" s="88">
        <v>0</v>
      </c>
      <c r="AC162" s="88">
        <v>0</v>
      </c>
      <c r="AD162" s="88">
        <v>1533.8</v>
      </c>
      <c r="AE162" s="88">
        <v>0</v>
      </c>
      <c r="AF162" s="88">
        <v>0</v>
      </c>
      <c r="AG162" s="88">
        <v>0</v>
      </c>
      <c r="AH162" s="88">
        <v>0</v>
      </c>
      <c r="AI162" s="88">
        <v>0</v>
      </c>
      <c r="AJ162" s="88">
        <v>9063.4</v>
      </c>
      <c r="AK162" s="88">
        <v>0</v>
      </c>
      <c r="AL162" s="88">
        <v>0</v>
      </c>
      <c r="AM162" s="88">
        <v>0</v>
      </c>
      <c r="AN162" s="88">
        <v>0</v>
      </c>
      <c r="AO162" s="88">
        <v>0</v>
      </c>
      <c r="AP162" s="88">
        <v>0</v>
      </c>
      <c r="AQ162" s="88">
        <v>0</v>
      </c>
      <c r="AR162" s="88">
        <v>0</v>
      </c>
    </row>
    <row r="163" spans="1:44" x14ac:dyDescent="0.25">
      <c r="A163" s="40">
        <v>162</v>
      </c>
      <c r="B163" s="41">
        <v>2587645</v>
      </c>
      <c r="C163" s="41" t="s">
        <v>621</v>
      </c>
      <c r="D163" s="41">
        <f>SUM('RC-StateBudget'!$E163:$AR163)</f>
        <v>261591.97</v>
      </c>
      <c r="E163" s="87">
        <v>0</v>
      </c>
      <c r="F163" s="87">
        <v>78797.88</v>
      </c>
      <c r="G163" s="87">
        <v>0</v>
      </c>
      <c r="H163" s="87">
        <v>0</v>
      </c>
      <c r="I163" s="87">
        <v>0</v>
      </c>
      <c r="J163" s="87">
        <v>642.70000000000005</v>
      </c>
      <c r="K163" s="87">
        <v>79</v>
      </c>
      <c r="L163" s="87">
        <v>603.70000000000005</v>
      </c>
      <c r="M163" s="87">
        <v>561.6</v>
      </c>
      <c r="N163" s="87">
        <v>0</v>
      </c>
      <c r="O163" s="87">
        <v>37522.800000000003</v>
      </c>
      <c r="P163" s="87">
        <v>0</v>
      </c>
      <c r="Q163" s="87">
        <v>0</v>
      </c>
      <c r="R163" s="87">
        <v>209.8</v>
      </c>
      <c r="S163" s="87">
        <v>1034.2</v>
      </c>
      <c r="T163" s="87">
        <v>0</v>
      </c>
      <c r="U163" s="87">
        <v>0</v>
      </c>
      <c r="V163" s="87">
        <v>0</v>
      </c>
      <c r="W163" s="87">
        <v>0</v>
      </c>
      <c r="X163" s="87">
        <v>0</v>
      </c>
      <c r="Y163" s="87">
        <v>0</v>
      </c>
      <c r="Z163" s="87">
        <v>0</v>
      </c>
      <c r="AA163" s="87">
        <v>0</v>
      </c>
      <c r="AB163" s="87">
        <v>0</v>
      </c>
      <c r="AC163" s="87">
        <v>0</v>
      </c>
      <c r="AD163" s="87">
        <v>118991.29</v>
      </c>
      <c r="AE163" s="87">
        <v>0</v>
      </c>
      <c r="AF163" s="87">
        <v>0</v>
      </c>
      <c r="AG163" s="87">
        <v>0</v>
      </c>
      <c r="AH163" s="87">
        <v>0</v>
      </c>
      <c r="AI163" s="87">
        <v>0</v>
      </c>
      <c r="AJ163" s="87">
        <v>0</v>
      </c>
      <c r="AK163" s="87">
        <v>0</v>
      </c>
      <c r="AL163" s="87">
        <v>19049</v>
      </c>
      <c r="AM163" s="87">
        <v>0</v>
      </c>
      <c r="AN163" s="87">
        <v>4100</v>
      </c>
      <c r="AO163" s="87">
        <v>0</v>
      </c>
      <c r="AP163" s="87">
        <v>0</v>
      </c>
      <c r="AQ163" s="87">
        <v>0</v>
      </c>
      <c r="AR163" s="87">
        <v>0</v>
      </c>
    </row>
    <row r="164" spans="1:44" x14ac:dyDescent="0.25">
      <c r="A164" s="43">
        <v>163</v>
      </c>
      <c r="B164" s="44">
        <v>2016656</v>
      </c>
      <c r="C164" s="44" t="s">
        <v>704</v>
      </c>
      <c r="D164" s="44">
        <f>SUM('RC-StateBudget'!$E164:$AR164)</f>
        <v>67850440.319999993</v>
      </c>
      <c r="E164" s="88">
        <v>17510000</v>
      </c>
      <c r="F164" s="88">
        <v>13644183.119999999</v>
      </c>
      <c r="G164" s="88">
        <v>24373657.300000001</v>
      </c>
      <c r="H164" s="88">
        <v>3236000</v>
      </c>
      <c r="I164" s="88">
        <v>0</v>
      </c>
      <c r="J164" s="88">
        <v>20724</v>
      </c>
      <c r="K164" s="88">
        <v>1191</v>
      </c>
      <c r="L164" s="88">
        <v>48115.8</v>
      </c>
      <c r="M164" s="88">
        <v>29159.8</v>
      </c>
      <c r="N164" s="88">
        <v>265.5</v>
      </c>
      <c r="O164" s="88">
        <v>15035.92</v>
      </c>
      <c r="P164" s="88">
        <v>0</v>
      </c>
      <c r="Q164" s="88">
        <v>0</v>
      </c>
      <c r="R164" s="88">
        <v>661831.88</v>
      </c>
      <c r="S164" s="88">
        <v>0</v>
      </c>
      <c r="T164" s="88">
        <v>0</v>
      </c>
      <c r="U164" s="88">
        <v>0</v>
      </c>
      <c r="V164" s="88">
        <v>0</v>
      </c>
      <c r="W164" s="88">
        <v>0</v>
      </c>
      <c r="X164" s="88">
        <v>0</v>
      </c>
      <c r="Y164" s="88">
        <v>0</v>
      </c>
      <c r="Z164" s="88">
        <v>0</v>
      </c>
      <c r="AA164" s="88">
        <v>0</v>
      </c>
      <c r="AB164" s="88">
        <v>0</v>
      </c>
      <c r="AC164" s="88">
        <v>0</v>
      </c>
      <c r="AD164" s="88">
        <v>511000</v>
      </c>
      <c r="AE164" s="88">
        <v>0</v>
      </c>
      <c r="AF164" s="88">
        <v>0</v>
      </c>
      <c r="AG164" s="88">
        <v>0</v>
      </c>
      <c r="AH164" s="88">
        <v>7799276</v>
      </c>
      <c r="AI164" s="88">
        <v>0</v>
      </c>
      <c r="AJ164" s="88">
        <v>0</v>
      </c>
      <c r="AK164" s="88">
        <v>0</v>
      </c>
      <c r="AL164" s="88">
        <v>0</v>
      </c>
      <c r="AM164" s="88">
        <v>0</v>
      </c>
      <c r="AN164" s="88">
        <v>0</v>
      </c>
      <c r="AO164" s="88">
        <v>0</v>
      </c>
      <c r="AP164" s="88">
        <v>0</v>
      </c>
      <c r="AQ164" s="88">
        <v>0</v>
      </c>
      <c r="AR164" s="88">
        <v>0</v>
      </c>
    </row>
    <row r="165" spans="1:44" x14ac:dyDescent="0.25">
      <c r="A165" s="40">
        <v>164</v>
      </c>
      <c r="B165" s="41">
        <v>2055317</v>
      </c>
      <c r="C165" s="41" t="s">
        <v>738</v>
      </c>
      <c r="D165" s="41">
        <f>SUM('RC-StateBudget'!$E165:$AR165)</f>
        <v>24816.9</v>
      </c>
      <c r="E165" s="87">
        <v>716</v>
      </c>
      <c r="F165" s="87">
        <v>10698.9</v>
      </c>
      <c r="G165" s="87">
        <v>0</v>
      </c>
      <c r="H165" s="87">
        <v>0</v>
      </c>
      <c r="I165" s="87">
        <v>0</v>
      </c>
      <c r="J165" s="87">
        <v>12</v>
      </c>
      <c r="K165" s="87">
        <v>0</v>
      </c>
      <c r="L165" s="87">
        <v>265</v>
      </c>
      <c r="M165" s="87">
        <v>0</v>
      </c>
      <c r="N165" s="87">
        <v>0</v>
      </c>
      <c r="O165" s="87">
        <v>5037.6000000000004</v>
      </c>
      <c r="P165" s="87">
        <v>0</v>
      </c>
      <c r="Q165" s="87">
        <v>0</v>
      </c>
      <c r="R165" s="87">
        <v>1511.7</v>
      </c>
      <c r="S165" s="87">
        <v>766.4</v>
      </c>
      <c r="T165" s="87">
        <v>0</v>
      </c>
      <c r="U165" s="87">
        <v>0</v>
      </c>
      <c r="V165" s="87">
        <v>0</v>
      </c>
      <c r="W165" s="87">
        <v>0</v>
      </c>
      <c r="X165" s="87">
        <v>0</v>
      </c>
      <c r="Y165" s="87">
        <v>0</v>
      </c>
      <c r="Z165" s="87">
        <v>0</v>
      </c>
      <c r="AA165" s="87">
        <v>0</v>
      </c>
      <c r="AB165" s="87">
        <v>0</v>
      </c>
      <c r="AC165" s="87">
        <v>0</v>
      </c>
      <c r="AD165" s="87">
        <v>4809.3</v>
      </c>
      <c r="AE165" s="87">
        <v>0</v>
      </c>
      <c r="AF165" s="87">
        <v>0</v>
      </c>
      <c r="AG165" s="87">
        <v>0</v>
      </c>
      <c r="AH165" s="87">
        <v>0</v>
      </c>
      <c r="AI165" s="87">
        <v>0</v>
      </c>
      <c r="AJ165" s="87">
        <v>1000</v>
      </c>
      <c r="AK165" s="87">
        <v>0</v>
      </c>
      <c r="AL165" s="87">
        <v>0</v>
      </c>
      <c r="AM165" s="87">
        <v>0</v>
      </c>
      <c r="AN165" s="87">
        <v>0</v>
      </c>
      <c r="AO165" s="87">
        <v>0</v>
      </c>
      <c r="AP165" s="87">
        <v>0</v>
      </c>
      <c r="AQ165" s="87">
        <v>0</v>
      </c>
      <c r="AR165" s="87">
        <v>0</v>
      </c>
    </row>
    <row r="166" spans="1:44" x14ac:dyDescent="0.25">
      <c r="A166" s="43">
        <v>165</v>
      </c>
      <c r="B166" s="44">
        <v>2777223</v>
      </c>
      <c r="C166" s="44" t="s">
        <v>683</v>
      </c>
      <c r="D166" s="44">
        <f>SUM('RC-StateBudget'!$E166:$AR166)</f>
        <v>90337.39</v>
      </c>
      <c r="E166" s="88">
        <v>312</v>
      </c>
      <c r="F166" s="88">
        <v>7766.88</v>
      </c>
      <c r="G166" s="88">
        <v>0</v>
      </c>
      <c r="H166" s="88">
        <v>0</v>
      </c>
      <c r="I166" s="88">
        <v>0</v>
      </c>
      <c r="J166" s="88">
        <v>0</v>
      </c>
      <c r="K166" s="88">
        <v>264</v>
      </c>
      <c r="L166" s="88">
        <v>15267.5</v>
      </c>
      <c r="M166" s="88">
        <v>500</v>
      </c>
      <c r="N166" s="88">
        <v>0</v>
      </c>
      <c r="O166" s="88">
        <v>3698.51</v>
      </c>
      <c r="P166" s="88">
        <v>0</v>
      </c>
      <c r="Q166" s="88">
        <v>0</v>
      </c>
      <c r="R166" s="88">
        <v>42</v>
      </c>
      <c r="S166" s="88">
        <v>30061.8</v>
      </c>
      <c r="T166" s="88">
        <v>0</v>
      </c>
      <c r="U166" s="88">
        <v>0</v>
      </c>
      <c r="V166" s="88">
        <v>0</v>
      </c>
      <c r="W166" s="88">
        <v>0</v>
      </c>
      <c r="X166" s="88">
        <v>0</v>
      </c>
      <c r="Y166" s="88">
        <v>0</v>
      </c>
      <c r="Z166" s="88">
        <v>0</v>
      </c>
      <c r="AA166" s="88">
        <v>0</v>
      </c>
      <c r="AB166" s="88">
        <v>0</v>
      </c>
      <c r="AC166" s="88">
        <v>0</v>
      </c>
      <c r="AD166" s="88">
        <v>32424.7</v>
      </c>
      <c r="AE166" s="88">
        <v>0</v>
      </c>
      <c r="AF166" s="88">
        <v>0</v>
      </c>
      <c r="AG166" s="88">
        <v>0</v>
      </c>
      <c r="AH166" s="88">
        <v>0</v>
      </c>
      <c r="AI166" s="88">
        <v>0</v>
      </c>
      <c r="AJ166" s="88">
        <v>0</v>
      </c>
      <c r="AK166" s="88">
        <v>0</v>
      </c>
      <c r="AL166" s="88">
        <v>0</v>
      </c>
      <c r="AM166" s="88">
        <v>0</v>
      </c>
      <c r="AN166" s="88">
        <v>0</v>
      </c>
      <c r="AO166" s="88">
        <v>0</v>
      </c>
      <c r="AP166" s="88">
        <v>0</v>
      </c>
      <c r="AQ166" s="88">
        <v>0</v>
      </c>
      <c r="AR166" s="88">
        <v>0</v>
      </c>
    </row>
    <row r="167" spans="1:44" x14ac:dyDescent="0.25">
      <c r="A167" s="40">
        <v>166</v>
      </c>
      <c r="B167" s="41">
        <v>2016931</v>
      </c>
      <c r="C167" s="41" t="s">
        <v>724</v>
      </c>
      <c r="D167" s="41">
        <f>SUM('RC-StateBudget'!$E167:$AR167)</f>
        <v>45626.5</v>
      </c>
      <c r="E167" s="87">
        <v>10</v>
      </c>
      <c r="F167" s="87">
        <v>11763.8</v>
      </c>
      <c r="G167" s="87">
        <v>7625</v>
      </c>
      <c r="H167" s="87">
        <v>0</v>
      </c>
      <c r="I167" s="87">
        <v>0</v>
      </c>
      <c r="J167" s="87">
        <v>0</v>
      </c>
      <c r="K167" s="87">
        <v>0</v>
      </c>
      <c r="L167" s="87">
        <v>3089.7</v>
      </c>
      <c r="M167" s="87">
        <v>0</v>
      </c>
      <c r="N167" s="87">
        <v>0</v>
      </c>
      <c r="O167" s="87">
        <v>0</v>
      </c>
      <c r="P167" s="87">
        <v>0</v>
      </c>
      <c r="Q167" s="87">
        <v>0</v>
      </c>
      <c r="R167" s="87">
        <v>0</v>
      </c>
      <c r="S167" s="87">
        <v>245.9</v>
      </c>
      <c r="T167" s="87">
        <v>0</v>
      </c>
      <c r="U167" s="87">
        <v>0</v>
      </c>
      <c r="V167" s="87">
        <v>0</v>
      </c>
      <c r="W167" s="87">
        <v>0</v>
      </c>
      <c r="X167" s="87">
        <v>0</v>
      </c>
      <c r="Y167" s="87">
        <v>0</v>
      </c>
      <c r="Z167" s="87">
        <v>0</v>
      </c>
      <c r="AA167" s="87">
        <v>0</v>
      </c>
      <c r="AB167" s="87">
        <v>0</v>
      </c>
      <c r="AC167" s="87">
        <v>0</v>
      </c>
      <c r="AD167" s="87">
        <v>22892.1</v>
      </c>
      <c r="AE167" s="87">
        <v>0</v>
      </c>
      <c r="AF167" s="87">
        <v>0</v>
      </c>
      <c r="AG167" s="87">
        <v>0</v>
      </c>
      <c r="AH167" s="87">
        <v>0</v>
      </c>
      <c r="AI167" s="87">
        <v>0</v>
      </c>
      <c r="AJ167" s="87">
        <v>0</v>
      </c>
      <c r="AK167" s="87">
        <v>0</v>
      </c>
      <c r="AL167" s="87">
        <v>0</v>
      </c>
      <c r="AM167" s="87">
        <v>0</v>
      </c>
      <c r="AN167" s="87">
        <v>0</v>
      </c>
      <c r="AO167" s="87">
        <v>0</v>
      </c>
      <c r="AP167" s="87">
        <v>0</v>
      </c>
      <c r="AQ167" s="87">
        <v>0</v>
      </c>
      <c r="AR167" s="87">
        <v>0</v>
      </c>
    </row>
    <row r="168" spans="1:44" x14ac:dyDescent="0.25">
      <c r="A168" s="43">
        <v>167</v>
      </c>
      <c r="B168" s="44">
        <v>5306361</v>
      </c>
      <c r="C168" s="44" t="s">
        <v>255</v>
      </c>
      <c r="D168" s="44">
        <f>SUM('RC-StateBudget'!$E168:$AR168)</f>
        <v>240405.06</v>
      </c>
      <c r="E168" s="88">
        <v>753.4</v>
      </c>
      <c r="F168" s="88">
        <v>0</v>
      </c>
      <c r="G168" s="88">
        <v>0</v>
      </c>
      <c r="H168" s="88">
        <v>0</v>
      </c>
      <c r="I168" s="88">
        <v>0</v>
      </c>
      <c r="J168" s="88">
        <v>0</v>
      </c>
      <c r="K168" s="88">
        <v>132</v>
      </c>
      <c r="L168" s="88">
        <v>0</v>
      </c>
      <c r="M168" s="88">
        <v>350</v>
      </c>
      <c r="N168" s="88">
        <v>0</v>
      </c>
      <c r="O168" s="88">
        <v>0</v>
      </c>
      <c r="P168" s="88">
        <v>0</v>
      </c>
      <c r="Q168" s="88">
        <v>0</v>
      </c>
      <c r="R168" s="88">
        <v>0</v>
      </c>
      <c r="S168" s="88">
        <v>238669.66</v>
      </c>
      <c r="T168" s="88">
        <v>0</v>
      </c>
      <c r="U168" s="88">
        <v>0</v>
      </c>
      <c r="V168" s="88">
        <v>0</v>
      </c>
      <c r="W168" s="88">
        <v>0</v>
      </c>
      <c r="X168" s="88">
        <v>0</v>
      </c>
      <c r="Y168" s="88">
        <v>0</v>
      </c>
      <c r="Z168" s="88">
        <v>0</v>
      </c>
      <c r="AA168" s="88">
        <v>0</v>
      </c>
      <c r="AB168" s="88">
        <v>0</v>
      </c>
      <c r="AC168" s="88">
        <v>0</v>
      </c>
      <c r="AD168" s="88">
        <v>0</v>
      </c>
      <c r="AE168" s="88">
        <v>0</v>
      </c>
      <c r="AF168" s="88">
        <v>0</v>
      </c>
      <c r="AG168" s="88">
        <v>0</v>
      </c>
      <c r="AH168" s="88">
        <v>0</v>
      </c>
      <c r="AI168" s="88">
        <v>0</v>
      </c>
      <c r="AJ168" s="88">
        <v>0</v>
      </c>
      <c r="AK168" s="88">
        <v>0</v>
      </c>
      <c r="AL168" s="88">
        <v>0</v>
      </c>
      <c r="AM168" s="88">
        <v>0</v>
      </c>
      <c r="AN168" s="88">
        <v>0</v>
      </c>
      <c r="AO168" s="88">
        <v>0</v>
      </c>
      <c r="AP168" s="88">
        <v>0</v>
      </c>
      <c r="AQ168" s="88">
        <v>500</v>
      </c>
      <c r="AR168" s="88">
        <v>0</v>
      </c>
    </row>
    <row r="169" spans="1:44" x14ac:dyDescent="0.25">
      <c r="A169" s="40">
        <v>168</v>
      </c>
      <c r="B169" s="41">
        <v>5430682</v>
      </c>
      <c r="C169" s="41" t="s">
        <v>256</v>
      </c>
      <c r="D169" s="41">
        <f>SUM('RC-StateBudget'!$E169:$AR169)</f>
        <v>1036488.62</v>
      </c>
      <c r="E169" s="87">
        <v>0</v>
      </c>
      <c r="F169" s="87">
        <v>518.4</v>
      </c>
      <c r="G169" s="87">
        <v>0</v>
      </c>
      <c r="H169" s="87">
        <v>0</v>
      </c>
      <c r="I169" s="87">
        <v>0</v>
      </c>
      <c r="J169" s="87">
        <v>0</v>
      </c>
      <c r="K169" s="87">
        <v>1820.8</v>
      </c>
      <c r="L169" s="87">
        <v>0</v>
      </c>
      <c r="M169" s="87">
        <v>0</v>
      </c>
      <c r="N169" s="87">
        <v>0</v>
      </c>
      <c r="O169" s="87">
        <v>246.86</v>
      </c>
      <c r="P169" s="87">
        <v>0</v>
      </c>
      <c r="Q169" s="87">
        <v>0</v>
      </c>
      <c r="R169" s="87">
        <v>7</v>
      </c>
      <c r="S169" s="87">
        <v>118834.96</v>
      </c>
      <c r="T169" s="87">
        <v>0</v>
      </c>
      <c r="U169" s="87">
        <v>0</v>
      </c>
      <c r="V169" s="87">
        <v>0</v>
      </c>
      <c r="W169" s="87">
        <v>0</v>
      </c>
      <c r="X169" s="87">
        <v>0</v>
      </c>
      <c r="Y169" s="87">
        <v>0</v>
      </c>
      <c r="Z169" s="87">
        <v>0</v>
      </c>
      <c r="AA169" s="87">
        <v>0</v>
      </c>
      <c r="AB169" s="87">
        <v>0</v>
      </c>
      <c r="AC169" s="87">
        <v>0</v>
      </c>
      <c r="AD169" s="87">
        <v>776475.79999999993</v>
      </c>
      <c r="AE169" s="87">
        <v>0</v>
      </c>
      <c r="AF169" s="87">
        <v>0</v>
      </c>
      <c r="AG169" s="87">
        <v>0</v>
      </c>
      <c r="AH169" s="87">
        <v>0</v>
      </c>
      <c r="AI169" s="87">
        <v>0</v>
      </c>
      <c r="AJ169" s="87">
        <v>0</v>
      </c>
      <c r="AK169" s="87">
        <v>0</v>
      </c>
      <c r="AL169" s="87">
        <v>36554.800000000003</v>
      </c>
      <c r="AM169" s="87">
        <v>0</v>
      </c>
      <c r="AN169" s="87">
        <v>92030</v>
      </c>
      <c r="AO169" s="87">
        <v>0</v>
      </c>
      <c r="AP169" s="87">
        <v>0</v>
      </c>
      <c r="AQ169" s="87">
        <v>10000</v>
      </c>
      <c r="AR169" s="87">
        <v>0</v>
      </c>
    </row>
    <row r="170" spans="1:44" x14ac:dyDescent="0.25">
      <c r="A170" s="43">
        <v>169</v>
      </c>
      <c r="B170" s="44">
        <v>2807459</v>
      </c>
      <c r="C170" s="44" t="s">
        <v>777</v>
      </c>
      <c r="D170" s="44">
        <f>SUM('RC-StateBudget'!$E170:$AR170)</f>
        <v>358130.89999999997</v>
      </c>
      <c r="E170" s="88">
        <v>4656.6000000000004</v>
      </c>
      <c r="F170" s="88">
        <v>0</v>
      </c>
      <c r="G170" s="88">
        <v>0</v>
      </c>
      <c r="H170" s="88">
        <v>0</v>
      </c>
      <c r="I170" s="88">
        <v>0</v>
      </c>
      <c r="J170" s="88">
        <v>0</v>
      </c>
      <c r="K170" s="88">
        <v>0</v>
      </c>
      <c r="L170" s="88">
        <v>0</v>
      </c>
      <c r="M170" s="88">
        <v>1200</v>
      </c>
      <c r="N170" s="88">
        <v>0</v>
      </c>
      <c r="O170" s="88">
        <v>0</v>
      </c>
      <c r="P170" s="88">
        <v>0</v>
      </c>
      <c r="Q170" s="88">
        <v>0</v>
      </c>
      <c r="R170" s="88">
        <v>0</v>
      </c>
      <c r="S170" s="88">
        <v>289625.69</v>
      </c>
      <c r="T170" s="88">
        <v>0</v>
      </c>
      <c r="U170" s="88">
        <v>0</v>
      </c>
      <c r="V170" s="88">
        <v>0</v>
      </c>
      <c r="W170" s="88">
        <v>0</v>
      </c>
      <c r="X170" s="88">
        <v>0</v>
      </c>
      <c r="Y170" s="88">
        <v>0</v>
      </c>
      <c r="Z170" s="88">
        <v>0</v>
      </c>
      <c r="AA170" s="88">
        <v>0</v>
      </c>
      <c r="AB170" s="88">
        <v>0</v>
      </c>
      <c r="AC170" s="88">
        <v>0</v>
      </c>
      <c r="AD170" s="88">
        <v>60228.61</v>
      </c>
      <c r="AE170" s="88">
        <v>0</v>
      </c>
      <c r="AF170" s="88">
        <v>0</v>
      </c>
      <c r="AG170" s="88">
        <v>0</v>
      </c>
      <c r="AH170" s="88">
        <v>0</v>
      </c>
      <c r="AI170" s="88">
        <v>0</v>
      </c>
      <c r="AJ170" s="88">
        <v>20</v>
      </c>
      <c r="AK170" s="88">
        <v>0</v>
      </c>
      <c r="AL170" s="88">
        <v>0</v>
      </c>
      <c r="AM170" s="88">
        <v>0</v>
      </c>
      <c r="AN170" s="88">
        <v>2400</v>
      </c>
      <c r="AO170" s="88">
        <v>0</v>
      </c>
      <c r="AP170" s="88">
        <v>0</v>
      </c>
      <c r="AQ170" s="88">
        <v>0</v>
      </c>
      <c r="AR170" s="88">
        <v>0</v>
      </c>
    </row>
    <row r="171" spans="1:44" x14ac:dyDescent="0.25">
      <c r="A171" s="40">
        <v>170</v>
      </c>
      <c r="B171" s="41">
        <v>2872943</v>
      </c>
      <c r="C171" s="41" t="s">
        <v>451</v>
      </c>
      <c r="D171" s="41">
        <f>SUM('RC-StateBudget'!$E171:$AR171)</f>
        <v>225107</v>
      </c>
      <c r="E171" s="87">
        <v>1219.4000000000001</v>
      </c>
      <c r="F171" s="87">
        <v>12891.3</v>
      </c>
      <c r="G171" s="87">
        <v>88041.5</v>
      </c>
      <c r="H171" s="87">
        <v>0</v>
      </c>
      <c r="I171" s="87">
        <v>0</v>
      </c>
      <c r="J171" s="87">
        <v>106</v>
      </c>
      <c r="K171" s="87">
        <v>3104.3</v>
      </c>
      <c r="L171" s="87">
        <v>4808.3</v>
      </c>
      <c r="M171" s="87">
        <v>12458.7</v>
      </c>
      <c r="N171" s="87">
        <v>0</v>
      </c>
      <c r="O171" s="87">
        <v>6138.7</v>
      </c>
      <c r="P171" s="87">
        <v>0</v>
      </c>
      <c r="Q171" s="87">
        <v>0</v>
      </c>
      <c r="R171" s="87">
        <v>7</v>
      </c>
      <c r="S171" s="87">
        <v>10214.9</v>
      </c>
      <c r="T171" s="87">
        <v>0</v>
      </c>
      <c r="U171" s="87">
        <v>0</v>
      </c>
      <c r="V171" s="87">
        <v>0</v>
      </c>
      <c r="W171" s="87">
        <v>0</v>
      </c>
      <c r="X171" s="87">
        <v>0</v>
      </c>
      <c r="Y171" s="87">
        <v>0</v>
      </c>
      <c r="Z171" s="87">
        <v>0</v>
      </c>
      <c r="AA171" s="87">
        <v>0</v>
      </c>
      <c r="AB171" s="87">
        <v>0</v>
      </c>
      <c r="AC171" s="87">
        <v>0</v>
      </c>
      <c r="AD171" s="87">
        <v>29136.9</v>
      </c>
      <c r="AE171" s="87">
        <v>0</v>
      </c>
      <c r="AF171" s="87">
        <v>0</v>
      </c>
      <c r="AG171" s="87">
        <v>0</v>
      </c>
      <c r="AH171" s="87">
        <v>0</v>
      </c>
      <c r="AI171" s="87">
        <v>500</v>
      </c>
      <c r="AJ171" s="87">
        <v>0</v>
      </c>
      <c r="AK171" s="87">
        <v>0</v>
      </c>
      <c r="AL171" s="87">
        <v>0</v>
      </c>
      <c r="AM171" s="87">
        <v>0</v>
      </c>
      <c r="AN171" s="87">
        <v>3280</v>
      </c>
      <c r="AO171" s="87">
        <v>0</v>
      </c>
      <c r="AP171" s="87">
        <v>0</v>
      </c>
      <c r="AQ171" s="87">
        <v>53200</v>
      </c>
      <c r="AR171" s="87">
        <v>0</v>
      </c>
    </row>
    <row r="172" spans="1:44" x14ac:dyDescent="0.25">
      <c r="A172" s="43">
        <v>171</v>
      </c>
      <c r="B172" s="44">
        <v>5363136</v>
      </c>
      <c r="C172" s="44" t="s">
        <v>43</v>
      </c>
      <c r="D172" s="44">
        <f>SUM('RC-StateBudget'!$E172:$AR172)</f>
        <v>198556.08000000002</v>
      </c>
      <c r="E172" s="88">
        <v>2294.9</v>
      </c>
      <c r="F172" s="88">
        <v>13092.6</v>
      </c>
      <c r="G172" s="88">
        <v>74823.100000000006</v>
      </c>
      <c r="H172" s="88">
        <v>0</v>
      </c>
      <c r="I172" s="88">
        <v>0</v>
      </c>
      <c r="J172" s="88">
        <v>0</v>
      </c>
      <c r="K172" s="88">
        <v>280</v>
      </c>
      <c r="L172" s="88">
        <v>1650</v>
      </c>
      <c r="M172" s="88">
        <v>19351.599999999999</v>
      </c>
      <c r="N172" s="88">
        <v>0</v>
      </c>
      <c r="O172" s="88">
        <v>6234.6</v>
      </c>
      <c r="P172" s="88">
        <v>0</v>
      </c>
      <c r="Q172" s="88">
        <v>0</v>
      </c>
      <c r="R172" s="88">
        <v>632.25</v>
      </c>
      <c r="S172" s="88">
        <v>8022.4</v>
      </c>
      <c r="T172" s="88">
        <v>0</v>
      </c>
      <c r="U172" s="88">
        <v>0</v>
      </c>
      <c r="V172" s="88">
        <v>0</v>
      </c>
      <c r="W172" s="88">
        <v>0</v>
      </c>
      <c r="X172" s="88">
        <v>0</v>
      </c>
      <c r="Y172" s="88">
        <v>0</v>
      </c>
      <c r="Z172" s="88">
        <v>0</v>
      </c>
      <c r="AA172" s="88">
        <v>0</v>
      </c>
      <c r="AB172" s="88">
        <v>0</v>
      </c>
      <c r="AC172" s="88">
        <v>0</v>
      </c>
      <c r="AD172" s="88">
        <v>11174.63</v>
      </c>
      <c r="AE172" s="88">
        <v>0</v>
      </c>
      <c r="AF172" s="88">
        <v>0</v>
      </c>
      <c r="AG172" s="88">
        <v>0</v>
      </c>
      <c r="AH172" s="88">
        <v>0</v>
      </c>
      <c r="AI172" s="88">
        <v>0</v>
      </c>
      <c r="AJ172" s="88">
        <v>1000</v>
      </c>
      <c r="AK172" s="88">
        <v>0</v>
      </c>
      <c r="AL172" s="88">
        <v>0</v>
      </c>
      <c r="AM172" s="88">
        <v>0</v>
      </c>
      <c r="AN172" s="88">
        <v>0</v>
      </c>
      <c r="AO172" s="88">
        <v>0</v>
      </c>
      <c r="AP172" s="88">
        <v>50000</v>
      </c>
      <c r="AQ172" s="88">
        <v>10000</v>
      </c>
      <c r="AR172" s="88">
        <v>0</v>
      </c>
    </row>
    <row r="173" spans="1:44" x14ac:dyDescent="0.25">
      <c r="A173" s="40">
        <v>172</v>
      </c>
      <c r="B173" s="41">
        <v>5101158</v>
      </c>
      <c r="C173" s="41" t="s">
        <v>775</v>
      </c>
      <c r="D173" s="41">
        <f>SUM('RC-StateBudget'!$E173:$AR173)</f>
        <v>69387.27</v>
      </c>
      <c r="E173" s="87">
        <v>2115.5</v>
      </c>
      <c r="F173" s="87">
        <v>39214.800000000003</v>
      </c>
      <c r="G173" s="87">
        <v>0</v>
      </c>
      <c r="H173" s="87">
        <v>0</v>
      </c>
      <c r="I173" s="87">
        <v>0</v>
      </c>
      <c r="J173" s="87">
        <v>0</v>
      </c>
      <c r="K173" s="87">
        <v>0</v>
      </c>
      <c r="L173" s="87">
        <v>11422.2</v>
      </c>
      <c r="M173" s="87">
        <v>0</v>
      </c>
      <c r="N173" s="87">
        <v>0</v>
      </c>
      <c r="O173" s="87">
        <v>0</v>
      </c>
      <c r="P173" s="87">
        <v>0</v>
      </c>
      <c r="Q173" s="87">
        <v>0</v>
      </c>
      <c r="R173" s="87">
        <v>0</v>
      </c>
      <c r="S173" s="87">
        <v>14769.17</v>
      </c>
      <c r="T173" s="87">
        <v>0</v>
      </c>
      <c r="U173" s="87">
        <v>0</v>
      </c>
      <c r="V173" s="87">
        <v>0</v>
      </c>
      <c r="W173" s="87">
        <v>0</v>
      </c>
      <c r="X173" s="87">
        <v>0</v>
      </c>
      <c r="Y173" s="87">
        <v>0</v>
      </c>
      <c r="Z173" s="87">
        <v>0</v>
      </c>
      <c r="AA173" s="87">
        <v>0</v>
      </c>
      <c r="AB173" s="87">
        <v>0</v>
      </c>
      <c r="AC173" s="87">
        <v>0</v>
      </c>
      <c r="AD173" s="87">
        <v>1865.6000000000001</v>
      </c>
      <c r="AE173" s="87">
        <v>0</v>
      </c>
      <c r="AF173" s="87">
        <v>0</v>
      </c>
      <c r="AG173" s="87">
        <v>0</v>
      </c>
      <c r="AH173" s="87">
        <v>0</v>
      </c>
      <c r="AI173" s="87">
        <v>0</v>
      </c>
      <c r="AJ173" s="87">
        <v>0</v>
      </c>
      <c r="AK173" s="87">
        <v>0</v>
      </c>
      <c r="AL173" s="87">
        <v>0</v>
      </c>
      <c r="AM173" s="87">
        <v>0</v>
      </c>
      <c r="AN173" s="87">
        <v>0</v>
      </c>
      <c r="AO173" s="87">
        <v>0</v>
      </c>
      <c r="AP173" s="87">
        <v>0</v>
      </c>
      <c r="AQ173" s="87">
        <v>0</v>
      </c>
      <c r="AR173" s="87">
        <v>0</v>
      </c>
    </row>
    <row r="174" spans="1:44" x14ac:dyDescent="0.25">
      <c r="A174" s="43">
        <v>173</v>
      </c>
      <c r="B174" s="44">
        <v>2639815</v>
      </c>
      <c r="C174" s="44" t="s">
        <v>678</v>
      </c>
      <c r="D174" s="44">
        <f>SUM('RC-StateBudget'!$E174:$AR174)</f>
        <v>104810.9</v>
      </c>
      <c r="E174" s="88">
        <v>2257.6999999999998</v>
      </c>
      <c r="F174" s="88">
        <v>40347.800000000003</v>
      </c>
      <c r="G174" s="88">
        <v>5427.2</v>
      </c>
      <c r="H174" s="88">
        <v>3425</v>
      </c>
      <c r="I174" s="88">
        <v>0</v>
      </c>
      <c r="J174" s="88">
        <v>616.70000000000005</v>
      </c>
      <c r="K174" s="88">
        <v>0</v>
      </c>
      <c r="L174" s="88">
        <v>20723.599999999999</v>
      </c>
      <c r="M174" s="88">
        <v>0</v>
      </c>
      <c r="N174" s="88">
        <v>0</v>
      </c>
      <c r="O174" s="88">
        <v>403.7</v>
      </c>
      <c r="P174" s="88">
        <v>0</v>
      </c>
      <c r="Q174" s="88">
        <v>0</v>
      </c>
      <c r="R174" s="88">
        <v>11.8</v>
      </c>
      <c r="S174" s="88">
        <v>225.4</v>
      </c>
      <c r="T174" s="88">
        <v>0</v>
      </c>
      <c r="U174" s="88">
        <v>0</v>
      </c>
      <c r="V174" s="88">
        <v>0</v>
      </c>
      <c r="W174" s="88">
        <v>0</v>
      </c>
      <c r="X174" s="88">
        <v>0</v>
      </c>
      <c r="Y174" s="88">
        <v>0</v>
      </c>
      <c r="Z174" s="88">
        <v>0</v>
      </c>
      <c r="AA174" s="88">
        <v>0</v>
      </c>
      <c r="AB174" s="88">
        <v>0</v>
      </c>
      <c r="AC174" s="88">
        <v>0</v>
      </c>
      <c r="AD174" s="88">
        <v>31372</v>
      </c>
      <c r="AE174" s="88">
        <v>0</v>
      </c>
      <c r="AF174" s="88">
        <v>0</v>
      </c>
      <c r="AG174" s="88">
        <v>0</v>
      </c>
      <c r="AH174" s="88">
        <v>0</v>
      </c>
      <c r="AI174" s="88">
        <v>0</v>
      </c>
      <c r="AJ174" s="88">
        <v>0</v>
      </c>
      <c r="AK174" s="88">
        <v>0</v>
      </c>
      <c r="AL174" s="88">
        <v>0</v>
      </c>
      <c r="AM174" s="88">
        <v>0</v>
      </c>
      <c r="AN174" s="88">
        <v>0</v>
      </c>
      <c r="AO174" s="88">
        <v>0</v>
      </c>
      <c r="AP174" s="88">
        <v>0</v>
      </c>
      <c r="AQ174" s="88">
        <v>0</v>
      </c>
      <c r="AR174" s="88">
        <v>0</v>
      </c>
    </row>
    <row r="175" spans="1:44" x14ac:dyDescent="0.25">
      <c r="A175" s="40">
        <v>174</v>
      </c>
      <c r="B175" s="41">
        <v>5098033</v>
      </c>
      <c r="C175" s="41" t="s">
        <v>226</v>
      </c>
      <c r="D175" s="41">
        <f>SUM('RC-StateBudget'!$E175:$AR175)</f>
        <v>36984.5</v>
      </c>
      <c r="E175" s="87">
        <v>974</v>
      </c>
      <c r="F175" s="87">
        <v>12556.8</v>
      </c>
      <c r="G175" s="87">
        <v>725</v>
      </c>
      <c r="H175" s="87">
        <v>0</v>
      </c>
      <c r="I175" s="87">
        <v>0</v>
      </c>
      <c r="J175" s="87">
        <v>0</v>
      </c>
      <c r="K175" s="87">
        <v>0</v>
      </c>
      <c r="L175" s="87">
        <v>0</v>
      </c>
      <c r="M175" s="87">
        <v>0</v>
      </c>
      <c r="N175" s="87">
        <v>1900</v>
      </c>
      <c r="O175" s="87">
        <v>0</v>
      </c>
      <c r="P175" s="87">
        <v>0</v>
      </c>
      <c r="Q175" s="87">
        <v>0</v>
      </c>
      <c r="R175" s="87">
        <v>5764.3</v>
      </c>
      <c r="S175" s="87">
        <v>11064.4</v>
      </c>
      <c r="T175" s="87">
        <v>0</v>
      </c>
      <c r="U175" s="87">
        <v>0</v>
      </c>
      <c r="V175" s="87">
        <v>0</v>
      </c>
      <c r="W175" s="87">
        <v>0</v>
      </c>
      <c r="X175" s="87">
        <v>0</v>
      </c>
      <c r="Y175" s="87">
        <v>0</v>
      </c>
      <c r="Z175" s="87">
        <v>0</v>
      </c>
      <c r="AA175" s="87">
        <v>0</v>
      </c>
      <c r="AB175" s="87">
        <v>0</v>
      </c>
      <c r="AC175" s="87">
        <v>0</v>
      </c>
      <c r="AD175" s="87">
        <v>0</v>
      </c>
      <c r="AE175" s="87">
        <v>0</v>
      </c>
      <c r="AF175" s="87">
        <v>0</v>
      </c>
      <c r="AG175" s="87">
        <v>0</v>
      </c>
      <c r="AH175" s="87">
        <v>0</v>
      </c>
      <c r="AI175" s="87">
        <v>0</v>
      </c>
      <c r="AJ175" s="87">
        <v>0</v>
      </c>
      <c r="AK175" s="87">
        <v>0</v>
      </c>
      <c r="AL175" s="87">
        <v>0</v>
      </c>
      <c r="AM175" s="87">
        <v>0</v>
      </c>
      <c r="AN175" s="87">
        <v>0</v>
      </c>
      <c r="AO175" s="87">
        <v>0</v>
      </c>
      <c r="AP175" s="87">
        <v>0</v>
      </c>
      <c r="AQ175" s="87">
        <v>4000</v>
      </c>
      <c r="AR175" s="87">
        <v>0</v>
      </c>
    </row>
    <row r="176" spans="1:44" x14ac:dyDescent="0.25">
      <c r="A176" s="43">
        <v>175</v>
      </c>
      <c r="B176" s="44">
        <v>2839717</v>
      </c>
      <c r="C176" s="44" t="s">
        <v>454</v>
      </c>
      <c r="D176" s="44">
        <f>SUM('RC-StateBudget'!$E176:$AR176)</f>
        <v>2641613.46</v>
      </c>
      <c r="E176" s="88">
        <v>6148</v>
      </c>
      <c r="F176" s="88">
        <v>35842.300000000003</v>
      </c>
      <c r="G176" s="88">
        <v>1672826.33</v>
      </c>
      <c r="H176" s="88">
        <v>0</v>
      </c>
      <c r="I176" s="88">
        <v>0</v>
      </c>
      <c r="J176" s="88">
        <v>17852.8</v>
      </c>
      <c r="K176" s="88">
        <v>1254.2</v>
      </c>
      <c r="L176" s="88">
        <v>6122.8</v>
      </c>
      <c r="M176" s="88">
        <v>80953.5</v>
      </c>
      <c r="N176" s="88">
        <v>375</v>
      </c>
      <c r="O176" s="88">
        <v>5234.3999999999996</v>
      </c>
      <c r="P176" s="88">
        <v>0</v>
      </c>
      <c r="Q176" s="88">
        <v>0</v>
      </c>
      <c r="R176" s="88">
        <v>14.2</v>
      </c>
      <c r="S176" s="88">
        <v>7953.5</v>
      </c>
      <c r="T176" s="88">
        <v>0</v>
      </c>
      <c r="U176" s="88">
        <v>0</v>
      </c>
      <c r="V176" s="88">
        <v>0</v>
      </c>
      <c r="W176" s="88">
        <v>0</v>
      </c>
      <c r="X176" s="88">
        <v>0</v>
      </c>
      <c r="Y176" s="88">
        <v>0</v>
      </c>
      <c r="Z176" s="88">
        <v>0</v>
      </c>
      <c r="AA176" s="88">
        <v>0</v>
      </c>
      <c r="AB176" s="88">
        <v>0</v>
      </c>
      <c r="AC176" s="88">
        <v>0</v>
      </c>
      <c r="AD176" s="88">
        <v>476294.13</v>
      </c>
      <c r="AE176" s="88">
        <v>0</v>
      </c>
      <c r="AF176" s="88">
        <v>0</v>
      </c>
      <c r="AG176" s="88">
        <v>0</v>
      </c>
      <c r="AH176" s="88">
        <v>0</v>
      </c>
      <c r="AI176" s="88">
        <v>0</v>
      </c>
      <c r="AJ176" s="88">
        <v>29611.5</v>
      </c>
      <c r="AK176" s="88">
        <v>0</v>
      </c>
      <c r="AL176" s="88">
        <v>59090.8</v>
      </c>
      <c r="AM176" s="88">
        <v>106640</v>
      </c>
      <c r="AN176" s="88">
        <v>16900</v>
      </c>
      <c r="AO176" s="88">
        <v>0</v>
      </c>
      <c r="AP176" s="88">
        <v>5500</v>
      </c>
      <c r="AQ176" s="88">
        <v>113000</v>
      </c>
      <c r="AR176" s="88">
        <v>0</v>
      </c>
    </row>
    <row r="177" spans="1:44" x14ac:dyDescent="0.25">
      <c r="A177" s="40">
        <v>176</v>
      </c>
      <c r="B177" s="41">
        <v>2582457</v>
      </c>
      <c r="C177" s="41" t="s">
        <v>653</v>
      </c>
      <c r="D177" s="41">
        <f>SUM('RC-StateBudget'!$E177:$AR177)</f>
        <v>67466.7</v>
      </c>
      <c r="E177" s="87">
        <v>0</v>
      </c>
      <c r="F177" s="87">
        <v>4642.8</v>
      </c>
      <c r="G177" s="87">
        <v>14219.6</v>
      </c>
      <c r="H177" s="87">
        <v>0</v>
      </c>
      <c r="I177" s="87">
        <v>0</v>
      </c>
      <c r="J177" s="87">
        <v>0</v>
      </c>
      <c r="K177" s="87">
        <v>0</v>
      </c>
      <c r="L177" s="87">
        <v>150</v>
      </c>
      <c r="M177" s="87">
        <v>236.3</v>
      </c>
      <c r="N177" s="87">
        <v>0</v>
      </c>
      <c r="O177" s="87">
        <v>1020.4</v>
      </c>
      <c r="P177" s="87">
        <v>0</v>
      </c>
      <c r="Q177" s="87">
        <v>0</v>
      </c>
      <c r="R177" s="87">
        <v>68</v>
      </c>
      <c r="S177" s="87">
        <v>2101.3000000000002</v>
      </c>
      <c r="T177" s="87">
        <v>0</v>
      </c>
      <c r="U177" s="87">
        <v>0</v>
      </c>
      <c r="V177" s="87">
        <v>0</v>
      </c>
      <c r="W177" s="87">
        <v>0</v>
      </c>
      <c r="X177" s="87">
        <v>0</v>
      </c>
      <c r="Y177" s="87">
        <v>0</v>
      </c>
      <c r="Z177" s="87">
        <v>0</v>
      </c>
      <c r="AA177" s="87">
        <v>0</v>
      </c>
      <c r="AB177" s="87">
        <v>0</v>
      </c>
      <c r="AC177" s="87">
        <v>0</v>
      </c>
      <c r="AD177" s="87">
        <v>45028.299999999996</v>
      </c>
      <c r="AE177" s="87">
        <v>0</v>
      </c>
      <c r="AF177" s="87">
        <v>0</v>
      </c>
      <c r="AG177" s="87">
        <v>0</v>
      </c>
      <c r="AH177" s="87">
        <v>0</v>
      </c>
      <c r="AI177" s="87">
        <v>0</v>
      </c>
      <c r="AJ177" s="87">
        <v>0</v>
      </c>
      <c r="AK177" s="87">
        <v>0</v>
      </c>
      <c r="AL177" s="87">
        <v>0</v>
      </c>
      <c r="AM177" s="87">
        <v>0</v>
      </c>
      <c r="AN177" s="87">
        <v>0</v>
      </c>
      <c r="AO177" s="87">
        <v>0</v>
      </c>
      <c r="AP177" s="87">
        <v>0</v>
      </c>
      <c r="AQ177" s="87">
        <v>0</v>
      </c>
      <c r="AR177" s="87">
        <v>0</v>
      </c>
    </row>
    <row r="178" spans="1:44" x14ac:dyDescent="0.25">
      <c r="A178" s="43">
        <v>177</v>
      </c>
      <c r="B178" s="44">
        <v>5171881</v>
      </c>
      <c r="C178" s="44" t="s">
        <v>769</v>
      </c>
      <c r="D178" s="44">
        <f>SUM('RC-StateBudget'!$E178:$AR178)</f>
        <v>84345.5</v>
      </c>
      <c r="E178" s="88">
        <v>1044.5999999999999</v>
      </c>
      <c r="F178" s="88">
        <v>0</v>
      </c>
      <c r="G178" s="88">
        <v>11929</v>
      </c>
      <c r="H178" s="88">
        <v>0</v>
      </c>
      <c r="I178" s="88">
        <v>0</v>
      </c>
      <c r="J178" s="88">
        <v>717.5</v>
      </c>
      <c r="K178" s="88">
        <v>1412</v>
      </c>
      <c r="L178" s="88">
        <v>0</v>
      </c>
      <c r="M178" s="88">
        <v>0</v>
      </c>
      <c r="N178" s="88">
        <v>0</v>
      </c>
      <c r="O178" s="88">
        <v>0</v>
      </c>
      <c r="P178" s="88">
        <v>0</v>
      </c>
      <c r="Q178" s="88">
        <v>0</v>
      </c>
      <c r="R178" s="88">
        <v>0</v>
      </c>
      <c r="S178" s="88">
        <v>316.89999999999998</v>
      </c>
      <c r="T178" s="88">
        <v>0</v>
      </c>
      <c r="U178" s="88">
        <v>0</v>
      </c>
      <c r="V178" s="88">
        <v>0</v>
      </c>
      <c r="W178" s="88">
        <v>0</v>
      </c>
      <c r="X178" s="88">
        <v>0</v>
      </c>
      <c r="Y178" s="88">
        <v>0</v>
      </c>
      <c r="Z178" s="88">
        <v>0</v>
      </c>
      <c r="AA178" s="88">
        <v>0</v>
      </c>
      <c r="AB178" s="88">
        <v>0</v>
      </c>
      <c r="AC178" s="88">
        <v>0</v>
      </c>
      <c r="AD178" s="88">
        <v>17998.3</v>
      </c>
      <c r="AE178" s="88">
        <v>0</v>
      </c>
      <c r="AF178" s="88">
        <v>0</v>
      </c>
      <c r="AG178" s="88">
        <v>0</v>
      </c>
      <c r="AH178" s="88">
        <v>0</v>
      </c>
      <c r="AI178" s="88">
        <v>1000</v>
      </c>
      <c r="AJ178" s="88">
        <v>1068</v>
      </c>
      <c r="AK178" s="88">
        <v>0</v>
      </c>
      <c r="AL178" s="88">
        <v>48859.199999999997</v>
      </c>
      <c r="AM178" s="88">
        <v>0</v>
      </c>
      <c r="AN178" s="88">
        <v>0</v>
      </c>
      <c r="AO178" s="88">
        <v>0</v>
      </c>
      <c r="AP178" s="88">
        <v>0</v>
      </c>
      <c r="AQ178" s="88">
        <v>0</v>
      </c>
      <c r="AR178" s="88">
        <v>0</v>
      </c>
    </row>
    <row r="179" spans="1:44" x14ac:dyDescent="0.25">
      <c r="A179" s="40">
        <v>178</v>
      </c>
      <c r="B179" s="41">
        <v>2344343</v>
      </c>
      <c r="C179" s="41" t="s">
        <v>195</v>
      </c>
      <c r="D179" s="41">
        <f>SUM('RC-StateBudget'!$E179:$AR179)</f>
        <v>985400.45</v>
      </c>
      <c r="E179" s="87">
        <v>87463.9</v>
      </c>
      <c r="F179" s="87">
        <v>50</v>
      </c>
      <c r="G179" s="87">
        <v>733352.5</v>
      </c>
      <c r="H179" s="87">
        <v>0</v>
      </c>
      <c r="I179" s="87">
        <v>0</v>
      </c>
      <c r="J179" s="87">
        <v>2883.6</v>
      </c>
      <c r="K179" s="87">
        <v>2000</v>
      </c>
      <c r="L179" s="87">
        <v>2139.9</v>
      </c>
      <c r="M179" s="87">
        <v>53414.6</v>
      </c>
      <c r="N179" s="87">
        <v>0</v>
      </c>
      <c r="O179" s="87">
        <v>0</v>
      </c>
      <c r="P179" s="87">
        <v>0</v>
      </c>
      <c r="Q179" s="87">
        <v>0</v>
      </c>
      <c r="R179" s="87">
        <v>0</v>
      </c>
      <c r="S179" s="87">
        <v>7302.7</v>
      </c>
      <c r="T179" s="87">
        <v>0</v>
      </c>
      <c r="U179" s="87">
        <v>0</v>
      </c>
      <c r="V179" s="87">
        <v>0</v>
      </c>
      <c r="W179" s="87">
        <v>0</v>
      </c>
      <c r="X179" s="87">
        <v>0</v>
      </c>
      <c r="Y179" s="87">
        <v>0</v>
      </c>
      <c r="Z179" s="87">
        <v>0</v>
      </c>
      <c r="AA179" s="87">
        <v>0</v>
      </c>
      <c r="AB179" s="87">
        <v>0</v>
      </c>
      <c r="AC179" s="87">
        <v>0</v>
      </c>
      <c r="AD179" s="87">
        <v>51985.45</v>
      </c>
      <c r="AE179" s="87">
        <v>0</v>
      </c>
      <c r="AF179" s="87">
        <v>0</v>
      </c>
      <c r="AG179" s="87">
        <v>0</v>
      </c>
      <c r="AH179" s="87">
        <v>0</v>
      </c>
      <c r="AI179" s="87">
        <v>0</v>
      </c>
      <c r="AJ179" s="87">
        <v>2208.8000000000002</v>
      </c>
      <c r="AK179" s="87">
        <v>0</v>
      </c>
      <c r="AL179" s="87">
        <v>0</v>
      </c>
      <c r="AM179" s="87">
        <v>0</v>
      </c>
      <c r="AN179" s="87">
        <v>3000</v>
      </c>
      <c r="AO179" s="87">
        <v>0</v>
      </c>
      <c r="AP179" s="87">
        <v>0</v>
      </c>
      <c r="AQ179" s="87">
        <v>39599</v>
      </c>
      <c r="AR179" s="87">
        <v>0</v>
      </c>
    </row>
    <row r="180" spans="1:44" x14ac:dyDescent="0.25">
      <c r="A180" s="43">
        <v>179</v>
      </c>
      <c r="B180" s="44">
        <v>2819996</v>
      </c>
      <c r="C180" s="44" t="s">
        <v>461</v>
      </c>
      <c r="D180" s="44">
        <f>SUM('RC-StateBudget'!$E180:$AR180)</f>
        <v>2953262.6400000006</v>
      </c>
      <c r="E180" s="88">
        <v>35000</v>
      </c>
      <c r="F180" s="88">
        <v>538732.69999999995</v>
      </c>
      <c r="G180" s="88">
        <v>1490176.6</v>
      </c>
      <c r="H180" s="88">
        <v>0</v>
      </c>
      <c r="I180" s="88">
        <v>0</v>
      </c>
      <c r="J180" s="88">
        <v>0</v>
      </c>
      <c r="K180" s="88">
        <v>117.1</v>
      </c>
      <c r="L180" s="88">
        <v>12480</v>
      </c>
      <c r="M180" s="88">
        <v>230388.8</v>
      </c>
      <c r="N180" s="88">
        <v>0</v>
      </c>
      <c r="O180" s="88">
        <v>255877.4</v>
      </c>
      <c r="P180" s="88">
        <v>0</v>
      </c>
      <c r="Q180" s="88">
        <v>0</v>
      </c>
      <c r="R180" s="88">
        <v>2084.6</v>
      </c>
      <c r="S180" s="88">
        <v>21066.1</v>
      </c>
      <c r="T180" s="88">
        <v>0</v>
      </c>
      <c r="U180" s="88">
        <v>0</v>
      </c>
      <c r="V180" s="88">
        <v>0</v>
      </c>
      <c r="W180" s="88">
        <v>0</v>
      </c>
      <c r="X180" s="88">
        <v>0</v>
      </c>
      <c r="Y180" s="88">
        <v>0</v>
      </c>
      <c r="Z180" s="88">
        <v>0</v>
      </c>
      <c r="AA180" s="88">
        <v>0</v>
      </c>
      <c r="AB180" s="88">
        <v>0</v>
      </c>
      <c r="AC180" s="88">
        <v>0</v>
      </c>
      <c r="AD180" s="88">
        <v>177611.06</v>
      </c>
      <c r="AE180" s="88">
        <v>0</v>
      </c>
      <c r="AF180" s="88">
        <v>0</v>
      </c>
      <c r="AG180" s="88">
        <v>0</v>
      </c>
      <c r="AH180" s="88">
        <v>0</v>
      </c>
      <c r="AI180" s="88">
        <v>1150</v>
      </c>
      <c r="AJ180" s="88">
        <v>5626</v>
      </c>
      <c r="AK180" s="88">
        <v>0</v>
      </c>
      <c r="AL180" s="88">
        <v>4990.1000000000004</v>
      </c>
      <c r="AM180" s="88">
        <v>0</v>
      </c>
      <c r="AN180" s="88">
        <v>20000</v>
      </c>
      <c r="AO180" s="88">
        <v>0</v>
      </c>
      <c r="AP180" s="88">
        <v>0</v>
      </c>
      <c r="AQ180" s="88">
        <v>157962.18</v>
      </c>
      <c r="AR180" s="88">
        <v>0</v>
      </c>
    </row>
    <row r="181" spans="1:44" x14ac:dyDescent="0.25">
      <c r="A181" s="40">
        <v>180</v>
      </c>
      <c r="B181" s="41">
        <v>5567319</v>
      </c>
      <c r="C181" s="41" t="s">
        <v>56</v>
      </c>
      <c r="D181" s="41">
        <f>SUM('RC-StateBudget'!$E181:$AR181)</f>
        <v>2352308.7000000002</v>
      </c>
      <c r="E181" s="87">
        <v>0</v>
      </c>
      <c r="F181" s="87">
        <v>1031205.7</v>
      </c>
      <c r="G181" s="87">
        <v>377396.6</v>
      </c>
      <c r="H181" s="87">
        <v>0</v>
      </c>
      <c r="I181" s="87">
        <v>0</v>
      </c>
      <c r="J181" s="87">
        <v>0</v>
      </c>
      <c r="K181" s="87">
        <v>7110.1</v>
      </c>
      <c r="L181" s="87">
        <v>2343</v>
      </c>
      <c r="M181" s="87">
        <v>1000</v>
      </c>
      <c r="N181" s="87">
        <v>2160</v>
      </c>
      <c r="O181" s="87">
        <v>491050.3</v>
      </c>
      <c r="P181" s="87">
        <v>0</v>
      </c>
      <c r="Q181" s="87">
        <v>0</v>
      </c>
      <c r="R181" s="87">
        <v>15590.8</v>
      </c>
      <c r="S181" s="87">
        <v>9470.2999999999993</v>
      </c>
      <c r="T181" s="87">
        <v>0</v>
      </c>
      <c r="U181" s="87">
        <v>0</v>
      </c>
      <c r="V181" s="87">
        <v>0</v>
      </c>
      <c r="W181" s="87">
        <v>0</v>
      </c>
      <c r="X181" s="87">
        <v>0</v>
      </c>
      <c r="Y181" s="87">
        <v>0</v>
      </c>
      <c r="Z181" s="87">
        <v>0</v>
      </c>
      <c r="AA181" s="87">
        <v>0</v>
      </c>
      <c r="AB181" s="87">
        <v>0</v>
      </c>
      <c r="AC181" s="87">
        <v>0</v>
      </c>
      <c r="AD181" s="87">
        <v>111790.59999999999</v>
      </c>
      <c r="AE181" s="87">
        <v>0</v>
      </c>
      <c r="AF181" s="87">
        <v>0</v>
      </c>
      <c r="AG181" s="87">
        <v>0</v>
      </c>
      <c r="AH181" s="87">
        <v>0</v>
      </c>
      <c r="AI181" s="87">
        <v>0</v>
      </c>
      <c r="AJ181" s="87">
        <v>17942.900000000001</v>
      </c>
      <c r="AK181" s="87">
        <v>0</v>
      </c>
      <c r="AL181" s="87">
        <v>89248.4</v>
      </c>
      <c r="AM181" s="87">
        <v>0</v>
      </c>
      <c r="AN181" s="87">
        <v>4000</v>
      </c>
      <c r="AO181" s="87">
        <v>0</v>
      </c>
      <c r="AP181" s="87">
        <v>60000</v>
      </c>
      <c r="AQ181" s="87">
        <v>132000</v>
      </c>
      <c r="AR181" s="87">
        <v>0</v>
      </c>
    </row>
    <row r="182" spans="1:44" x14ac:dyDescent="0.25">
      <c r="A182" s="43">
        <v>181</v>
      </c>
      <c r="B182" s="44">
        <v>5298679</v>
      </c>
      <c r="C182" s="44" t="s">
        <v>154</v>
      </c>
      <c r="D182" s="44">
        <f>SUM('RC-StateBudget'!$E182:$AR182)</f>
        <v>132853.43</v>
      </c>
      <c r="E182" s="88">
        <v>0</v>
      </c>
      <c r="F182" s="88">
        <v>0</v>
      </c>
      <c r="G182" s="88">
        <v>0</v>
      </c>
      <c r="H182" s="88">
        <v>0</v>
      </c>
      <c r="I182" s="88">
        <v>0</v>
      </c>
      <c r="J182" s="88">
        <v>0</v>
      </c>
      <c r="K182" s="88">
        <v>0</v>
      </c>
      <c r="L182" s="88">
        <v>0</v>
      </c>
      <c r="M182" s="88">
        <v>0</v>
      </c>
      <c r="N182" s="88">
        <v>0</v>
      </c>
      <c r="O182" s="88">
        <v>0</v>
      </c>
      <c r="P182" s="88">
        <v>0</v>
      </c>
      <c r="Q182" s="88">
        <v>0</v>
      </c>
      <c r="R182" s="88">
        <v>0</v>
      </c>
      <c r="S182" s="88">
        <v>104278.31</v>
      </c>
      <c r="T182" s="88">
        <v>0</v>
      </c>
      <c r="U182" s="88">
        <v>0</v>
      </c>
      <c r="V182" s="88">
        <v>0</v>
      </c>
      <c r="W182" s="88">
        <v>0</v>
      </c>
      <c r="X182" s="88">
        <v>0</v>
      </c>
      <c r="Y182" s="88">
        <v>0</v>
      </c>
      <c r="Z182" s="88">
        <v>0</v>
      </c>
      <c r="AA182" s="88">
        <v>0</v>
      </c>
      <c r="AB182" s="88">
        <v>0</v>
      </c>
      <c r="AC182" s="88">
        <v>0</v>
      </c>
      <c r="AD182" s="88">
        <v>28275.120000000003</v>
      </c>
      <c r="AE182" s="88">
        <v>0</v>
      </c>
      <c r="AF182" s="88">
        <v>0</v>
      </c>
      <c r="AG182" s="88">
        <v>0</v>
      </c>
      <c r="AH182" s="88">
        <v>0</v>
      </c>
      <c r="AI182" s="88">
        <v>0</v>
      </c>
      <c r="AJ182" s="88">
        <v>0</v>
      </c>
      <c r="AK182" s="88">
        <v>0</v>
      </c>
      <c r="AL182" s="88">
        <v>0</v>
      </c>
      <c r="AM182" s="88">
        <v>0</v>
      </c>
      <c r="AN182" s="88">
        <v>0</v>
      </c>
      <c r="AO182" s="88">
        <v>0</v>
      </c>
      <c r="AP182" s="88">
        <v>0</v>
      </c>
      <c r="AQ182" s="88">
        <v>300</v>
      </c>
      <c r="AR182" s="88">
        <v>0</v>
      </c>
    </row>
    <row r="183" spans="1:44" x14ac:dyDescent="0.25">
      <c r="A183" s="40">
        <v>182</v>
      </c>
      <c r="B183" s="41">
        <v>2887134</v>
      </c>
      <c r="C183" s="41" t="s">
        <v>701</v>
      </c>
      <c r="D183" s="41">
        <f>SUM('RC-StateBudget'!$E183:$AR183)</f>
        <v>1290835</v>
      </c>
      <c r="E183" s="87">
        <v>64963.100000000006</v>
      </c>
      <c r="F183" s="87">
        <v>0</v>
      </c>
      <c r="G183" s="87">
        <v>640003.9</v>
      </c>
      <c r="H183" s="87">
        <v>305294</v>
      </c>
      <c r="I183" s="87">
        <v>0</v>
      </c>
      <c r="J183" s="87">
        <v>9307.6</v>
      </c>
      <c r="K183" s="87">
        <v>2472.1999999999998</v>
      </c>
      <c r="L183" s="87">
        <v>142628.9</v>
      </c>
      <c r="M183" s="87">
        <v>772</v>
      </c>
      <c r="N183" s="87">
        <v>0</v>
      </c>
      <c r="O183" s="87">
        <v>0</v>
      </c>
      <c r="P183" s="87">
        <v>0</v>
      </c>
      <c r="Q183" s="87">
        <v>0</v>
      </c>
      <c r="R183" s="87">
        <v>0</v>
      </c>
      <c r="S183" s="87">
        <v>125393.3</v>
      </c>
      <c r="T183" s="87">
        <v>0</v>
      </c>
      <c r="U183" s="87">
        <v>0</v>
      </c>
      <c r="V183" s="87">
        <v>0</v>
      </c>
      <c r="W183" s="87">
        <v>0</v>
      </c>
      <c r="X183" s="87">
        <v>0</v>
      </c>
      <c r="Y183" s="87">
        <v>0</v>
      </c>
      <c r="Z183" s="87">
        <v>0</v>
      </c>
      <c r="AA183" s="87">
        <v>0</v>
      </c>
      <c r="AB183" s="87">
        <v>0</v>
      </c>
      <c r="AC183" s="87">
        <v>0</v>
      </c>
      <c r="AD183" s="87">
        <v>0</v>
      </c>
      <c r="AE183" s="87">
        <v>0</v>
      </c>
      <c r="AF183" s="87">
        <v>0</v>
      </c>
      <c r="AG183" s="87">
        <v>0</v>
      </c>
      <c r="AH183" s="87">
        <v>0</v>
      </c>
      <c r="AI183" s="87">
        <v>0</v>
      </c>
      <c r="AJ183" s="87">
        <v>0</v>
      </c>
      <c r="AK183" s="87">
        <v>0</v>
      </c>
      <c r="AL183" s="87">
        <v>0</v>
      </c>
      <c r="AM183" s="87">
        <v>0</v>
      </c>
      <c r="AN183" s="87">
        <v>0</v>
      </c>
      <c r="AO183" s="87">
        <v>0</v>
      </c>
      <c r="AP183" s="87">
        <v>0</v>
      </c>
      <c r="AQ183" s="87">
        <v>0</v>
      </c>
      <c r="AR183" s="87">
        <v>0</v>
      </c>
    </row>
    <row r="184" spans="1:44" x14ac:dyDescent="0.25">
      <c r="A184" s="43">
        <v>183</v>
      </c>
      <c r="B184" s="44">
        <v>2787318</v>
      </c>
      <c r="C184" s="44" t="s">
        <v>679</v>
      </c>
      <c r="D184" s="44">
        <f>SUM('RC-StateBudget'!$E184:$AR184)</f>
        <v>41562.300000000003</v>
      </c>
      <c r="E184" s="88">
        <v>227.5</v>
      </c>
      <c r="F184" s="88">
        <v>0</v>
      </c>
      <c r="G184" s="88">
        <v>23109.3</v>
      </c>
      <c r="H184" s="88">
        <v>0</v>
      </c>
      <c r="I184" s="88">
        <v>0</v>
      </c>
      <c r="J184" s="88">
        <v>0</v>
      </c>
      <c r="K184" s="88">
        <v>0</v>
      </c>
      <c r="L184" s="88">
        <v>576</v>
      </c>
      <c r="M184" s="88">
        <v>0</v>
      </c>
      <c r="N184" s="88">
        <v>0</v>
      </c>
      <c r="O184" s="88">
        <v>0</v>
      </c>
      <c r="P184" s="88">
        <v>0</v>
      </c>
      <c r="Q184" s="88">
        <v>0</v>
      </c>
      <c r="R184" s="88">
        <v>1231.4000000000001</v>
      </c>
      <c r="S184" s="88">
        <v>763.6</v>
      </c>
      <c r="T184" s="88">
        <v>0</v>
      </c>
      <c r="U184" s="88">
        <v>0</v>
      </c>
      <c r="V184" s="88">
        <v>0</v>
      </c>
      <c r="W184" s="88">
        <v>0</v>
      </c>
      <c r="X184" s="88">
        <v>0</v>
      </c>
      <c r="Y184" s="88">
        <v>0</v>
      </c>
      <c r="Z184" s="88">
        <v>0</v>
      </c>
      <c r="AA184" s="88">
        <v>0</v>
      </c>
      <c r="AB184" s="88">
        <v>0</v>
      </c>
      <c r="AC184" s="88">
        <v>0</v>
      </c>
      <c r="AD184" s="88">
        <v>7755</v>
      </c>
      <c r="AE184" s="88">
        <v>0</v>
      </c>
      <c r="AF184" s="88">
        <v>0</v>
      </c>
      <c r="AG184" s="88">
        <v>0</v>
      </c>
      <c r="AH184" s="88">
        <v>0</v>
      </c>
      <c r="AI184" s="88">
        <v>0</v>
      </c>
      <c r="AJ184" s="88">
        <v>7899.5</v>
      </c>
      <c r="AK184" s="88">
        <v>0</v>
      </c>
      <c r="AL184" s="88">
        <v>0</v>
      </c>
      <c r="AM184" s="88">
        <v>0</v>
      </c>
      <c r="AN184" s="88">
        <v>0</v>
      </c>
      <c r="AO184" s="88">
        <v>0</v>
      </c>
      <c r="AP184" s="88">
        <v>0</v>
      </c>
      <c r="AQ184" s="88">
        <v>0</v>
      </c>
      <c r="AR184" s="88">
        <v>0</v>
      </c>
    </row>
    <row r="185" spans="1:44" x14ac:dyDescent="0.25">
      <c r="A185" s="40">
        <v>184</v>
      </c>
      <c r="B185" s="41">
        <v>2746239</v>
      </c>
      <c r="C185" s="41" t="s">
        <v>164</v>
      </c>
      <c r="D185" s="41">
        <f>SUM('RC-StateBudget'!$E185:$AR185)</f>
        <v>63796.35</v>
      </c>
      <c r="E185" s="87">
        <v>98.8</v>
      </c>
      <c r="F185" s="87">
        <v>55.36</v>
      </c>
      <c r="G185" s="87">
        <v>0</v>
      </c>
      <c r="H185" s="87">
        <v>0</v>
      </c>
      <c r="I185" s="87">
        <v>0</v>
      </c>
      <c r="J185" s="87">
        <v>703.2</v>
      </c>
      <c r="K185" s="87">
        <v>308.89999999999998</v>
      </c>
      <c r="L185" s="87">
        <v>0</v>
      </c>
      <c r="M185" s="87">
        <v>0</v>
      </c>
      <c r="N185" s="87">
        <v>0</v>
      </c>
      <c r="O185" s="87">
        <v>26.36</v>
      </c>
      <c r="P185" s="87">
        <v>0</v>
      </c>
      <c r="Q185" s="87">
        <v>0</v>
      </c>
      <c r="R185" s="87">
        <v>7</v>
      </c>
      <c r="S185" s="87">
        <v>37836.03</v>
      </c>
      <c r="T185" s="87">
        <v>0</v>
      </c>
      <c r="U185" s="87">
        <v>0</v>
      </c>
      <c r="V185" s="87">
        <v>0</v>
      </c>
      <c r="W185" s="87">
        <v>0</v>
      </c>
      <c r="X185" s="87">
        <v>0</v>
      </c>
      <c r="Y185" s="87">
        <v>0</v>
      </c>
      <c r="Z185" s="87">
        <v>0</v>
      </c>
      <c r="AA185" s="87">
        <v>0</v>
      </c>
      <c r="AB185" s="87">
        <v>0</v>
      </c>
      <c r="AC185" s="87">
        <v>0</v>
      </c>
      <c r="AD185" s="87">
        <v>18760.699999999997</v>
      </c>
      <c r="AE185" s="87">
        <v>0</v>
      </c>
      <c r="AF185" s="87">
        <v>0</v>
      </c>
      <c r="AG185" s="87">
        <v>0</v>
      </c>
      <c r="AH185" s="87">
        <v>0</v>
      </c>
      <c r="AI185" s="87">
        <v>0</v>
      </c>
      <c r="AJ185" s="87">
        <v>0</v>
      </c>
      <c r="AK185" s="87">
        <v>0</v>
      </c>
      <c r="AL185" s="87">
        <v>0</v>
      </c>
      <c r="AM185" s="87">
        <v>0</v>
      </c>
      <c r="AN185" s="87">
        <v>0</v>
      </c>
      <c r="AO185" s="87">
        <v>0</v>
      </c>
      <c r="AP185" s="87">
        <v>0</v>
      </c>
      <c r="AQ185" s="87">
        <v>6000</v>
      </c>
      <c r="AR185" s="87">
        <v>0</v>
      </c>
    </row>
    <row r="186" spans="1:44" x14ac:dyDescent="0.25">
      <c r="A186" s="43">
        <v>185</v>
      </c>
      <c r="B186" s="44">
        <v>2001454</v>
      </c>
      <c r="C186" s="44" t="s">
        <v>523</v>
      </c>
      <c r="D186" s="44">
        <f>SUM('RC-StateBudget'!$E186:$AR186)</f>
        <v>216704.4</v>
      </c>
      <c r="E186" s="88">
        <v>2104</v>
      </c>
      <c r="F186" s="88">
        <v>90478.8</v>
      </c>
      <c r="G186" s="88">
        <v>29620.5</v>
      </c>
      <c r="H186" s="88">
        <v>20371</v>
      </c>
      <c r="I186" s="88">
        <v>0</v>
      </c>
      <c r="J186" s="88">
        <v>3200.8</v>
      </c>
      <c r="K186" s="88">
        <v>704</v>
      </c>
      <c r="L186" s="88">
        <v>667.2</v>
      </c>
      <c r="M186" s="88">
        <v>400</v>
      </c>
      <c r="N186" s="88">
        <v>0</v>
      </c>
      <c r="O186" s="88">
        <v>14559.5</v>
      </c>
      <c r="P186" s="88">
        <v>0</v>
      </c>
      <c r="Q186" s="88">
        <v>0</v>
      </c>
      <c r="R186" s="88">
        <v>26</v>
      </c>
      <c r="S186" s="88">
        <v>17707.2</v>
      </c>
      <c r="T186" s="88">
        <v>0</v>
      </c>
      <c r="U186" s="88">
        <v>0</v>
      </c>
      <c r="V186" s="88">
        <v>0</v>
      </c>
      <c r="W186" s="88">
        <v>0</v>
      </c>
      <c r="X186" s="88">
        <v>0</v>
      </c>
      <c r="Y186" s="88">
        <v>0</v>
      </c>
      <c r="Z186" s="88">
        <v>0</v>
      </c>
      <c r="AA186" s="88">
        <v>0</v>
      </c>
      <c r="AB186" s="88">
        <v>0</v>
      </c>
      <c r="AC186" s="88">
        <v>0</v>
      </c>
      <c r="AD186" s="88">
        <v>18378.400000000001</v>
      </c>
      <c r="AE186" s="88">
        <v>0</v>
      </c>
      <c r="AF186" s="88">
        <v>0</v>
      </c>
      <c r="AG186" s="88">
        <v>0</v>
      </c>
      <c r="AH186" s="88">
        <v>0</v>
      </c>
      <c r="AI186" s="88">
        <v>0</v>
      </c>
      <c r="AJ186" s="88">
        <v>0</v>
      </c>
      <c r="AK186" s="88">
        <v>28</v>
      </c>
      <c r="AL186" s="88">
        <v>0</v>
      </c>
      <c r="AM186" s="88">
        <v>0</v>
      </c>
      <c r="AN186" s="88">
        <v>0</v>
      </c>
      <c r="AO186" s="88">
        <v>0</v>
      </c>
      <c r="AP186" s="88">
        <v>0</v>
      </c>
      <c r="AQ186" s="88">
        <v>18459</v>
      </c>
      <c r="AR186" s="88">
        <v>0</v>
      </c>
    </row>
    <row r="187" spans="1:44" x14ac:dyDescent="0.25">
      <c r="A187" s="40">
        <v>186</v>
      </c>
      <c r="B187" s="41">
        <v>5061989</v>
      </c>
      <c r="C187" s="41" t="s">
        <v>690</v>
      </c>
      <c r="D187" s="41">
        <f>SUM('RC-StateBudget'!$E187:$AR187)</f>
        <v>25346</v>
      </c>
      <c r="E187" s="87">
        <v>0</v>
      </c>
      <c r="F187" s="87">
        <v>0</v>
      </c>
      <c r="G187" s="87">
        <v>0</v>
      </c>
      <c r="H187" s="87">
        <v>0</v>
      </c>
      <c r="I187" s="87">
        <v>0</v>
      </c>
      <c r="J187" s="87">
        <v>0</v>
      </c>
      <c r="K187" s="87">
        <v>2224.4</v>
      </c>
      <c r="L187" s="87">
        <v>7404</v>
      </c>
      <c r="M187" s="87">
        <v>1600</v>
      </c>
      <c r="N187" s="87">
        <v>250</v>
      </c>
      <c r="O187" s="87">
        <v>0</v>
      </c>
      <c r="P187" s="87">
        <v>0</v>
      </c>
      <c r="Q187" s="87">
        <v>0</v>
      </c>
      <c r="R187" s="87">
        <v>0</v>
      </c>
      <c r="S187" s="87">
        <v>10973.6</v>
      </c>
      <c r="T187" s="87">
        <v>0</v>
      </c>
      <c r="U187" s="87">
        <v>0</v>
      </c>
      <c r="V187" s="87">
        <v>0</v>
      </c>
      <c r="W187" s="87">
        <v>0</v>
      </c>
      <c r="X187" s="87">
        <v>0</v>
      </c>
      <c r="Y187" s="87">
        <v>0</v>
      </c>
      <c r="Z187" s="87">
        <v>0</v>
      </c>
      <c r="AA187" s="87">
        <v>0</v>
      </c>
      <c r="AB187" s="87">
        <v>0</v>
      </c>
      <c r="AC187" s="87">
        <v>0</v>
      </c>
      <c r="AD187" s="87">
        <v>2894</v>
      </c>
      <c r="AE187" s="87">
        <v>0</v>
      </c>
      <c r="AF187" s="87">
        <v>0</v>
      </c>
      <c r="AG187" s="87">
        <v>0</v>
      </c>
      <c r="AH187" s="87">
        <v>0</v>
      </c>
      <c r="AI187" s="87">
        <v>0</v>
      </c>
      <c r="AJ187" s="87">
        <v>0</v>
      </c>
      <c r="AK187" s="87">
        <v>0</v>
      </c>
      <c r="AL187" s="87">
        <v>0</v>
      </c>
      <c r="AM187" s="87">
        <v>0</v>
      </c>
      <c r="AN187" s="87">
        <v>0</v>
      </c>
      <c r="AO187" s="87">
        <v>0</v>
      </c>
      <c r="AP187" s="87">
        <v>0</v>
      </c>
      <c r="AQ187" s="87">
        <v>0</v>
      </c>
      <c r="AR187" s="87">
        <v>0</v>
      </c>
    </row>
    <row r="188" spans="1:44" x14ac:dyDescent="0.25">
      <c r="A188" s="43">
        <v>187</v>
      </c>
      <c r="B188" s="44">
        <v>5352959</v>
      </c>
      <c r="C188" s="44" t="s">
        <v>577</v>
      </c>
      <c r="D188" s="44">
        <f>SUM('RC-StateBudget'!$E188:$AR188)</f>
        <v>525251.42000000004</v>
      </c>
      <c r="E188" s="88">
        <v>0</v>
      </c>
      <c r="F188" s="88">
        <v>5060.9999999999991</v>
      </c>
      <c r="G188" s="88">
        <v>310419.20000000001</v>
      </c>
      <c r="H188" s="88">
        <v>0</v>
      </c>
      <c r="I188" s="88">
        <v>0</v>
      </c>
      <c r="J188" s="88">
        <v>9373.7999999999993</v>
      </c>
      <c r="K188" s="88">
        <v>1135.9000000000001</v>
      </c>
      <c r="L188" s="88">
        <v>254</v>
      </c>
      <c r="M188" s="88">
        <v>47514.1</v>
      </c>
      <c r="N188" s="88">
        <v>0</v>
      </c>
      <c r="O188" s="88">
        <v>2410.0000000000005</v>
      </c>
      <c r="P188" s="88">
        <v>0</v>
      </c>
      <c r="Q188" s="88">
        <v>0</v>
      </c>
      <c r="R188" s="88">
        <v>320.2</v>
      </c>
      <c r="S188" s="88">
        <v>914.99</v>
      </c>
      <c r="T188" s="88">
        <v>49828</v>
      </c>
      <c r="U188" s="88">
        <v>0</v>
      </c>
      <c r="V188" s="88">
        <v>0</v>
      </c>
      <c r="W188" s="88">
        <v>0</v>
      </c>
      <c r="X188" s="88">
        <v>0</v>
      </c>
      <c r="Y188" s="88">
        <v>0</v>
      </c>
      <c r="Z188" s="88">
        <v>0</v>
      </c>
      <c r="AA188" s="88">
        <v>0</v>
      </c>
      <c r="AB188" s="88">
        <v>0</v>
      </c>
      <c r="AC188" s="88">
        <v>0</v>
      </c>
      <c r="AD188" s="88">
        <v>44719.829999999994</v>
      </c>
      <c r="AE188" s="88">
        <v>0</v>
      </c>
      <c r="AF188" s="88">
        <v>0</v>
      </c>
      <c r="AG188" s="88">
        <v>0</v>
      </c>
      <c r="AH188" s="88">
        <v>0</v>
      </c>
      <c r="AI188" s="88">
        <v>0</v>
      </c>
      <c r="AJ188" s="88">
        <v>2234.6999999999998</v>
      </c>
      <c r="AK188" s="88">
        <v>0</v>
      </c>
      <c r="AL188" s="88">
        <v>13682.5</v>
      </c>
      <c r="AM188" s="88">
        <v>13963.2</v>
      </c>
      <c r="AN188" s="88">
        <v>3500</v>
      </c>
      <c r="AO188" s="88">
        <v>0</v>
      </c>
      <c r="AP188" s="88">
        <v>6000</v>
      </c>
      <c r="AQ188" s="88">
        <v>13920</v>
      </c>
      <c r="AR188" s="88">
        <v>0</v>
      </c>
    </row>
    <row r="189" spans="1:44" x14ac:dyDescent="0.25">
      <c r="A189" s="40">
        <v>188</v>
      </c>
      <c r="B189" s="41">
        <v>2100231</v>
      </c>
      <c r="C189" s="41" t="s">
        <v>60</v>
      </c>
      <c r="D189" s="41">
        <f>SUM('RC-StateBudget'!$E189:$AR189)</f>
        <v>337198.5</v>
      </c>
      <c r="E189" s="87">
        <v>0</v>
      </c>
      <c r="F189" s="87">
        <v>135669.79999999999</v>
      </c>
      <c r="G189" s="87">
        <v>46364.7</v>
      </c>
      <c r="H189" s="87">
        <v>0</v>
      </c>
      <c r="I189" s="87">
        <v>0</v>
      </c>
      <c r="J189" s="87">
        <v>0</v>
      </c>
      <c r="K189" s="87">
        <v>1002.7</v>
      </c>
      <c r="L189" s="87">
        <v>13160</v>
      </c>
      <c r="M189" s="87">
        <v>13512.3</v>
      </c>
      <c r="N189" s="87">
        <v>0</v>
      </c>
      <c r="O189" s="87">
        <v>64604.7</v>
      </c>
      <c r="P189" s="87">
        <v>0</v>
      </c>
      <c r="Q189" s="87">
        <v>0</v>
      </c>
      <c r="R189" s="87">
        <v>134.19999999999999</v>
      </c>
      <c r="S189" s="87">
        <v>36615</v>
      </c>
      <c r="T189" s="87">
        <v>0</v>
      </c>
      <c r="U189" s="87">
        <v>0</v>
      </c>
      <c r="V189" s="87">
        <v>0</v>
      </c>
      <c r="W189" s="87">
        <v>0</v>
      </c>
      <c r="X189" s="87">
        <v>0</v>
      </c>
      <c r="Y189" s="87">
        <v>0</v>
      </c>
      <c r="Z189" s="87">
        <v>0</v>
      </c>
      <c r="AA189" s="87">
        <v>0</v>
      </c>
      <c r="AB189" s="87">
        <v>0</v>
      </c>
      <c r="AC189" s="87">
        <v>0</v>
      </c>
      <c r="AD189" s="87">
        <v>10045.099999999999</v>
      </c>
      <c r="AE189" s="87">
        <v>0</v>
      </c>
      <c r="AF189" s="87">
        <v>0</v>
      </c>
      <c r="AG189" s="87">
        <v>0</v>
      </c>
      <c r="AH189" s="87">
        <v>0</v>
      </c>
      <c r="AI189" s="87">
        <v>0</v>
      </c>
      <c r="AJ189" s="87">
        <v>1000</v>
      </c>
      <c r="AK189" s="87">
        <v>90</v>
      </c>
      <c r="AL189" s="87">
        <v>0</v>
      </c>
      <c r="AM189" s="87">
        <v>0</v>
      </c>
      <c r="AN189" s="87">
        <v>0</v>
      </c>
      <c r="AO189" s="87">
        <v>0</v>
      </c>
      <c r="AP189" s="87">
        <v>0</v>
      </c>
      <c r="AQ189" s="87">
        <v>15000</v>
      </c>
      <c r="AR189" s="87">
        <v>0</v>
      </c>
    </row>
    <row r="190" spans="1:44" x14ac:dyDescent="0.25">
      <c r="A190" s="43">
        <v>189</v>
      </c>
      <c r="B190" s="44">
        <v>2661128</v>
      </c>
      <c r="C190" s="44" t="s">
        <v>525</v>
      </c>
      <c r="D190" s="44">
        <f>SUM('RC-StateBudget'!$E190:$AR190)</f>
        <v>385693.89999999997</v>
      </c>
      <c r="E190" s="88">
        <v>21668.799999999999</v>
      </c>
      <c r="F190" s="88">
        <v>122863.5</v>
      </c>
      <c r="G190" s="88">
        <v>59181.1</v>
      </c>
      <c r="H190" s="88">
        <v>171.4</v>
      </c>
      <c r="I190" s="88">
        <v>0</v>
      </c>
      <c r="J190" s="88">
        <v>612</v>
      </c>
      <c r="K190" s="88">
        <v>828.1</v>
      </c>
      <c r="L190" s="88">
        <v>6022.8</v>
      </c>
      <c r="M190" s="88">
        <v>135</v>
      </c>
      <c r="N190" s="88">
        <v>0</v>
      </c>
      <c r="O190" s="88">
        <v>8520.2000000000007</v>
      </c>
      <c r="P190" s="88">
        <v>0</v>
      </c>
      <c r="Q190" s="88">
        <v>0</v>
      </c>
      <c r="R190" s="88">
        <v>35.200000000000003</v>
      </c>
      <c r="S190" s="88">
        <v>922.4</v>
      </c>
      <c r="T190" s="88">
        <v>32763.8</v>
      </c>
      <c r="U190" s="88">
        <v>0</v>
      </c>
      <c r="V190" s="88">
        <v>0</v>
      </c>
      <c r="W190" s="88">
        <v>0</v>
      </c>
      <c r="X190" s="88">
        <v>0</v>
      </c>
      <c r="Y190" s="88">
        <v>0</v>
      </c>
      <c r="Z190" s="88">
        <v>0</v>
      </c>
      <c r="AA190" s="88">
        <v>0</v>
      </c>
      <c r="AB190" s="88">
        <v>0</v>
      </c>
      <c r="AC190" s="88">
        <v>0</v>
      </c>
      <c r="AD190" s="88">
        <v>83134.899999999994</v>
      </c>
      <c r="AE190" s="88">
        <v>0</v>
      </c>
      <c r="AF190" s="88">
        <v>25416.5</v>
      </c>
      <c r="AG190" s="88">
        <v>0</v>
      </c>
      <c r="AH190" s="88">
        <v>0</v>
      </c>
      <c r="AI190" s="88">
        <v>0</v>
      </c>
      <c r="AJ190" s="88">
        <v>700</v>
      </c>
      <c r="AK190" s="88">
        <v>0</v>
      </c>
      <c r="AL190" s="88">
        <v>0</v>
      </c>
      <c r="AM190" s="88">
        <v>0</v>
      </c>
      <c r="AN190" s="88">
        <v>825</v>
      </c>
      <c r="AO190" s="88">
        <v>0</v>
      </c>
      <c r="AP190" s="88">
        <v>0</v>
      </c>
      <c r="AQ190" s="88">
        <v>21893.200000000001</v>
      </c>
      <c r="AR190" s="88">
        <v>0</v>
      </c>
    </row>
    <row r="191" spans="1:44" x14ac:dyDescent="0.25">
      <c r="A191" s="40">
        <v>190</v>
      </c>
      <c r="B191" s="41">
        <v>5433207</v>
      </c>
      <c r="C191" s="41" t="s">
        <v>716</v>
      </c>
      <c r="D191" s="41">
        <f>SUM('RC-StateBudget'!$E191:$AR191)</f>
        <v>61418.59</v>
      </c>
      <c r="E191" s="87">
        <v>119.6</v>
      </c>
      <c r="F191" s="87">
        <v>0</v>
      </c>
      <c r="G191" s="87">
        <v>0</v>
      </c>
      <c r="H191" s="87">
        <v>0</v>
      </c>
      <c r="I191" s="87">
        <v>0</v>
      </c>
      <c r="J191" s="87">
        <v>0</v>
      </c>
      <c r="K191" s="87">
        <v>0</v>
      </c>
      <c r="L191" s="87">
        <v>0</v>
      </c>
      <c r="M191" s="87">
        <v>0</v>
      </c>
      <c r="N191" s="87">
        <v>0</v>
      </c>
      <c r="O191" s="87">
        <v>0</v>
      </c>
      <c r="P191" s="87">
        <v>0</v>
      </c>
      <c r="Q191" s="87">
        <v>0</v>
      </c>
      <c r="R191" s="87">
        <v>7</v>
      </c>
      <c r="S191" s="87">
        <v>44684.99</v>
      </c>
      <c r="T191" s="87">
        <v>0</v>
      </c>
      <c r="U191" s="87">
        <v>0</v>
      </c>
      <c r="V191" s="87">
        <v>0</v>
      </c>
      <c r="W191" s="87">
        <v>0</v>
      </c>
      <c r="X191" s="87">
        <v>0</v>
      </c>
      <c r="Y191" s="87">
        <v>0</v>
      </c>
      <c r="Z191" s="87">
        <v>0</v>
      </c>
      <c r="AA191" s="87">
        <v>0</v>
      </c>
      <c r="AB191" s="87">
        <v>0</v>
      </c>
      <c r="AC191" s="87">
        <v>0</v>
      </c>
      <c r="AD191" s="87">
        <v>16107</v>
      </c>
      <c r="AE191" s="87">
        <v>0</v>
      </c>
      <c r="AF191" s="87">
        <v>0</v>
      </c>
      <c r="AG191" s="87">
        <v>0</v>
      </c>
      <c r="AH191" s="87">
        <v>0</v>
      </c>
      <c r="AI191" s="87">
        <v>0</v>
      </c>
      <c r="AJ191" s="87">
        <v>0</v>
      </c>
      <c r="AK191" s="87">
        <v>0</v>
      </c>
      <c r="AL191" s="87">
        <v>0</v>
      </c>
      <c r="AM191" s="87">
        <v>0</v>
      </c>
      <c r="AN191" s="87">
        <v>500</v>
      </c>
      <c r="AO191" s="87">
        <v>0</v>
      </c>
      <c r="AP191" s="87">
        <v>0</v>
      </c>
      <c r="AQ191" s="87">
        <v>0</v>
      </c>
      <c r="AR191" s="87">
        <v>0</v>
      </c>
    </row>
    <row r="192" spans="1:44" x14ac:dyDescent="0.25">
      <c r="A192" s="43">
        <v>191</v>
      </c>
      <c r="B192" s="44">
        <v>2662647</v>
      </c>
      <c r="C192" s="44" t="s">
        <v>517</v>
      </c>
      <c r="D192" s="44">
        <f>SUM('RC-StateBudget'!$E192:$AR192)</f>
        <v>290746.16000000003</v>
      </c>
      <c r="E192" s="88">
        <v>124506.7</v>
      </c>
      <c r="F192" s="88">
        <v>5947.99</v>
      </c>
      <c r="G192" s="88">
        <v>2500</v>
      </c>
      <c r="H192" s="88">
        <v>1600</v>
      </c>
      <c r="I192" s="88">
        <v>0</v>
      </c>
      <c r="J192" s="88">
        <v>12014.55</v>
      </c>
      <c r="K192" s="88">
        <v>1910.9</v>
      </c>
      <c r="L192" s="88">
        <v>2400</v>
      </c>
      <c r="M192" s="88">
        <v>180</v>
      </c>
      <c r="N192" s="88">
        <v>0</v>
      </c>
      <c r="O192" s="88">
        <v>2832.38</v>
      </c>
      <c r="P192" s="88">
        <v>0</v>
      </c>
      <c r="Q192" s="88">
        <v>0</v>
      </c>
      <c r="R192" s="88">
        <v>43.2</v>
      </c>
      <c r="S192" s="88">
        <v>22747.200000000001</v>
      </c>
      <c r="T192" s="88">
        <v>16832.759999999998</v>
      </c>
      <c r="U192" s="88">
        <v>0</v>
      </c>
      <c r="V192" s="88">
        <v>0</v>
      </c>
      <c r="W192" s="88">
        <v>0</v>
      </c>
      <c r="X192" s="88">
        <v>0</v>
      </c>
      <c r="Y192" s="88">
        <v>0</v>
      </c>
      <c r="Z192" s="88">
        <v>0</v>
      </c>
      <c r="AA192" s="88">
        <v>0</v>
      </c>
      <c r="AB192" s="88">
        <v>0</v>
      </c>
      <c r="AC192" s="88">
        <v>0</v>
      </c>
      <c r="AD192" s="88">
        <v>60800</v>
      </c>
      <c r="AE192" s="88">
        <v>0</v>
      </c>
      <c r="AF192" s="88">
        <v>0</v>
      </c>
      <c r="AG192" s="88">
        <v>0</v>
      </c>
      <c r="AH192" s="88">
        <v>0</v>
      </c>
      <c r="AI192" s="88">
        <v>0</v>
      </c>
      <c r="AJ192" s="88">
        <v>750</v>
      </c>
      <c r="AK192" s="88">
        <v>0</v>
      </c>
      <c r="AL192" s="88">
        <v>3170.48</v>
      </c>
      <c r="AM192" s="88">
        <v>0</v>
      </c>
      <c r="AN192" s="88">
        <v>20400</v>
      </c>
      <c r="AO192" s="88">
        <v>0</v>
      </c>
      <c r="AP192" s="88">
        <v>0</v>
      </c>
      <c r="AQ192" s="88">
        <v>12110</v>
      </c>
      <c r="AR192" s="88">
        <v>0</v>
      </c>
    </row>
    <row r="193" spans="1:44" x14ac:dyDescent="0.25">
      <c r="A193" s="40">
        <v>192</v>
      </c>
      <c r="B193" s="41">
        <v>2763788</v>
      </c>
      <c r="C193" s="41" t="s">
        <v>68</v>
      </c>
      <c r="D193" s="41">
        <f>SUM('RC-StateBudget'!$E193:$AR193)</f>
        <v>250571.82</v>
      </c>
      <c r="E193" s="87">
        <v>11510.8</v>
      </c>
      <c r="F193" s="87">
        <v>13647.2</v>
      </c>
      <c r="G193" s="87">
        <v>115707.2</v>
      </c>
      <c r="H193" s="87">
        <v>0</v>
      </c>
      <c r="I193" s="87">
        <v>0</v>
      </c>
      <c r="J193" s="87">
        <v>2840</v>
      </c>
      <c r="K193" s="87">
        <v>1355.3</v>
      </c>
      <c r="L193" s="87">
        <v>3554.79</v>
      </c>
      <c r="M193" s="87">
        <v>28732.400000000001</v>
      </c>
      <c r="N193" s="87">
        <v>0</v>
      </c>
      <c r="O193" s="87">
        <v>0</v>
      </c>
      <c r="P193" s="87">
        <v>0</v>
      </c>
      <c r="Q193" s="87">
        <v>0</v>
      </c>
      <c r="R193" s="87">
        <v>0</v>
      </c>
      <c r="S193" s="87">
        <v>13639.53</v>
      </c>
      <c r="T193" s="87">
        <v>0</v>
      </c>
      <c r="U193" s="87">
        <v>0</v>
      </c>
      <c r="V193" s="87">
        <v>0</v>
      </c>
      <c r="W193" s="87">
        <v>0</v>
      </c>
      <c r="X193" s="87">
        <v>0</v>
      </c>
      <c r="Y193" s="87">
        <v>0</v>
      </c>
      <c r="Z193" s="87">
        <v>0</v>
      </c>
      <c r="AA193" s="87">
        <v>0</v>
      </c>
      <c r="AB193" s="87">
        <v>0</v>
      </c>
      <c r="AC193" s="87">
        <v>0</v>
      </c>
      <c r="AD193" s="87">
        <v>26584.6</v>
      </c>
      <c r="AE193" s="87">
        <v>0</v>
      </c>
      <c r="AF193" s="87">
        <v>0</v>
      </c>
      <c r="AG193" s="87">
        <v>0</v>
      </c>
      <c r="AH193" s="87">
        <v>0</v>
      </c>
      <c r="AI193" s="87">
        <v>0</v>
      </c>
      <c r="AJ193" s="87">
        <v>0</v>
      </c>
      <c r="AK193" s="87">
        <v>0</v>
      </c>
      <c r="AL193" s="87">
        <v>0</v>
      </c>
      <c r="AM193" s="87">
        <v>0</v>
      </c>
      <c r="AN193" s="87">
        <v>0</v>
      </c>
      <c r="AO193" s="87">
        <v>0</v>
      </c>
      <c r="AP193" s="87">
        <v>0</v>
      </c>
      <c r="AQ193" s="87">
        <v>33000</v>
      </c>
      <c r="AR193" s="87">
        <v>0</v>
      </c>
    </row>
    <row r="194" spans="1:44" x14ac:dyDescent="0.25">
      <c r="A194" s="43">
        <v>193</v>
      </c>
      <c r="B194" s="44">
        <v>5232538</v>
      </c>
      <c r="C194" s="44" t="s">
        <v>711</v>
      </c>
      <c r="D194" s="44">
        <f>SUM('RC-StateBudget'!$E194:$AR194)</f>
        <v>384168.32000000007</v>
      </c>
      <c r="E194" s="88">
        <v>120660</v>
      </c>
      <c r="F194" s="88">
        <v>114735.9</v>
      </c>
      <c r="G194" s="88">
        <v>0</v>
      </c>
      <c r="H194" s="88">
        <v>0</v>
      </c>
      <c r="I194" s="88">
        <v>0</v>
      </c>
      <c r="J194" s="88">
        <v>0</v>
      </c>
      <c r="K194" s="88">
        <v>1541.2</v>
      </c>
      <c r="L194" s="88">
        <v>0</v>
      </c>
      <c r="M194" s="88">
        <v>7556.9</v>
      </c>
      <c r="N194" s="88">
        <v>0</v>
      </c>
      <c r="O194" s="88">
        <v>0</v>
      </c>
      <c r="P194" s="88">
        <v>0</v>
      </c>
      <c r="Q194" s="88">
        <v>0</v>
      </c>
      <c r="R194" s="88">
        <v>0</v>
      </c>
      <c r="S194" s="88">
        <v>15568.42</v>
      </c>
      <c r="T194" s="88">
        <v>0</v>
      </c>
      <c r="U194" s="88">
        <v>0</v>
      </c>
      <c r="V194" s="88">
        <v>0</v>
      </c>
      <c r="W194" s="88">
        <v>0</v>
      </c>
      <c r="X194" s="88">
        <v>0</v>
      </c>
      <c r="Y194" s="88">
        <v>0</v>
      </c>
      <c r="Z194" s="88">
        <v>0</v>
      </c>
      <c r="AA194" s="88">
        <v>0</v>
      </c>
      <c r="AB194" s="88">
        <v>0</v>
      </c>
      <c r="AC194" s="88">
        <v>0</v>
      </c>
      <c r="AD194" s="88">
        <v>74323.740000000005</v>
      </c>
      <c r="AE194" s="88">
        <v>0</v>
      </c>
      <c r="AF194" s="88">
        <v>0</v>
      </c>
      <c r="AG194" s="88">
        <v>0</v>
      </c>
      <c r="AH194" s="88">
        <v>0</v>
      </c>
      <c r="AI194" s="88">
        <v>0</v>
      </c>
      <c r="AJ194" s="88">
        <v>0</v>
      </c>
      <c r="AK194" s="88">
        <v>0</v>
      </c>
      <c r="AL194" s="88">
        <v>48282.16</v>
      </c>
      <c r="AM194" s="88">
        <v>0</v>
      </c>
      <c r="AN194" s="88">
        <v>1500</v>
      </c>
      <c r="AO194" s="88">
        <v>0</v>
      </c>
      <c r="AP194" s="88">
        <v>0</v>
      </c>
      <c r="AQ194" s="88">
        <v>0</v>
      </c>
      <c r="AR194" s="88">
        <v>0</v>
      </c>
    </row>
    <row r="195" spans="1:44" x14ac:dyDescent="0.25">
      <c r="A195" s="40">
        <v>194</v>
      </c>
      <c r="B195" s="41">
        <v>2166631</v>
      </c>
      <c r="C195" s="41" t="s">
        <v>728</v>
      </c>
      <c r="D195" s="41">
        <f>SUM('RC-StateBudget'!$E195:$AR195)</f>
        <v>67191.67</v>
      </c>
      <c r="E195" s="87">
        <v>7207.6</v>
      </c>
      <c r="F195" s="87">
        <v>0</v>
      </c>
      <c r="G195" s="87">
        <v>20340</v>
      </c>
      <c r="H195" s="87">
        <v>0</v>
      </c>
      <c r="I195" s="87">
        <v>0</v>
      </c>
      <c r="J195" s="87">
        <v>0</v>
      </c>
      <c r="K195" s="87">
        <v>32</v>
      </c>
      <c r="L195" s="87">
        <v>6295.4</v>
      </c>
      <c r="M195" s="87">
        <v>369</v>
      </c>
      <c r="N195" s="87">
        <v>0</v>
      </c>
      <c r="O195" s="87">
        <v>0</v>
      </c>
      <c r="P195" s="87">
        <v>0</v>
      </c>
      <c r="Q195" s="87">
        <v>0</v>
      </c>
      <c r="R195" s="87">
        <v>0</v>
      </c>
      <c r="S195" s="87">
        <v>8561.25</v>
      </c>
      <c r="T195" s="87">
        <v>0</v>
      </c>
      <c r="U195" s="87">
        <v>0</v>
      </c>
      <c r="V195" s="87">
        <v>0</v>
      </c>
      <c r="W195" s="87">
        <v>0</v>
      </c>
      <c r="X195" s="87">
        <v>0</v>
      </c>
      <c r="Y195" s="87">
        <v>0</v>
      </c>
      <c r="Z195" s="87">
        <v>0</v>
      </c>
      <c r="AA195" s="87">
        <v>0</v>
      </c>
      <c r="AB195" s="87">
        <v>0</v>
      </c>
      <c r="AC195" s="87">
        <v>0</v>
      </c>
      <c r="AD195" s="87">
        <v>17317.32</v>
      </c>
      <c r="AE195" s="87">
        <v>0</v>
      </c>
      <c r="AF195" s="87">
        <v>0</v>
      </c>
      <c r="AG195" s="87">
        <v>0</v>
      </c>
      <c r="AH195" s="87">
        <v>0</v>
      </c>
      <c r="AI195" s="87">
        <v>250</v>
      </c>
      <c r="AJ195" s="87">
        <v>5094.1000000000004</v>
      </c>
      <c r="AK195" s="87">
        <v>0</v>
      </c>
      <c r="AL195" s="87">
        <v>0</v>
      </c>
      <c r="AM195" s="87">
        <v>0</v>
      </c>
      <c r="AN195" s="87">
        <v>1725</v>
      </c>
      <c r="AO195" s="87">
        <v>0</v>
      </c>
      <c r="AP195" s="87">
        <v>0</v>
      </c>
      <c r="AQ195" s="87">
        <v>0</v>
      </c>
      <c r="AR195" s="87">
        <v>0</v>
      </c>
    </row>
    <row r="196" spans="1:44" x14ac:dyDescent="0.25">
      <c r="A196" s="43">
        <v>195</v>
      </c>
      <c r="B196" s="44">
        <v>2019086</v>
      </c>
      <c r="C196" s="44" t="s">
        <v>736</v>
      </c>
      <c r="D196" s="44">
        <f>SUM('RC-StateBudget'!$E196:$AR196)</f>
        <v>132347.71000000002</v>
      </c>
      <c r="E196" s="88">
        <v>15</v>
      </c>
      <c r="F196" s="88">
        <v>0</v>
      </c>
      <c r="G196" s="88">
        <v>37675.300000000003</v>
      </c>
      <c r="H196" s="88">
        <v>0</v>
      </c>
      <c r="I196" s="88">
        <v>0</v>
      </c>
      <c r="J196" s="88">
        <v>3765.4</v>
      </c>
      <c r="K196" s="88">
        <v>1606.9</v>
      </c>
      <c r="L196" s="88">
        <v>5312.7999999999993</v>
      </c>
      <c r="M196" s="88">
        <v>19542.900000000001</v>
      </c>
      <c r="N196" s="88">
        <v>0</v>
      </c>
      <c r="O196" s="88">
        <v>0</v>
      </c>
      <c r="P196" s="88">
        <v>0</v>
      </c>
      <c r="Q196" s="88">
        <v>0</v>
      </c>
      <c r="R196" s="88">
        <v>0</v>
      </c>
      <c r="S196" s="88">
        <v>10196.030000000001</v>
      </c>
      <c r="T196" s="88">
        <v>0</v>
      </c>
      <c r="U196" s="88">
        <v>0</v>
      </c>
      <c r="V196" s="88">
        <v>0</v>
      </c>
      <c r="W196" s="88">
        <v>0</v>
      </c>
      <c r="X196" s="88">
        <v>0</v>
      </c>
      <c r="Y196" s="88">
        <v>0</v>
      </c>
      <c r="Z196" s="88">
        <v>0</v>
      </c>
      <c r="AA196" s="88">
        <v>0</v>
      </c>
      <c r="AB196" s="88">
        <v>0</v>
      </c>
      <c r="AC196" s="88">
        <v>0</v>
      </c>
      <c r="AD196" s="88">
        <v>42519.28</v>
      </c>
      <c r="AE196" s="88">
        <v>0</v>
      </c>
      <c r="AF196" s="88">
        <v>0</v>
      </c>
      <c r="AG196" s="88">
        <v>0</v>
      </c>
      <c r="AH196" s="88">
        <v>0</v>
      </c>
      <c r="AI196" s="88">
        <v>0</v>
      </c>
      <c r="AJ196" s="88">
        <v>11714.099999999999</v>
      </c>
      <c r="AK196" s="88">
        <v>0</v>
      </c>
      <c r="AL196" s="88">
        <v>0</v>
      </c>
      <c r="AM196" s="88">
        <v>0</v>
      </c>
      <c r="AN196" s="88">
        <v>0</v>
      </c>
      <c r="AO196" s="88">
        <v>0</v>
      </c>
      <c r="AP196" s="88">
        <v>0</v>
      </c>
      <c r="AQ196" s="88">
        <v>0</v>
      </c>
      <c r="AR196" s="88">
        <v>0</v>
      </c>
    </row>
    <row r="197" spans="1:44" x14ac:dyDescent="0.25">
      <c r="A197" s="40">
        <v>196</v>
      </c>
      <c r="B197" s="41">
        <v>5104424</v>
      </c>
      <c r="C197" s="41" t="s">
        <v>695</v>
      </c>
      <c r="D197" s="41">
        <f>SUM('RC-StateBudget'!$E197:$AR197)</f>
        <v>483251.69999999995</v>
      </c>
      <c r="E197" s="87">
        <v>2359</v>
      </c>
      <c r="F197" s="87">
        <v>127.73000000000002</v>
      </c>
      <c r="G197" s="87">
        <v>0</v>
      </c>
      <c r="H197" s="87">
        <v>0</v>
      </c>
      <c r="I197" s="87">
        <v>0</v>
      </c>
      <c r="J197" s="87">
        <v>0</v>
      </c>
      <c r="K197" s="87">
        <v>862.7</v>
      </c>
      <c r="L197" s="87">
        <v>9800</v>
      </c>
      <c r="M197" s="87">
        <v>0</v>
      </c>
      <c r="N197" s="87">
        <v>0</v>
      </c>
      <c r="O197" s="87">
        <v>60.819999999999993</v>
      </c>
      <c r="P197" s="87">
        <v>0</v>
      </c>
      <c r="Q197" s="87">
        <v>0</v>
      </c>
      <c r="R197" s="87">
        <v>8.2000000000000028</v>
      </c>
      <c r="S197" s="87">
        <v>117126.9</v>
      </c>
      <c r="T197" s="87">
        <v>0</v>
      </c>
      <c r="U197" s="87">
        <v>0</v>
      </c>
      <c r="V197" s="87">
        <v>0</v>
      </c>
      <c r="W197" s="87">
        <v>0</v>
      </c>
      <c r="X197" s="87">
        <v>0</v>
      </c>
      <c r="Y197" s="87">
        <v>0</v>
      </c>
      <c r="Z197" s="87">
        <v>0</v>
      </c>
      <c r="AA197" s="87">
        <v>0</v>
      </c>
      <c r="AB197" s="87">
        <v>0</v>
      </c>
      <c r="AC197" s="87">
        <v>0</v>
      </c>
      <c r="AD197" s="87">
        <v>343037.63</v>
      </c>
      <c r="AE197" s="87">
        <v>0</v>
      </c>
      <c r="AF197" s="87">
        <v>0</v>
      </c>
      <c r="AG197" s="87">
        <v>0</v>
      </c>
      <c r="AH197" s="87">
        <v>0</v>
      </c>
      <c r="AI197" s="87">
        <v>0</v>
      </c>
      <c r="AJ197" s="87">
        <v>0</v>
      </c>
      <c r="AK197" s="87">
        <v>0</v>
      </c>
      <c r="AL197" s="87">
        <v>5868.72</v>
      </c>
      <c r="AM197" s="87">
        <v>0</v>
      </c>
      <c r="AN197" s="87">
        <v>4000</v>
      </c>
      <c r="AO197" s="87">
        <v>0</v>
      </c>
      <c r="AP197" s="87">
        <v>0</v>
      </c>
      <c r="AQ197" s="87">
        <v>0</v>
      </c>
      <c r="AR197" s="87">
        <v>0</v>
      </c>
    </row>
    <row r="198" spans="1:44" x14ac:dyDescent="0.25">
      <c r="A198" s="43">
        <v>197</v>
      </c>
      <c r="B198" s="44">
        <v>2041391</v>
      </c>
      <c r="C198" s="44" t="s">
        <v>435</v>
      </c>
      <c r="D198" s="44">
        <f>SUM('RC-StateBudget'!$E198:$AR198)</f>
        <v>179817.50000000003</v>
      </c>
      <c r="E198" s="88">
        <v>0</v>
      </c>
      <c r="F198" s="88">
        <v>0</v>
      </c>
      <c r="G198" s="88">
        <v>58333.4</v>
      </c>
      <c r="H198" s="88">
        <v>0</v>
      </c>
      <c r="I198" s="88">
        <v>0</v>
      </c>
      <c r="J198" s="88">
        <v>0</v>
      </c>
      <c r="K198" s="88">
        <v>50</v>
      </c>
      <c r="L198" s="88">
        <v>9656.4000000000015</v>
      </c>
      <c r="M198" s="88">
        <v>88589.6</v>
      </c>
      <c r="N198" s="88">
        <v>0</v>
      </c>
      <c r="O198" s="88">
        <v>0</v>
      </c>
      <c r="P198" s="88">
        <v>0</v>
      </c>
      <c r="Q198" s="88">
        <v>0</v>
      </c>
      <c r="R198" s="88">
        <v>0</v>
      </c>
      <c r="S198" s="88">
        <v>9353.6</v>
      </c>
      <c r="T198" s="88">
        <v>0</v>
      </c>
      <c r="U198" s="88">
        <v>0</v>
      </c>
      <c r="V198" s="88">
        <v>0</v>
      </c>
      <c r="W198" s="88">
        <v>0</v>
      </c>
      <c r="X198" s="88">
        <v>0</v>
      </c>
      <c r="Y198" s="88">
        <v>0</v>
      </c>
      <c r="Z198" s="88">
        <v>0</v>
      </c>
      <c r="AA198" s="88">
        <v>0</v>
      </c>
      <c r="AB198" s="88">
        <v>0</v>
      </c>
      <c r="AC198" s="88">
        <v>0</v>
      </c>
      <c r="AD198" s="88">
        <v>3714.5</v>
      </c>
      <c r="AE198" s="88">
        <v>0</v>
      </c>
      <c r="AF198" s="88">
        <v>0</v>
      </c>
      <c r="AG198" s="88">
        <v>0</v>
      </c>
      <c r="AH198" s="88">
        <v>0</v>
      </c>
      <c r="AI198" s="88">
        <v>0</v>
      </c>
      <c r="AJ198" s="88">
        <v>0</v>
      </c>
      <c r="AK198" s="88">
        <v>120</v>
      </c>
      <c r="AL198" s="88">
        <v>0</v>
      </c>
      <c r="AM198" s="88">
        <v>0</v>
      </c>
      <c r="AN198" s="88">
        <v>0</v>
      </c>
      <c r="AO198" s="88">
        <v>0</v>
      </c>
      <c r="AP198" s="88">
        <v>10000</v>
      </c>
      <c r="AQ198" s="88">
        <v>0</v>
      </c>
      <c r="AR198" s="88">
        <v>0</v>
      </c>
    </row>
    <row r="199" spans="1:44" x14ac:dyDescent="0.25">
      <c r="A199" s="40">
        <v>198</v>
      </c>
      <c r="B199" s="41">
        <v>5294495</v>
      </c>
      <c r="C199" s="41" t="s">
        <v>80</v>
      </c>
      <c r="D199" s="41">
        <f>SUM('RC-StateBudget'!$E199:$AR199)</f>
        <v>189720.8</v>
      </c>
      <c r="E199" s="87">
        <v>113942.5</v>
      </c>
      <c r="F199" s="87">
        <v>28615.200000000001</v>
      </c>
      <c r="G199" s="87">
        <v>0</v>
      </c>
      <c r="H199" s="87">
        <v>0</v>
      </c>
      <c r="I199" s="87">
        <v>0</v>
      </c>
      <c r="J199" s="87">
        <v>0</v>
      </c>
      <c r="K199" s="87">
        <v>0</v>
      </c>
      <c r="L199" s="87">
        <v>3228</v>
      </c>
      <c r="M199" s="87">
        <v>18770.8</v>
      </c>
      <c r="N199" s="87">
        <v>0</v>
      </c>
      <c r="O199" s="87">
        <v>0</v>
      </c>
      <c r="P199" s="87">
        <v>0</v>
      </c>
      <c r="Q199" s="87">
        <v>0</v>
      </c>
      <c r="R199" s="87">
        <v>0</v>
      </c>
      <c r="S199" s="87">
        <v>6751.6</v>
      </c>
      <c r="T199" s="87">
        <v>0</v>
      </c>
      <c r="U199" s="87">
        <v>0</v>
      </c>
      <c r="V199" s="87">
        <v>0</v>
      </c>
      <c r="W199" s="87">
        <v>0</v>
      </c>
      <c r="X199" s="87">
        <v>0</v>
      </c>
      <c r="Y199" s="87">
        <v>0</v>
      </c>
      <c r="Z199" s="87">
        <v>0</v>
      </c>
      <c r="AA199" s="87">
        <v>0</v>
      </c>
      <c r="AB199" s="87">
        <v>0</v>
      </c>
      <c r="AC199" s="87">
        <v>0</v>
      </c>
      <c r="AD199" s="87">
        <v>0</v>
      </c>
      <c r="AE199" s="87">
        <v>0</v>
      </c>
      <c r="AF199" s="87">
        <v>0</v>
      </c>
      <c r="AG199" s="87">
        <v>0</v>
      </c>
      <c r="AH199" s="87">
        <v>0</v>
      </c>
      <c r="AI199" s="87">
        <v>7279.4</v>
      </c>
      <c r="AJ199" s="87">
        <v>0</v>
      </c>
      <c r="AK199" s="87">
        <v>0</v>
      </c>
      <c r="AL199" s="87">
        <v>0</v>
      </c>
      <c r="AM199" s="87">
        <v>0</v>
      </c>
      <c r="AN199" s="87">
        <v>3500</v>
      </c>
      <c r="AO199" s="87">
        <v>0</v>
      </c>
      <c r="AP199" s="87">
        <v>0</v>
      </c>
      <c r="AQ199" s="87">
        <v>7633.3</v>
      </c>
      <c r="AR199" s="87">
        <v>0</v>
      </c>
    </row>
    <row r="200" spans="1:44" x14ac:dyDescent="0.25">
      <c r="A200" s="43">
        <v>199</v>
      </c>
      <c r="B200" s="44">
        <v>2697734</v>
      </c>
      <c r="C200" s="44" t="s">
        <v>280</v>
      </c>
      <c r="D200" s="44">
        <f>SUM('RC-StateBudget'!$E200:$AR200)</f>
        <v>167713.25</v>
      </c>
      <c r="E200" s="88">
        <v>57120.2</v>
      </c>
      <c r="F200" s="88">
        <v>67999.7</v>
      </c>
      <c r="G200" s="88">
        <v>0</v>
      </c>
      <c r="H200" s="88">
        <v>0</v>
      </c>
      <c r="I200" s="88">
        <v>0</v>
      </c>
      <c r="J200" s="88">
        <v>0</v>
      </c>
      <c r="K200" s="88">
        <v>2991.3</v>
      </c>
      <c r="L200" s="88">
        <v>1424.4</v>
      </c>
      <c r="M200" s="88">
        <v>0</v>
      </c>
      <c r="N200" s="88">
        <v>0</v>
      </c>
      <c r="O200" s="88">
        <v>0</v>
      </c>
      <c r="P200" s="88">
        <v>0</v>
      </c>
      <c r="Q200" s="88">
        <v>0</v>
      </c>
      <c r="R200" s="88">
        <v>20418.53</v>
      </c>
      <c r="S200" s="88">
        <v>3394.54</v>
      </c>
      <c r="T200" s="88">
        <v>0</v>
      </c>
      <c r="U200" s="88">
        <v>0</v>
      </c>
      <c r="V200" s="88">
        <v>0</v>
      </c>
      <c r="W200" s="88">
        <v>0</v>
      </c>
      <c r="X200" s="88">
        <v>0</v>
      </c>
      <c r="Y200" s="88">
        <v>0</v>
      </c>
      <c r="Z200" s="88">
        <v>0</v>
      </c>
      <c r="AA200" s="88">
        <v>0</v>
      </c>
      <c r="AB200" s="88">
        <v>0</v>
      </c>
      <c r="AC200" s="88">
        <v>0</v>
      </c>
      <c r="AD200" s="88">
        <v>11864.579999999994</v>
      </c>
      <c r="AE200" s="88">
        <v>0</v>
      </c>
      <c r="AF200" s="88">
        <v>0</v>
      </c>
      <c r="AG200" s="88">
        <v>0</v>
      </c>
      <c r="AH200" s="88">
        <v>0</v>
      </c>
      <c r="AI200" s="88">
        <v>0</v>
      </c>
      <c r="AJ200" s="88">
        <v>0</v>
      </c>
      <c r="AK200" s="88">
        <v>0</v>
      </c>
      <c r="AL200" s="88">
        <v>0</v>
      </c>
      <c r="AM200" s="88">
        <v>0</v>
      </c>
      <c r="AN200" s="88">
        <v>0</v>
      </c>
      <c r="AO200" s="88">
        <v>0</v>
      </c>
      <c r="AP200" s="88">
        <v>0</v>
      </c>
      <c r="AQ200" s="88">
        <v>2500</v>
      </c>
      <c r="AR200" s="88">
        <v>0</v>
      </c>
    </row>
    <row r="201" spans="1:44" x14ac:dyDescent="0.25">
      <c r="A201" s="40">
        <v>200</v>
      </c>
      <c r="B201" s="41">
        <v>2872722</v>
      </c>
      <c r="C201" s="41" t="s">
        <v>639</v>
      </c>
      <c r="D201" s="41">
        <f>SUM('RC-StateBudget'!$E201:$AR201)</f>
        <v>206706.69999999995</v>
      </c>
      <c r="E201" s="87">
        <v>16209.8</v>
      </c>
      <c r="F201" s="87">
        <v>0</v>
      </c>
      <c r="G201" s="87">
        <v>138116.79999999999</v>
      </c>
      <c r="H201" s="87">
        <v>0</v>
      </c>
      <c r="I201" s="87">
        <v>0</v>
      </c>
      <c r="J201" s="87">
        <v>0</v>
      </c>
      <c r="K201" s="87">
        <v>16</v>
      </c>
      <c r="L201" s="87">
        <v>272.5</v>
      </c>
      <c r="M201" s="87">
        <v>13768.9</v>
      </c>
      <c r="N201" s="87">
        <v>0</v>
      </c>
      <c r="O201" s="87">
        <v>0</v>
      </c>
      <c r="P201" s="87">
        <v>0</v>
      </c>
      <c r="Q201" s="87">
        <v>0</v>
      </c>
      <c r="R201" s="87">
        <v>0</v>
      </c>
      <c r="S201" s="87">
        <v>29832.9</v>
      </c>
      <c r="T201" s="87">
        <v>0</v>
      </c>
      <c r="U201" s="87">
        <v>0</v>
      </c>
      <c r="V201" s="87">
        <v>0</v>
      </c>
      <c r="W201" s="87">
        <v>0</v>
      </c>
      <c r="X201" s="87">
        <v>0</v>
      </c>
      <c r="Y201" s="87">
        <v>0</v>
      </c>
      <c r="Z201" s="87">
        <v>0</v>
      </c>
      <c r="AA201" s="87">
        <v>0</v>
      </c>
      <c r="AB201" s="87">
        <v>0</v>
      </c>
      <c r="AC201" s="87">
        <v>0</v>
      </c>
      <c r="AD201" s="87">
        <v>0</v>
      </c>
      <c r="AE201" s="87">
        <v>0</v>
      </c>
      <c r="AF201" s="87">
        <v>5542.4</v>
      </c>
      <c r="AG201" s="87">
        <v>0</v>
      </c>
      <c r="AH201" s="87">
        <v>0</v>
      </c>
      <c r="AI201" s="87">
        <v>0</v>
      </c>
      <c r="AJ201" s="87">
        <v>219.9</v>
      </c>
      <c r="AK201" s="87">
        <v>0</v>
      </c>
      <c r="AL201" s="87">
        <v>0</v>
      </c>
      <c r="AM201" s="87">
        <v>0</v>
      </c>
      <c r="AN201" s="87">
        <v>2727.5</v>
      </c>
      <c r="AO201" s="87">
        <v>0</v>
      </c>
      <c r="AP201" s="87">
        <v>0</v>
      </c>
      <c r="AQ201" s="87">
        <v>0</v>
      </c>
      <c r="AR201" s="87">
        <v>0</v>
      </c>
    </row>
    <row r="202" spans="1:44" x14ac:dyDescent="0.25">
      <c r="A202" s="43">
        <v>201</v>
      </c>
      <c r="B202" s="44">
        <v>2009765</v>
      </c>
      <c r="C202" s="44" t="s">
        <v>655</v>
      </c>
      <c r="D202" s="44">
        <f>SUM('RC-StateBudget'!$E202:$AR202)</f>
        <v>116603.92</v>
      </c>
      <c r="E202" s="88">
        <v>20</v>
      </c>
      <c r="F202" s="88">
        <v>20</v>
      </c>
      <c r="G202" s="88">
        <v>0</v>
      </c>
      <c r="H202" s="88">
        <v>0</v>
      </c>
      <c r="I202" s="88">
        <v>0</v>
      </c>
      <c r="J202" s="88">
        <v>0</v>
      </c>
      <c r="K202" s="88">
        <v>0</v>
      </c>
      <c r="L202" s="88">
        <v>640</v>
      </c>
      <c r="M202" s="88">
        <v>16444.3</v>
      </c>
      <c r="N202" s="88">
        <v>200</v>
      </c>
      <c r="O202" s="88">
        <v>0</v>
      </c>
      <c r="P202" s="88">
        <v>0</v>
      </c>
      <c r="Q202" s="88">
        <v>0</v>
      </c>
      <c r="R202" s="88">
        <v>0</v>
      </c>
      <c r="S202" s="88">
        <v>663.32</v>
      </c>
      <c r="T202" s="88">
        <v>0</v>
      </c>
      <c r="U202" s="88">
        <v>0</v>
      </c>
      <c r="V202" s="88">
        <v>0</v>
      </c>
      <c r="W202" s="88">
        <v>0</v>
      </c>
      <c r="X202" s="88">
        <v>0</v>
      </c>
      <c r="Y202" s="88">
        <v>0</v>
      </c>
      <c r="Z202" s="88">
        <v>0</v>
      </c>
      <c r="AA202" s="88">
        <v>0</v>
      </c>
      <c r="AB202" s="88">
        <v>0</v>
      </c>
      <c r="AC202" s="88">
        <v>0</v>
      </c>
      <c r="AD202" s="88">
        <v>96116.3</v>
      </c>
      <c r="AE202" s="88">
        <v>0</v>
      </c>
      <c r="AF202" s="88">
        <v>0</v>
      </c>
      <c r="AG202" s="88">
        <v>0</v>
      </c>
      <c r="AH202" s="88">
        <v>0</v>
      </c>
      <c r="AI202" s="88">
        <v>0</v>
      </c>
      <c r="AJ202" s="88">
        <v>0</v>
      </c>
      <c r="AK202" s="88">
        <v>0</v>
      </c>
      <c r="AL202" s="88">
        <v>0</v>
      </c>
      <c r="AM202" s="88">
        <v>0</v>
      </c>
      <c r="AN202" s="88">
        <v>2500</v>
      </c>
      <c r="AO202" s="88">
        <v>0</v>
      </c>
      <c r="AP202" s="88">
        <v>0</v>
      </c>
      <c r="AQ202" s="88">
        <v>0</v>
      </c>
      <c r="AR202" s="88">
        <v>0</v>
      </c>
    </row>
    <row r="203" spans="1:44" x14ac:dyDescent="0.25">
      <c r="A203" s="40">
        <v>202</v>
      </c>
      <c r="B203" s="41">
        <v>2871114</v>
      </c>
      <c r="C203" s="41" t="s">
        <v>899</v>
      </c>
      <c r="D203" s="41">
        <f>SUM('RC-StateBudget'!$E203:$AR203)</f>
        <v>127095.82</v>
      </c>
      <c r="E203" s="87">
        <v>6763.2</v>
      </c>
      <c r="F203" s="87">
        <v>2255.31</v>
      </c>
      <c r="G203" s="87">
        <v>103811.6</v>
      </c>
      <c r="H203" s="87">
        <v>0</v>
      </c>
      <c r="I203" s="87">
        <v>0</v>
      </c>
      <c r="J203" s="87">
        <v>0</v>
      </c>
      <c r="K203" s="87">
        <v>0</v>
      </c>
      <c r="L203" s="87">
        <v>0</v>
      </c>
      <c r="M203" s="87">
        <v>0</v>
      </c>
      <c r="N203" s="87">
        <v>0</v>
      </c>
      <c r="O203" s="87">
        <v>1073.96</v>
      </c>
      <c r="P203" s="87">
        <v>0</v>
      </c>
      <c r="Q203" s="87">
        <v>0</v>
      </c>
      <c r="R203" s="87">
        <v>466.95</v>
      </c>
      <c r="S203" s="87">
        <v>723.5</v>
      </c>
      <c r="T203" s="87">
        <v>0</v>
      </c>
      <c r="U203" s="87">
        <v>0</v>
      </c>
      <c r="V203" s="87">
        <v>0</v>
      </c>
      <c r="W203" s="87">
        <v>0</v>
      </c>
      <c r="X203" s="87">
        <v>0</v>
      </c>
      <c r="Y203" s="87">
        <v>0</v>
      </c>
      <c r="Z203" s="87">
        <v>0</v>
      </c>
      <c r="AA203" s="87">
        <v>0</v>
      </c>
      <c r="AB203" s="87">
        <v>0</v>
      </c>
      <c r="AC203" s="87">
        <v>0</v>
      </c>
      <c r="AD203" s="87">
        <v>8912.5</v>
      </c>
      <c r="AE203" s="87">
        <v>0</v>
      </c>
      <c r="AF203" s="87">
        <v>0</v>
      </c>
      <c r="AG203" s="87">
        <v>0</v>
      </c>
      <c r="AH203" s="87">
        <v>0</v>
      </c>
      <c r="AI203" s="87">
        <v>0</v>
      </c>
      <c r="AJ203" s="87">
        <v>0</v>
      </c>
      <c r="AK203" s="87">
        <v>0</v>
      </c>
      <c r="AL203" s="87">
        <v>3088.8</v>
      </c>
      <c r="AM203" s="87">
        <v>0</v>
      </c>
      <c r="AN203" s="87">
        <v>0</v>
      </c>
      <c r="AO203" s="87">
        <v>0</v>
      </c>
      <c r="AP203" s="87">
        <v>0</v>
      </c>
      <c r="AQ203" s="87">
        <v>0</v>
      </c>
      <c r="AR203" s="87">
        <v>0</v>
      </c>
    </row>
    <row r="204" spans="1:44" x14ac:dyDescent="0.25">
      <c r="A204" s="43">
        <v>203</v>
      </c>
      <c r="B204" s="44">
        <v>5352827</v>
      </c>
      <c r="C204" s="44" t="s">
        <v>283</v>
      </c>
      <c r="D204" s="44">
        <f>SUM('RC-StateBudget'!$E204:$AR204)</f>
        <v>292141.82</v>
      </c>
      <c r="E204" s="88">
        <v>5005.8</v>
      </c>
      <c r="F204" s="88">
        <v>0</v>
      </c>
      <c r="G204" s="88">
        <v>0</v>
      </c>
      <c r="H204" s="88">
        <v>0</v>
      </c>
      <c r="I204" s="88">
        <v>0</v>
      </c>
      <c r="J204" s="88">
        <v>0</v>
      </c>
      <c r="K204" s="88">
        <v>0</v>
      </c>
      <c r="L204" s="88">
        <v>12120</v>
      </c>
      <c r="M204" s="88">
        <v>54802.58</v>
      </c>
      <c r="N204" s="88">
        <v>0</v>
      </c>
      <c r="O204" s="88">
        <v>0</v>
      </c>
      <c r="P204" s="88">
        <v>0</v>
      </c>
      <c r="Q204" s="88">
        <v>0</v>
      </c>
      <c r="R204" s="88">
        <v>0</v>
      </c>
      <c r="S204" s="88">
        <v>187293.69</v>
      </c>
      <c r="T204" s="88">
        <v>0</v>
      </c>
      <c r="U204" s="88">
        <v>0</v>
      </c>
      <c r="V204" s="88">
        <v>0</v>
      </c>
      <c r="W204" s="88">
        <v>0</v>
      </c>
      <c r="X204" s="88">
        <v>0</v>
      </c>
      <c r="Y204" s="88">
        <v>0</v>
      </c>
      <c r="Z204" s="88">
        <v>0</v>
      </c>
      <c r="AA204" s="88">
        <v>0</v>
      </c>
      <c r="AB204" s="88">
        <v>0</v>
      </c>
      <c r="AC204" s="88">
        <v>0</v>
      </c>
      <c r="AD204" s="88">
        <v>2856.75</v>
      </c>
      <c r="AE204" s="88">
        <v>0</v>
      </c>
      <c r="AF204" s="88">
        <v>0</v>
      </c>
      <c r="AG204" s="88">
        <v>0</v>
      </c>
      <c r="AH204" s="88">
        <v>0</v>
      </c>
      <c r="AI204" s="88">
        <v>0</v>
      </c>
      <c r="AJ204" s="88">
        <v>3840</v>
      </c>
      <c r="AK204" s="88">
        <v>0</v>
      </c>
      <c r="AL204" s="88">
        <v>0</v>
      </c>
      <c r="AM204" s="88">
        <v>0</v>
      </c>
      <c r="AN204" s="88">
        <v>2650</v>
      </c>
      <c r="AO204" s="88">
        <v>0</v>
      </c>
      <c r="AP204" s="88">
        <v>0</v>
      </c>
      <c r="AQ204" s="88">
        <v>23573</v>
      </c>
      <c r="AR204" s="88">
        <v>0</v>
      </c>
    </row>
    <row r="205" spans="1:44" x14ac:dyDescent="0.25">
      <c r="A205" s="40">
        <v>204</v>
      </c>
      <c r="B205" s="41">
        <v>2837196</v>
      </c>
      <c r="C205" s="41" t="s">
        <v>437</v>
      </c>
      <c r="D205" s="41">
        <f>SUM('RC-StateBudget'!$E205:$AR205)</f>
        <v>229872.88999999998</v>
      </c>
      <c r="E205" s="87">
        <v>0</v>
      </c>
      <c r="F205" s="87">
        <v>849.64</v>
      </c>
      <c r="G205" s="87">
        <v>124771.2</v>
      </c>
      <c r="H205" s="87">
        <v>0</v>
      </c>
      <c r="I205" s="87">
        <v>0</v>
      </c>
      <c r="J205" s="87">
        <v>0</v>
      </c>
      <c r="K205" s="87">
        <v>1133.9000000000001</v>
      </c>
      <c r="L205" s="87">
        <v>3126.7</v>
      </c>
      <c r="M205" s="87">
        <v>30119.500000000004</v>
      </c>
      <c r="N205" s="87">
        <v>0</v>
      </c>
      <c r="O205" s="87">
        <v>404.59</v>
      </c>
      <c r="P205" s="87">
        <v>0</v>
      </c>
      <c r="Q205" s="87">
        <v>0</v>
      </c>
      <c r="R205" s="87">
        <v>9.4</v>
      </c>
      <c r="S205" s="87">
        <v>4960</v>
      </c>
      <c r="T205" s="87">
        <v>0</v>
      </c>
      <c r="U205" s="87">
        <v>0</v>
      </c>
      <c r="V205" s="87">
        <v>0</v>
      </c>
      <c r="W205" s="87">
        <v>0</v>
      </c>
      <c r="X205" s="87">
        <v>0</v>
      </c>
      <c r="Y205" s="87">
        <v>0</v>
      </c>
      <c r="Z205" s="87">
        <v>0</v>
      </c>
      <c r="AA205" s="87">
        <v>0</v>
      </c>
      <c r="AB205" s="87">
        <v>0</v>
      </c>
      <c r="AC205" s="87">
        <v>0</v>
      </c>
      <c r="AD205" s="87">
        <v>53032.959999999999</v>
      </c>
      <c r="AE205" s="87">
        <v>0</v>
      </c>
      <c r="AF205" s="87">
        <v>0</v>
      </c>
      <c r="AG205" s="87">
        <v>0</v>
      </c>
      <c r="AH205" s="87">
        <v>0</v>
      </c>
      <c r="AI205" s="87">
        <v>0</v>
      </c>
      <c r="AJ205" s="87">
        <v>0</v>
      </c>
      <c r="AK205" s="87">
        <v>0</v>
      </c>
      <c r="AL205" s="87">
        <v>0</v>
      </c>
      <c r="AM205" s="87">
        <v>0</v>
      </c>
      <c r="AN205" s="87">
        <v>265</v>
      </c>
      <c r="AO205" s="87">
        <v>0</v>
      </c>
      <c r="AP205" s="87">
        <v>0</v>
      </c>
      <c r="AQ205" s="87">
        <v>11200</v>
      </c>
      <c r="AR205" s="87">
        <v>0</v>
      </c>
    </row>
    <row r="206" spans="1:44" x14ac:dyDescent="0.25">
      <c r="A206" s="43">
        <v>205</v>
      </c>
      <c r="B206" s="44">
        <v>2548747</v>
      </c>
      <c r="C206" s="44" t="s">
        <v>367</v>
      </c>
      <c r="D206" s="44">
        <f>SUM('RC-StateBudget'!$E206:$AR206)</f>
        <v>33932792.670000002</v>
      </c>
      <c r="E206" s="88">
        <v>20412897.5</v>
      </c>
      <c r="F206" s="88">
        <v>703914.7</v>
      </c>
      <c r="G206" s="88">
        <v>9364279.6999999993</v>
      </c>
      <c r="H206" s="88">
        <v>0</v>
      </c>
      <c r="I206" s="88">
        <v>0</v>
      </c>
      <c r="J206" s="88">
        <v>300142.09999999998</v>
      </c>
      <c r="K206" s="88">
        <v>4436.8</v>
      </c>
      <c r="L206" s="88">
        <v>8997.5</v>
      </c>
      <c r="M206" s="88">
        <v>731016</v>
      </c>
      <c r="N206" s="88">
        <v>19000</v>
      </c>
      <c r="O206" s="88">
        <v>337025.8</v>
      </c>
      <c r="P206" s="88">
        <v>0</v>
      </c>
      <c r="Q206" s="88">
        <v>0</v>
      </c>
      <c r="R206" s="88">
        <v>4240.8999999999942</v>
      </c>
      <c r="S206" s="88">
        <v>17446.150000000001</v>
      </c>
      <c r="T206" s="88">
        <v>0</v>
      </c>
      <c r="U206" s="88">
        <v>0</v>
      </c>
      <c r="V206" s="88">
        <v>0</v>
      </c>
      <c r="W206" s="88">
        <v>0</v>
      </c>
      <c r="X206" s="88">
        <v>0</v>
      </c>
      <c r="Y206" s="88">
        <v>0</v>
      </c>
      <c r="Z206" s="88">
        <v>0</v>
      </c>
      <c r="AA206" s="88">
        <v>0</v>
      </c>
      <c r="AB206" s="88">
        <v>0</v>
      </c>
      <c r="AC206" s="88">
        <v>0</v>
      </c>
      <c r="AD206" s="88">
        <v>736355.6</v>
      </c>
      <c r="AE206" s="88">
        <v>0</v>
      </c>
      <c r="AF206" s="88">
        <v>0</v>
      </c>
      <c r="AG206" s="88">
        <v>0</v>
      </c>
      <c r="AH206" s="88">
        <v>0</v>
      </c>
      <c r="AI206" s="88">
        <v>576</v>
      </c>
      <c r="AJ206" s="88">
        <v>876</v>
      </c>
      <c r="AK206" s="88">
        <v>0</v>
      </c>
      <c r="AL206" s="88">
        <v>183159.92</v>
      </c>
      <c r="AM206" s="88">
        <v>148428</v>
      </c>
      <c r="AN206" s="88">
        <v>0</v>
      </c>
      <c r="AO206" s="88">
        <v>0</v>
      </c>
      <c r="AP206" s="88">
        <v>950000</v>
      </c>
      <c r="AQ206" s="88">
        <v>10000</v>
      </c>
      <c r="AR206" s="88">
        <v>0</v>
      </c>
    </row>
    <row r="207" spans="1:44" x14ac:dyDescent="0.25">
      <c r="A207" s="40">
        <v>206</v>
      </c>
      <c r="B207" s="41">
        <v>2097109</v>
      </c>
      <c r="C207" s="41" t="s">
        <v>438</v>
      </c>
      <c r="D207" s="41">
        <f>SUM('RC-StateBudget'!$E207:$AR207)</f>
        <v>73187.319999999992</v>
      </c>
      <c r="E207" s="87">
        <v>1430</v>
      </c>
      <c r="F207" s="87">
        <v>0</v>
      </c>
      <c r="G207" s="87">
        <v>28890.62</v>
      </c>
      <c r="H207" s="87">
        <v>0</v>
      </c>
      <c r="I207" s="87">
        <v>0</v>
      </c>
      <c r="J207" s="87">
        <v>224</v>
      </c>
      <c r="K207" s="87">
        <v>614.70000000000005</v>
      </c>
      <c r="L207" s="87">
        <v>1520</v>
      </c>
      <c r="M207" s="87">
        <v>16822.3</v>
      </c>
      <c r="N207" s="87">
        <v>0</v>
      </c>
      <c r="O207" s="87">
        <v>0</v>
      </c>
      <c r="P207" s="87">
        <v>0</v>
      </c>
      <c r="Q207" s="87">
        <v>0</v>
      </c>
      <c r="R207" s="87">
        <v>0</v>
      </c>
      <c r="S207" s="87">
        <v>10742.46</v>
      </c>
      <c r="T207" s="87">
        <v>0</v>
      </c>
      <c r="U207" s="87">
        <v>0</v>
      </c>
      <c r="V207" s="87">
        <v>0</v>
      </c>
      <c r="W207" s="87">
        <v>0</v>
      </c>
      <c r="X207" s="87">
        <v>0</v>
      </c>
      <c r="Y207" s="87">
        <v>0</v>
      </c>
      <c r="Z207" s="87">
        <v>0</v>
      </c>
      <c r="AA207" s="87">
        <v>0</v>
      </c>
      <c r="AB207" s="87">
        <v>0</v>
      </c>
      <c r="AC207" s="87">
        <v>0</v>
      </c>
      <c r="AD207" s="87">
        <v>6343.24</v>
      </c>
      <c r="AE207" s="87">
        <v>0</v>
      </c>
      <c r="AF207" s="87">
        <v>0</v>
      </c>
      <c r="AG207" s="87">
        <v>0</v>
      </c>
      <c r="AH207" s="87">
        <v>0</v>
      </c>
      <c r="AI207" s="87">
        <v>0</v>
      </c>
      <c r="AJ207" s="87">
        <v>0</v>
      </c>
      <c r="AK207" s="87">
        <v>0</v>
      </c>
      <c r="AL207" s="87">
        <v>0</v>
      </c>
      <c r="AM207" s="87">
        <v>0</v>
      </c>
      <c r="AN207" s="87">
        <v>1600</v>
      </c>
      <c r="AO207" s="87">
        <v>0</v>
      </c>
      <c r="AP207" s="87">
        <v>5000</v>
      </c>
      <c r="AQ207" s="87">
        <v>0</v>
      </c>
      <c r="AR207" s="87">
        <v>0</v>
      </c>
    </row>
    <row r="208" spans="1:44" x14ac:dyDescent="0.25">
      <c r="A208" s="43">
        <v>207</v>
      </c>
      <c r="B208" s="44">
        <v>2587025</v>
      </c>
      <c r="C208" s="44" t="s">
        <v>426</v>
      </c>
      <c r="D208" s="44">
        <f>SUM('RC-StateBudget'!$E208:$AR208)</f>
        <v>77196.7</v>
      </c>
      <c r="E208" s="88">
        <v>0</v>
      </c>
      <c r="F208" s="88">
        <v>0</v>
      </c>
      <c r="G208" s="88">
        <v>12073.8</v>
      </c>
      <c r="H208" s="88">
        <v>0</v>
      </c>
      <c r="I208" s="88">
        <v>0</v>
      </c>
      <c r="J208" s="88">
        <v>0</v>
      </c>
      <c r="K208" s="88">
        <v>865.2</v>
      </c>
      <c r="L208" s="88">
        <v>0</v>
      </c>
      <c r="M208" s="88">
        <v>0</v>
      </c>
      <c r="N208" s="88">
        <v>0</v>
      </c>
      <c r="O208" s="88">
        <v>0</v>
      </c>
      <c r="P208" s="88">
        <v>0</v>
      </c>
      <c r="Q208" s="88">
        <v>0</v>
      </c>
      <c r="R208" s="88">
        <v>0</v>
      </c>
      <c r="S208" s="88">
        <v>10446.200000000001</v>
      </c>
      <c r="T208" s="88">
        <v>0</v>
      </c>
      <c r="U208" s="88">
        <v>0</v>
      </c>
      <c r="V208" s="88">
        <v>0</v>
      </c>
      <c r="W208" s="88">
        <v>0</v>
      </c>
      <c r="X208" s="88">
        <v>0</v>
      </c>
      <c r="Y208" s="88">
        <v>0</v>
      </c>
      <c r="Z208" s="88">
        <v>0</v>
      </c>
      <c r="AA208" s="88">
        <v>0</v>
      </c>
      <c r="AB208" s="88">
        <v>0</v>
      </c>
      <c r="AC208" s="88">
        <v>0</v>
      </c>
      <c r="AD208" s="88">
        <v>43511.5</v>
      </c>
      <c r="AE208" s="88">
        <v>0</v>
      </c>
      <c r="AF208" s="88">
        <v>0</v>
      </c>
      <c r="AG208" s="88">
        <v>0</v>
      </c>
      <c r="AH208" s="88">
        <v>0</v>
      </c>
      <c r="AI208" s="88">
        <v>300</v>
      </c>
      <c r="AJ208" s="88">
        <v>0</v>
      </c>
      <c r="AK208" s="88">
        <v>0</v>
      </c>
      <c r="AL208" s="88">
        <v>0</v>
      </c>
      <c r="AM208" s="88">
        <v>0</v>
      </c>
      <c r="AN208" s="88">
        <v>0</v>
      </c>
      <c r="AO208" s="88">
        <v>0</v>
      </c>
      <c r="AP208" s="88">
        <v>10000</v>
      </c>
      <c r="AQ208" s="88">
        <v>0</v>
      </c>
      <c r="AR208" s="88">
        <v>0</v>
      </c>
    </row>
    <row r="209" spans="1:44" x14ac:dyDescent="0.25">
      <c r="A209" s="40">
        <v>208</v>
      </c>
      <c r="B209" s="41">
        <v>5320798</v>
      </c>
      <c r="C209" s="41" t="s">
        <v>170</v>
      </c>
      <c r="D209" s="41">
        <f>SUM('RC-StateBudget'!$E209:$AR209)</f>
        <v>233095.03999999998</v>
      </c>
      <c r="E209" s="87">
        <v>5235</v>
      </c>
      <c r="F209" s="87">
        <v>0</v>
      </c>
      <c r="G209" s="87">
        <v>109099</v>
      </c>
      <c r="H209" s="87">
        <v>0</v>
      </c>
      <c r="I209" s="87">
        <v>0</v>
      </c>
      <c r="J209" s="87">
        <v>0</v>
      </c>
      <c r="K209" s="87">
        <v>1555.8</v>
      </c>
      <c r="L209" s="87">
        <v>3507.8</v>
      </c>
      <c r="M209" s="87">
        <v>25245.5</v>
      </c>
      <c r="N209" s="87">
        <v>0</v>
      </c>
      <c r="O209" s="87">
        <v>0</v>
      </c>
      <c r="P209" s="87">
        <v>0</v>
      </c>
      <c r="Q209" s="87">
        <v>0</v>
      </c>
      <c r="R209" s="87">
        <v>0</v>
      </c>
      <c r="S209" s="87">
        <v>7992.77</v>
      </c>
      <c r="T209" s="87">
        <v>0</v>
      </c>
      <c r="U209" s="87">
        <v>0</v>
      </c>
      <c r="V209" s="87">
        <v>0</v>
      </c>
      <c r="W209" s="87">
        <v>0</v>
      </c>
      <c r="X209" s="87">
        <v>0</v>
      </c>
      <c r="Y209" s="87">
        <v>0</v>
      </c>
      <c r="Z209" s="87">
        <v>0</v>
      </c>
      <c r="AA209" s="87">
        <v>0</v>
      </c>
      <c r="AB209" s="87">
        <v>0</v>
      </c>
      <c r="AC209" s="87">
        <v>0</v>
      </c>
      <c r="AD209" s="87">
        <v>58809.17</v>
      </c>
      <c r="AE209" s="87">
        <v>0</v>
      </c>
      <c r="AF209" s="87">
        <v>0</v>
      </c>
      <c r="AG209" s="87">
        <v>0</v>
      </c>
      <c r="AH209" s="87">
        <v>0</v>
      </c>
      <c r="AI209" s="87">
        <v>0</v>
      </c>
      <c r="AJ209" s="87">
        <v>250</v>
      </c>
      <c r="AK209" s="87">
        <v>0</v>
      </c>
      <c r="AL209" s="87">
        <v>0</v>
      </c>
      <c r="AM209" s="87">
        <v>0</v>
      </c>
      <c r="AN209" s="87">
        <v>2500</v>
      </c>
      <c r="AO209" s="87">
        <v>0</v>
      </c>
      <c r="AP209" s="87">
        <v>500</v>
      </c>
      <c r="AQ209" s="87">
        <v>18400</v>
      </c>
      <c r="AR209" s="87">
        <v>0</v>
      </c>
    </row>
    <row r="210" spans="1:44" x14ac:dyDescent="0.25">
      <c r="A210" s="43">
        <v>209</v>
      </c>
      <c r="B210" s="44">
        <v>5031869</v>
      </c>
      <c r="C210" s="44" t="s">
        <v>658</v>
      </c>
      <c r="D210" s="44">
        <f>SUM('RC-StateBudget'!$E210:$AR210)</f>
        <v>32956.53</v>
      </c>
      <c r="E210" s="88">
        <v>0</v>
      </c>
      <c r="F210" s="88">
        <v>4562.84</v>
      </c>
      <c r="G210" s="88">
        <v>7962.2</v>
      </c>
      <c r="H210" s="88">
        <v>7670.7</v>
      </c>
      <c r="I210" s="88">
        <v>0</v>
      </c>
      <c r="J210" s="88">
        <v>0</v>
      </c>
      <c r="K210" s="88">
        <v>0</v>
      </c>
      <c r="L210" s="88">
        <v>1335</v>
      </c>
      <c r="M210" s="88">
        <v>374.4</v>
      </c>
      <c r="N210" s="88">
        <v>0</v>
      </c>
      <c r="O210" s="88">
        <v>2172.7800000000002</v>
      </c>
      <c r="P210" s="88">
        <v>0</v>
      </c>
      <c r="Q210" s="88">
        <v>0</v>
      </c>
      <c r="R210" s="88">
        <v>8.1999999999999993</v>
      </c>
      <c r="S210" s="88">
        <v>1919.2</v>
      </c>
      <c r="T210" s="88">
        <v>0</v>
      </c>
      <c r="U210" s="88">
        <v>0</v>
      </c>
      <c r="V210" s="88">
        <v>0</v>
      </c>
      <c r="W210" s="88">
        <v>0</v>
      </c>
      <c r="X210" s="88">
        <v>0</v>
      </c>
      <c r="Y210" s="88">
        <v>0</v>
      </c>
      <c r="Z210" s="88">
        <v>0</v>
      </c>
      <c r="AA210" s="88">
        <v>0</v>
      </c>
      <c r="AB210" s="88">
        <v>0</v>
      </c>
      <c r="AC210" s="88">
        <v>0</v>
      </c>
      <c r="AD210" s="88">
        <v>6951.2099999999991</v>
      </c>
      <c r="AE210" s="88">
        <v>0</v>
      </c>
      <c r="AF210" s="88">
        <v>0</v>
      </c>
      <c r="AG210" s="88">
        <v>0</v>
      </c>
      <c r="AH210" s="88">
        <v>0</v>
      </c>
      <c r="AI210" s="88">
        <v>0</v>
      </c>
      <c r="AJ210" s="88">
        <v>0</v>
      </c>
      <c r="AK210" s="88">
        <v>0</v>
      </c>
      <c r="AL210" s="88">
        <v>0</v>
      </c>
      <c r="AM210" s="88">
        <v>0</v>
      </c>
      <c r="AN210" s="88">
        <v>0</v>
      </c>
      <c r="AO210" s="88">
        <v>0</v>
      </c>
      <c r="AP210" s="88">
        <v>0</v>
      </c>
      <c r="AQ210" s="88">
        <v>0</v>
      </c>
      <c r="AR210" s="88">
        <v>0</v>
      </c>
    </row>
    <row r="211" spans="1:44" x14ac:dyDescent="0.25">
      <c r="A211" s="40">
        <v>210</v>
      </c>
      <c r="B211" s="41">
        <v>5374367</v>
      </c>
      <c r="C211" s="41" t="s">
        <v>221</v>
      </c>
      <c r="D211" s="41">
        <f>SUM('RC-StateBudget'!$E211:$AR211)</f>
        <v>329647.55</v>
      </c>
      <c r="E211" s="87">
        <v>100</v>
      </c>
      <c r="F211" s="87">
        <v>48237.71</v>
      </c>
      <c r="G211" s="87">
        <v>0</v>
      </c>
      <c r="H211" s="87">
        <v>0</v>
      </c>
      <c r="I211" s="87">
        <v>0</v>
      </c>
      <c r="J211" s="87">
        <v>0</v>
      </c>
      <c r="K211" s="87">
        <v>18</v>
      </c>
      <c r="L211" s="87">
        <v>11799</v>
      </c>
      <c r="M211" s="87">
        <v>1110</v>
      </c>
      <c r="N211" s="87">
        <v>0</v>
      </c>
      <c r="O211" s="87">
        <v>22970.34</v>
      </c>
      <c r="P211" s="87">
        <v>0</v>
      </c>
      <c r="Q211" s="87">
        <v>0</v>
      </c>
      <c r="R211" s="87">
        <v>7565.5</v>
      </c>
      <c r="S211" s="87">
        <v>14770</v>
      </c>
      <c r="T211" s="87">
        <v>0</v>
      </c>
      <c r="U211" s="87">
        <v>0</v>
      </c>
      <c r="V211" s="87">
        <v>0</v>
      </c>
      <c r="W211" s="87">
        <v>0</v>
      </c>
      <c r="X211" s="87">
        <v>0</v>
      </c>
      <c r="Y211" s="87">
        <v>0</v>
      </c>
      <c r="Z211" s="87">
        <v>0</v>
      </c>
      <c r="AA211" s="87">
        <v>0</v>
      </c>
      <c r="AB211" s="87">
        <v>0</v>
      </c>
      <c r="AC211" s="87">
        <v>0</v>
      </c>
      <c r="AD211" s="87">
        <v>8067</v>
      </c>
      <c r="AE211" s="87">
        <v>0</v>
      </c>
      <c r="AF211" s="87">
        <v>0</v>
      </c>
      <c r="AG211" s="87">
        <v>0</v>
      </c>
      <c r="AH211" s="87">
        <v>0</v>
      </c>
      <c r="AI211" s="87">
        <v>0</v>
      </c>
      <c r="AJ211" s="87">
        <v>10</v>
      </c>
      <c r="AK211" s="87">
        <v>0</v>
      </c>
      <c r="AL211" s="87">
        <v>0</v>
      </c>
      <c r="AM211" s="87">
        <v>0</v>
      </c>
      <c r="AN211" s="87">
        <v>0</v>
      </c>
      <c r="AO211" s="87">
        <v>0</v>
      </c>
      <c r="AP211" s="87">
        <v>30000</v>
      </c>
      <c r="AQ211" s="87">
        <v>185000</v>
      </c>
      <c r="AR211" s="87">
        <v>0</v>
      </c>
    </row>
    <row r="212" spans="1:44" x14ac:dyDescent="0.25">
      <c r="A212" s="43">
        <v>211</v>
      </c>
      <c r="B212" s="44">
        <v>2697947</v>
      </c>
      <c r="C212" s="44" t="s">
        <v>270</v>
      </c>
      <c r="D212" s="44">
        <f>SUM('RC-StateBudget'!$E212:$AR212)</f>
        <v>13550919.710000001</v>
      </c>
      <c r="E212" s="88">
        <v>9436993</v>
      </c>
      <c r="F212" s="88">
        <v>275543</v>
      </c>
      <c r="G212" s="88">
        <v>1473787.4</v>
      </c>
      <c r="H212" s="88">
        <v>0</v>
      </c>
      <c r="I212" s="88">
        <v>0</v>
      </c>
      <c r="J212" s="88">
        <v>36041</v>
      </c>
      <c r="K212" s="88">
        <v>63800</v>
      </c>
      <c r="L212" s="88">
        <v>6600</v>
      </c>
      <c r="M212" s="88">
        <v>267319.7</v>
      </c>
      <c r="N212" s="88">
        <v>0</v>
      </c>
      <c r="O212" s="88">
        <v>87473.97</v>
      </c>
      <c r="P212" s="88">
        <v>0</v>
      </c>
      <c r="Q212" s="88">
        <v>0</v>
      </c>
      <c r="R212" s="88">
        <v>1010354.3</v>
      </c>
      <c r="S212" s="88">
        <v>589.20000000000005</v>
      </c>
      <c r="T212" s="88">
        <v>0</v>
      </c>
      <c r="U212" s="88">
        <v>0</v>
      </c>
      <c r="V212" s="88">
        <v>0</v>
      </c>
      <c r="W212" s="88">
        <v>0</v>
      </c>
      <c r="X212" s="88">
        <v>0</v>
      </c>
      <c r="Y212" s="88">
        <v>0</v>
      </c>
      <c r="Z212" s="88">
        <v>0</v>
      </c>
      <c r="AA212" s="88">
        <v>0</v>
      </c>
      <c r="AB212" s="88">
        <v>0</v>
      </c>
      <c r="AC212" s="88">
        <v>0</v>
      </c>
      <c r="AD212" s="88">
        <v>461934.80000000005</v>
      </c>
      <c r="AE212" s="88">
        <v>0</v>
      </c>
      <c r="AF212" s="88">
        <v>0</v>
      </c>
      <c r="AG212" s="88">
        <v>0</v>
      </c>
      <c r="AH212" s="88">
        <v>0</v>
      </c>
      <c r="AI212" s="88">
        <v>0</v>
      </c>
      <c r="AJ212" s="88">
        <v>0</v>
      </c>
      <c r="AK212" s="88">
        <v>0</v>
      </c>
      <c r="AL212" s="88">
        <v>401625.84</v>
      </c>
      <c r="AM212" s="88">
        <v>0</v>
      </c>
      <c r="AN212" s="88">
        <v>12207.5</v>
      </c>
      <c r="AO212" s="88">
        <v>0</v>
      </c>
      <c r="AP212" s="88">
        <v>0</v>
      </c>
      <c r="AQ212" s="88">
        <v>16650</v>
      </c>
      <c r="AR212" s="88">
        <v>0</v>
      </c>
    </row>
    <row r="213" spans="1:44" x14ac:dyDescent="0.25">
      <c r="A213" s="40">
        <v>212</v>
      </c>
      <c r="B213" s="41">
        <v>2800497</v>
      </c>
      <c r="C213" s="41" t="s">
        <v>433</v>
      </c>
      <c r="D213" s="41">
        <f>SUM('RC-StateBudget'!$E213:$AR213)</f>
        <v>111296.62</v>
      </c>
      <c r="E213" s="87">
        <v>0</v>
      </c>
      <c r="F213" s="87">
        <v>0</v>
      </c>
      <c r="G213" s="87">
        <v>79898.8</v>
      </c>
      <c r="H213" s="87">
        <v>0</v>
      </c>
      <c r="I213" s="87">
        <v>0</v>
      </c>
      <c r="J213" s="87">
        <v>172.5</v>
      </c>
      <c r="K213" s="87">
        <v>797.3</v>
      </c>
      <c r="L213" s="87">
        <v>3596</v>
      </c>
      <c r="M213" s="87">
        <v>210.4</v>
      </c>
      <c r="N213" s="87">
        <v>0</v>
      </c>
      <c r="O213" s="87">
        <v>0</v>
      </c>
      <c r="P213" s="87">
        <v>0</v>
      </c>
      <c r="Q213" s="87">
        <v>0</v>
      </c>
      <c r="R213" s="87">
        <v>0</v>
      </c>
      <c r="S213" s="87">
        <v>5616.72</v>
      </c>
      <c r="T213" s="87">
        <v>0</v>
      </c>
      <c r="U213" s="87">
        <v>0</v>
      </c>
      <c r="V213" s="87">
        <v>0</v>
      </c>
      <c r="W213" s="87">
        <v>0</v>
      </c>
      <c r="X213" s="87">
        <v>0</v>
      </c>
      <c r="Y213" s="87">
        <v>0</v>
      </c>
      <c r="Z213" s="87">
        <v>0</v>
      </c>
      <c r="AA213" s="87">
        <v>0</v>
      </c>
      <c r="AB213" s="87">
        <v>0</v>
      </c>
      <c r="AC213" s="87">
        <v>0</v>
      </c>
      <c r="AD213" s="87">
        <v>18400</v>
      </c>
      <c r="AE213" s="87">
        <v>0</v>
      </c>
      <c r="AF213" s="87">
        <v>0</v>
      </c>
      <c r="AG213" s="87">
        <v>0</v>
      </c>
      <c r="AH213" s="87">
        <v>0</v>
      </c>
      <c r="AI213" s="87">
        <v>0</v>
      </c>
      <c r="AJ213" s="87">
        <v>104.9</v>
      </c>
      <c r="AK213" s="87">
        <v>0</v>
      </c>
      <c r="AL213" s="87">
        <v>0</v>
      </c>
      <c r="AM213" s="87">
        <v>0</v>
      </c>
      <c r="AN213" s="87">
        <v>0</v>
      </c>
      <c r="AO213" s="87">
        <v>0</v>
      </c>
      <c r="AP213" s="87">
        <v>0</v>
      </c>
      <c r="AQ213" s="87">
        <v>2500</v>
      </c>
      <c r="AR213" s="87">
        <v>0</v>
      </c>
    </row>
    <row r="214" spans="1:44" x14ac:dyDescent="0.25">
      <c r="A214" s="43">
        <v>213</v>
      </c>
      <c r="B214" s="44">
        <v>5197325</v>
      </c>
      <c r="C214" s="44" t="s">
        <v>250</v>
      </c>
      <c r="D214" s="44">
        <f>SUM('RC-StateBudget'!$E214:$AR214)</f>
        <v>1687221.8899999997</v>
      </c>
      <c r="E214" s="88">
        <v>118310.9</v>
      </c>
      <c r="F214" s="88">
        <v>953148.21</v>
      </c>
      <c r="G214" s="88">
        <v>0</v>
      </c>
      <c r="H214" s="88">
        <v>0</v>
      </c>
      <c r="I214" s="88">
        <v>0</v>
      </c>
      <c r="J214" s="88">
        <v>8107.9</v>
      </c>
      <c r="K214" s="88">
        <v>751.3</v>
      </c>
      <c r="L214" s="88">
        <v>5640</v>
      </c>
      <c r="M214" s="88">
        <v>11129.7</v>
      </c>
      <c r="N214" s="88">
        <v>0</v>
      </c>
      <c r="O214" s="88">
        <v>451078.88</v>
      </c>
      <c r="P214" s="88">
        <v>0</v>
      </c>
      <c r="Q214" s="88">
        <v>0</v>
      </c>
      <c r="R214" s="88">
        <v>998.4</v>
      </c>
      <c r="S214" s="88">
        <v>1716.17</v>
      </c>
      <c r="T214" s="88">
        <v>0</v>
      </c>
      <c r="U214" s="88">
        <v>0</v>
      </c>
      <c r="V214" s="88">
        <v>0</v>
      </c>
      <c r="W214" s="88">
        <v>0</v>
      </c>
      <c r="X214" s="88">
        <v>0</v>
      </c>
      <c r="Y214" s="88">
        <v>0</v>
      </c>
      <c r="Z214" s="88">
        <v>0</v>
      </c>
      <c r="AA214" s="88">
        <v>0</v>
      </c>
      <c r="AB214" s="88">
        <v>0</v>
      </c>
      <c r="AC214" s="88">
        <v>0</v>
      </c>
      <c r="AD214" s="88">
        <v>58160.35</v>
      </c>
      <c r="AE214" s="88">
        <v>0</v>
      </c>
      <c r="AF214" s="88">
        <v>0</v>
      </c>
      <c r="AG214" s="88">
        <v>0</v>
      </c>
      <c r="AH214" s="88">
        <v>0</v>
      </c>
      <c r="AI214" s="88">
        <v>0</v>
      </c>
      <c r="AJ214" s="88">
        <v>0</v>
      </c>
      <c r="AK214" s="88">
        <v>0</v>
      </c>
      <c r="AL214" s="88">
        <v>63180.08</v>
      </c>
      <c r="AM214" s="88">
        <v>0</v>
      </c>
      <c r="AN214" s="88">
        <v>5000</v>
      </c>
      <c r="AO214" s="88">
        <v>0</v>
      </c>
      <c r="AP214" s="88">
        <v>0</v>
      </c>
      <c r="AQ214" s="88">
        <v>10000</v>
      </c>
      <c r="AR214" s="88">
        <v>0</v>
      </c>
    </row>
    <row r="215" spans="1:44" x14ac:dyDescent="0.25">
      <c r="A215" s="40">
        <v>214</v>
      </c>
      <c r="B215" s="41">
        <v>2784904</v>
      </c>
      <c r="C215" s="41" t="s">
        <v>175</v>
      </c>
      <c r="D215" s="41">
        <f>SUM('RC-StateBudget'!$E215:$AR215)</f>
        <v>461746.88000000006</v>
      </c>
      <c r="E215" s="87">
        <v>0</v>
      </c>
      <c r="F215" s="87">
        <v>13176.5</v>
      </c>
      <c r="G215" s="87">
        <v>159319.1</v>
      </c>
      <c r="H215" s="87">
        <v>0</v>
      </c>
      <c r="I215" s="87">
        <v>0</v>
      </c>
      <c r="J215" s="87">
        <v>11194.1</v>
      </c>
      <c r="K215" s="87">
        <v>648.6</v>
      </c>
      <c r="L215" s="87">
        <v>6105</v>
      </c>
      <c r="M215" s="87">
        <v>18681.5</v>
      </c>
      <c r="N215" s="87">
        <v>0</v>
      </c>
      <c r="O215" s="87">
        <v>6263.38</v>
      </c>
      <c r="P215" s="87">
        <v>0</v>
      </c>
      <c r="Q215" s="87">
        <v>0</v>
      </c>
      <c r="R215" s="87">
        <v>1440.6</v>
      </c>
      <c r="S215" s="87">
        <v>21605.78</v>
      </c>
      <c r="T215" s="87">
        <v>0</v>
      </c>
      <c r="U215" s="87">
        <v>0</v>
      </c>
      <c r="V215" s="87">
        <v>0</v>
      </c>
      <c r="W215" s="87">
        <v>0</v>
      </c>
      <c r="X215" s="87">
        <v>0</v>
      </c>
      <c r="Y215" s="87">
        <v>0</v>
      </c>
      <c r="Z215" s="87">
        <v>0</v>
      </c>
      <c r="AA215" s="87">
        <v>0</v>
      </c>
      <c r="AB215" s="87">
        <v>0</v>
      </c>
      <c r="AC215" s="87">
        <v>0</v>
      </c>
      <c r="AD215" s="87">
        <v>68000</v>
      </c>
      <c r="AE215" s="87">
        <v>0</v>
      </c>
      <c r="AF215" s="87">
        <v>0</v>
      </c>
      <c r="AG215" s="87">
        <v>0</v>
      </c>
      <c r="AH215" s="87">
        <v>0</v>
      </c>
      <c r="AI215" s="87">
        <v>7686</v>
      </c>
      <c r="AJ215" s="87">
        <v>0</v>
      </c>
      <c r="AK215" s="87">
        <v>0</v>
      </c>
      <c r="AL215" s="87">
        <v>135126.32</v>
      </c>
      <c r="AM215" s="87">
        <v>0</v>
      </c>
      <c r="AN215" s="87">
        <v>2500</v>
      </c>
      <c r="AO215" s="87">
        <v>0</v>
      </c>
      <c r="AP215" s="87">
        <v>0</v>
      </c>
      <c r="AQ215" s="87">
        <v>10000</v>
      </c>
      <c r="AR215" s="87">
        <v>0</v>
      </c>
    </row>
    <row r="216" spans="1:44" x14ac:dyDescent="0.25">
      <c r="A216" s="43">
        <v>215</v>
      </c>
      <c r="B216" s="44">
        <v>2618621</v>
      </c>
      <c r="C216" s="44" t="s">
        <v>392</v>
      </c>
      <c r="D216" s="44">
        <f>SUM('RC-StateBudget'!$E216:$AR216)</f>
        <v>430325.27</v>
      </c>
      <c r="E216" s="88">
        <v>40969.4</v>
      </c>
      <c r="F216" s="88">
        <v>7122.46</v>
      </c>
      <c r="G216" s="88">
        <v>243685.4</v>
      </c>
      <c r="H216" s="88">
        <v>0</v>
      </c>
      <c r="I216" s="88">
        <v>0</v>
      </c>
      <c r="J216" s="88">
        <v>0</v>
      </c>
      <c r="K216" s="88">
        <v>2032.7</v>
      </c>
      <c r="L216" s="88">
        <v>0</v>
      </c>
      <c r="M216" s="88">
        <v>13000</v>
      </c>
      <c r="N216" s="88">
        <v>0</v>
      </c>
      <c r="O216" s="88">
        <v>3391.65</v>
      </c>
      <c r="P216" s="88">
        <v>0</v>
      </c>
      <c r="Q216" s="88">
        <v>0</v>
      </c>
      <c r="R216" s="88">
        <v>36.6</v>
      </c>
      <c r="S216" s="88">
        <v>11757.63</v>
      </c>
      <c r="T216" s="88">
        <v>0</v>
      </c>
      <c r="U216" s="88">
        <v>0</v>
      </c>
      <c r="V216" s="88">
        <v>0</v>
      </c>
      <c r="W216" s="88">
        <v>0</v>
      </c>
      <c r="X216" s="88">
        <v>0</v>
      </c>
      <c r="Y216" s="88">
        <v>0</v>
      </c>
      <c r="Z216" s="88">
        <v>0</v>
      </c>
      <c r="AA216" s="88">
        <v>0</v>
      </c>
      <c r="AB216" s="88">
        <v>0</v>
      </c>
      <c r="AC216" s="88">
        <v>0</v>
      </c>
      <c r="AD216" s="88">
        <v>85273.53</v>
      </c>
      <c r="AE216" s="88">
        <v>0</v>
      </c>
      <c r="AF216" s="88">
        <v>0</v>
      </c>
      <c r="AG216" s="88">
        <v>0</v>
      </c>
      <c r="AH216" s="88">
        <v>0</v>
      </c>
      <c r="AI216" s="88">
        <v>0</v>
      </c>
      <c r="AJ216" s="88">
        <v>15099.9</v>
      </c>
      <c r="AK216" s="88">
        <v>0</v>
      </c>
      <c r="AL216" s="88">
        <v>0</v>
      </c>
      <c r="AM216" s="88">
        <v>0</v>
      </c>
      <c r="AN216" s="88">
        <v>0</v>
      </c>
      <c r="AO216" s="88">
        <v>0</v>
      </c>
      <c r="AP216" s="88">
        <v>0</v>
      </c>
      <c r="AQ216" s="88">
        <v>7956</v>
      </c>
      <c r="AR216" s="88">
        <v>0</v>
      </c>
    </row>
    <row r="217" spans="1:44" x14ac:dyDescent="0.25">
      <c r="A217" s="40">
        <v>216</v>
      </c>
      <c r="B217" s="41">
        <v>2050374</v>
      </c>
      <c r="C217" s="41" t="s">
        <v>115</v>
      </c>
      <c r="D217" s="41">
        <f>SUM('RC-StateBudget'!$E217:$AR217)</f>
        <v>3211437.23</v>
      </c>
      <c r="E217" s="87">
        <v>574642.9</v>
      </c>
      <c r="F217" s="87">
        <v>585059.6</v>
      </c>
      <c r="G217" s="87">
        <v>434989.2</v>
      </c>
      <c r="H217" s="87">
        <v>0</v>
      </c>
      <c r="I217" s="87">
        <v>0</v>
      </c>
      <c r="J217" s="87">
        <v>54303.199999999997</v>
      </c>
      <c r="K217" s="87">
        <v>3398.1</v>
      </c>
      <c r="L217" s="87">
        <v>41877.4</v>
      </c>
      <c r="M217" s="87">
        <v>114036.9</v>
      </c>
      <c r="N217" s="87">
        <v>0</v>
      </c>
      <c r="O217" s="87">
        <v>1338.27</v>
      </c>
      <c r="P217" s="87">
        <v>0</v>
      </c>
      <c r="Q217" s="87">
        <v>0</v>
      </c>
      <c r="R217" s="87">
        <v>184.4</v>
      </c>
      <c r="S217" s="87">
        <v>12751.58</v>
      </c>
      <c r="T217" s="87">
        <v>0</v>
      </c>
      <c r="U217" s="87">
        <v>0</v>
      </c>
      <c r="V217" s="87">
        <v>0</v>
      </c>
      <c r="W217" s="87">
        <v>0</v>
      </c>
      <c r="X217" s="87">
        <v>0</v>
      </c>
      <c r="Y217" s="87">
        <v>0</v>
      </c>
      <c r="Z217" s="87">
        <v>0</v>
      </c>
      <c r="AA217" s="87">
        <v>0</v>
      </c>
      <c r="AB217" s="87">
        <v>0</v>
      </c>
      <c r="AC217" s="87">
        <v>0</v>
      </c>
      <c r="AD217" s="87">
        <v>1334905</v>
      </c>
      <c r="AE217" s="87">
        <v>0</v>
      </c>
      <c r="AF217" s="87">
        <v>0</v>
      </c>
      <c r="AG217" s="87">
        <v>0</v>
      </c>
      <c r="AH217" s="87">
        <v>0</v>
      </c>
      <c r="AI217" s="87">
        <v>5760</v>
      </c>
      <c r="AJ217" s="87">
        <v>250</v>
      </c>
      <c r="AK217" s="87">
        <v>0</v>
      </c>
      <c r="AL217" s="87">
        <v>34645.68</v>
      </c>
      <c r="AM217" s="87">
        <v>0</v>
      </c>
      <c r="AN217" s="87">
        <v>11250</v>
      </c>
      <c r="AO217" s="87">
        <v>0</v>
      </c>
      <c r="AP217" s="87">
        <v>0</v>
      </c>
      <c r="AQ217" s="87">
        <v>0</v>
      </c>
      <c r="AR217" s="87">
        <v>2045</v>
      </c>
    </row>
    <row r="218" spans="1:44" x14ac:dyDescent="0.25">
      <c r="A218" s="43">
        <v>217</v>
      </c>
      <c r="B218" s="44">
        <v>2004879</v>
      </c>
      <c r="C218" s="44" t="s">
        <v>99</v>
      </c>
      <c r="D218" s="44">
        <f>SUM('RC-StateBudget'!$E218:$AR218)</f>
        <v>3665801.4899999998</v>
      </c>
      <c r="E218" s="88">
        <v>0</v>
      </c>
      <c r="F218" s="88">
        <v>952971.97</v>
      </c>
      <c r="G218" s="88">
        <v>708601.4</v>
      </c>
      <c r="H218" s="88">
        <v>0</v>
      </c>
      <c r="I218" s="88">
        <v>0</v>
      </c>
      <c r="J218" s="88">
        <v>73025.600000000006</v>
      </c>
      <c r="K218" s="88">
        <v>1332.7</v>
      </c>
      <c r="L218" s="88">
        <v>3185</v>
      </c>
      <c r="M218" s="88">
        <v>578310</v>
      </c>
      <c r="N218" s="88">
        <v>0</v>
      </c>
      <c r="O218" s="88">
        <v>151934.32</v>
      </c>
      <c r="P218" s="88">
        <v>0</v>
      </c>
      <c r="Q218" s="88">
        <v>0</v>
      </c>
      <c r="R218" s="88">
        <v>183.4</v>
      </c>
      <c r="S218" s="88">
        <v>791.6</v>
      </c>
      <c r="T218" s="88">
        <v>21552.9</v>
      </c>
      <c r="U218" s="88">
        <v>0</v>
      </c>
      <c r="V218" s="88">
        <v>0</v>
      </c>
      <c r="W218" s="88">
        <v>0</v>
      </c>
      <c r="X218" s="88">
        <v>0</v>
      </c>
      <c r="Y218" s="88">
        <v>0</v>
      </c>
      <c r="Z218" s="88">
        <v>0</v>
      </c>
      <c r="AA218" s="88">
        <v>0</v>
      </c>
      <c r="AB218" s="88">
        <v>0</v>
      </c>
      <c r="AC218" s="88">
        <v>0</v>
      </c>
      <c r="AD218" s="88">
        <v>1146073.6000000001</v>
      </c>
      <c r="AE218" s="88">
        <v>0</v>
      </c>
      <c r="AF218" s="88">
        <v>21552</v>
      </c>
      <c r="AG218" s="88">
        <v>0</v>
      </c>
      <c r="AH218" s="88">
        <v>0</v>
      </c>
      <c r="AI218" s="88">
        <v>192</v>
      </c>
      <c r="AJ218" s="88">
        <v>0</v>
      </c>
      <c r="AK218" s="88">
        <v>0</v>
      </c>
      <c r="AL218" s="88">
        <v>0</v>
      </c>
      <c r="AM218" s="88">
        <v>505</v>
      </c>
      <c r="AN218" s="88">
        <v>0</v>
      </c>
      <c r="AO218" s="88">
        <v>0</v>
      </c>
      <c r="AP218" s="88">
        <v>0</v>
      </c>
      <c r="AQ218" s="88">
        <v>2590</v>
      </c>
      <c r="AR218" s="88">
        <v>3000</v>
      </c>
    </row>
    <row r="219" spans="1:44" x14ac:dyDescent="0.25">
      <c r="A219" s="40">
        <v>218</v>
      </c>
      <c r="B219" s="41">
        <v>2770601</v>
      </c>
      <c r="C219" s="41" t="s">
        <v>649</v>
      </c>
      <c r="D219" s="41">
        <f>SUM('RC-StateBudget'!$E219:$AR219)</f>
        <v>290674.51</v>
      </c>
      <c r="E219" s="87">
        <v>40052.300000000003</v>
      </c>
      <c r="F219" s="87">
        <v>15874.29</v>
      </c>
      <c r="G219" s="87">
        <v>168299.9</v>
      </c>
      <c r="H219" s="87">
        <v>0</v>
      </c>
      <c r="I219" s="87">
        <v>0</v>
      </c>
      <c r="J219" s="87">
        <v>0</v>
      </c>
      <c r="K219" s="87">
        <v>0</v>
      </c>
      <c r="L219" s="87">
        <v>7771.8</v>
      </c>
      <c r="M219" s="87">
        <v>26466</v>
      </c>
      <c r="N219" s="87">
        <v>0</v>
      </c>
      <c r="O219" s="87">
        <v>7001.88</v>
      </c>
      <c r="P219" s="87">
        <v>0</v>
      </c>
      <c r="Q219" s="87">
        <v>0</v>
      </c>
      <c r="R219" s="87">
        <v>8.1999999999999993</v>
      </c>
      <c r="S219" s="87">
        <v>4391.2</v>
      </c>
      <c r="T219" s="87">
        <v>17260</v>
      </c>
      <c r="U219" s="87">
        <v>0</v>
      </c>
      <c r="V219" s="87">
        <v>0</v>
      </c>
      <c r="W219" s="87">
        <v>0</v>
      </c>
      <c r="X219" s="87">
        <v>0</v>
      </c>
      <c r="Y219" s="87">
        <v>0</v>
      </c>
      <c r="Z219" s="87">
        <v>0</v>
      </c>
      <c r="AA219" s="87">
        <v>0</v>
      </c>
      <c r="AB219" s="87">
        <v>0</v>
      </c>
      <c r="AC219" s="87">
        <v>0</v>
      </c>
      <c r="AD219" s="87">
        <v>3069.44</v>
      </c>
      <c r="AE219" s="87">
        <v>0</v>
      </c>
      <c r="AF219" s="87">
        <v>0</v>
      </c>
      <c r="AG219" s="87">
        <v>0</v>
      </c>
      <c r="AH219" s="87">
        <v>0</v>
      </c>
      <c r="AI219" s="87">
        <v>0</v>
      </c>
      <c r="AJ219" s="87">
        <v>479.5</v>
      </c>
      <c r="AK219" s="87">
        <v>0</v>
      </c>
      <c r="AL219" s="87">
        <v>0</v>
      </c>
      <c r="AM219" s="87">
        <v>0</v>
      </c>
      <c r="AN219" s="87">
        <v>0</v>
      </c>
      <c r="AO219" s="87">
        <v>0</v>
      </c>
      <c r="AP219" s="87">
        <v>0</v>
      </c>
      <c r="AQ219" s="87">
        <v>0</v>
      </c>
      <c r="AR219" s="87">
        <v>0</v>
      </c>
    </row>
    <row r="220" spans="1:44" x14ac:dyDescent="0.25">
      <c r="A220" s="43">
        <v>219</v>
      </c>
      <c r="B220" s="44">
        <v>5257352</v>
      </c>
      <c r="C220" s="44" t="s">
        <v>656</v>
      </c>
      <c r="D220" s="44">
        <f>SUM('RC-StateBudget'!$E220:$AR220)</f>
        <v>94033.72</v>
      </c>
      <c r="E220" s="88">
        <v>0</v>
      </c>
      <c r="F220" s="88">
        <v>0</v>
      </c>
      <c r="G220" s="88">
        <v>0</v>
      </c>
      <c r="H220" s="88">
        <v>0</v>
      </c>
      <c r="I220" s="88">
        <v>0</v>
      </c>
      <c r="J220" s="88">
        <v>0</v>
      </c>
      <c r="K220" s="88">
        <v>0</v>
      </c>
      <c r="L220" s="88">
        <v>727.9</v>
      </c>
      <c r="M220" s="88">
        <v>0</v>
      </c>
      <c r="N220" s="88">
        <v>0</v>
      </c>
      <c r="O220" s="88">
        <v>0</v>
      </c>
      <c r="P220" s="88">
        <v>0</v>
      </c>
      <c r="Q220" s="88">
        <v>0</v>
      </c>
      <c r="R220" s="88">
        <v>0</v>
      </c>
      <c r="S220" s="88">
        <v>66608.05</v>
      </c>
      <c r="T220" s="88">
        <v>16916.900000000001</v>
      </c>
      <c r="U220" s="88">
        <v>0</v>
      </c>
      <c r="V220" s="88">
        <v>0</v>
      </c>
      <c r="W220" s="88">
        <v>0</v>
      </c>
      <c r="X220" s="88">
        <v>0</v>
      </c>
      <c r="Y220" s="88">
        <v>0</v>
      </c>
      <c r="Z220" s="88">
        <v>0</v>
      </c>
      <c r="AA220" s="88">
        <v>0</v>
      </c>
      <c r="AB220" s="88">
        <v>0</v>
      </c>
      <c r="AC220" s="88">
        <v>0</v>
      </c>
      <c r="AD220" s="88">
        <v>9780.8700000000008</v>
      </c>
      <c r="AE220" s="88">
        <v>0</v>
      </c>
      <c r="AF220" s="88">
        <v>0</v>
      </c>
      <c r="AG220" s="88">
        <v>0</v>
      </c>
      <c r="AH220" s="88">
        <v>0</v>
      </c>
      <c r="AI220" s="88">
        <v>0</v>
      </c>
      <c r="AJ220" s="88">
        <v>0</v>
      </c>
      <c r="AK220" s="88">
        <v>0</v>
      </c>
      <c r="AL220" s="88">
        <v>0</v>
      </c>
      <c r="AM220" s="88">
        <v>0</v>
      </c>
      <c r="AN220" s="88">
        <v>0</v>
      </c>
      <c r="AO220" s="88">
        <v>0</v>
      </c>
      <c r="AP220" s="88">
        <v>0</v>
      </c>
      <c r="AQ220" s="88">
        <v>0</v>
      </c>
      <c r="AR220" s="88">
        <v>0</v>
      </c>
    </row>
    <row r="221" spans="1:44" x14ac:dyDescent="0.25">
      <c r="A221" s="40">
        <v>220</v>
      </c>
      <c r="B221" s="41">
        <v>2830213</v>
      </c>
      <c r="C221" s="41" t="s">
        <v>675</v>
      </c>
      <c r="D221" s="41">
        <f>SUM('RC-StateBudget'!$E221:$AR221)</f>
        <v>1015429.5</v>
      </c>
      <c r="E221" s="87">
        <v>201.8</v>
      </c>
      <c r="F221" s="87">
        <v>377723.9</v>
      </c>
      <c r="G221" s="87">
        <v>0</v>
      </c>
      <c r="H221" s="87">
        <v>311.5</v>
      </c>
      <c r="I221" s="87">
        <v>0</v>
      </c>
      <c r="J221" s="87">
        <v>299.39999999999998</v>
      </c>
      <c r="K221" s="87">
        <v>2016.7</v>
      </c>
      <c r="L221" s="87">
        <v>3333.1</v>
      </c>
      <c r="M221" s="87">
        <v>29137.7</v>
      </c>
      <c r="N221" s="87">
        <v>2225</v>
      </c>
      <c r="O221" s="87">
        <v>12669.64</v>
      </c>
      <c r="P221" s="87">
        <v>0</v>
      </c>
      <c r="Q221" s="87">
        <v>0</v>
      </c>
      <c r="R221" s="87">
        <v>243</v>
      </c>
      <c r="S221" s="87">
        <v>4336.16</v>
      </c>
      <c r="T221" s="87">
        <v>0</v>
      </c>
      <c r="U221" s="87">
        <v>0</v>
      </c>
      <c r="V221" s="87">
        <v>0</v>
      </c>
      <c r="W221" s="87">
        <v>0</v>
      </c>
      <c r="X221" s="87">
        <v>0</v>
      </c>
      <c r="Y221" s="87">
        <v>0</v>
      </c>
      <c r="Z221" s="87">
        <v>0</v>
      </c>
      <c r="AA221" s="87">
        <v>0</v>
      </c>
      <c r="AB221" s="87">
        <v>0</v>
      </c>
      <c r="AC221" s="87">
        <v>0</v>
      </c>
      <c r="AD221" s="87">
        <v>280807.62</v>
      </c>
      <c r="AE221" s="87">
        <v>0</v>
      </c>
      <c r="AF221" s="87">
        <v>0</v>
      </c>
      <c r="AG221" s="87">
        <v>0</v>
      </c>
      <c r="AH221" s="87">
        <v>0</v>
      </c>
      <c r="AI221" s="87">
        <v>0</v>
      </c>
      <c r="AJ221" s="87">
        <v>0</v>
      </c>
      <c r="AK221" s="87">
        <v>0</v>
      </c>
      <c r="AL221" s="87">
        <v>168030.59</v>
      </c>
      <c r="AM221" s="87">
        <v>134093.39000000001</v>
      </c>
      <c r="AN221" s="87">
        <v>0</v>
      </c>
      <c r="AO221" s="87">
        <v>0</v>
      </c>
      <c r="AP221" s="87">
        <v>0</v>
      </c>
      <c r="AQ221" s="87">
        <v>0</v>
      </c>
      <c r="AR221" s="87">
        <v>0</v>
      </c>
    </row>
    <row r="222" spans="1:44" x14ac:dyDescent="0.25">
      <c r="A222" s="43">
        <v>221</v>
      </c>
      <c r="B222" s="44">
        <v>5250862</v>
      </c>
      <c r="C222" s="44" t="s">
        <v>288</v>
      </c>
      <c r="D222" s="44">
        <f>SUM('RC-StateBudget'!$E222:$AR222)</f>
        <v>530352.41</v>
      </c>
      <c r="E222" s="88">
        <v>1</v>
      </c>
      <c r="F222" s="88">
        <v>48016.799999999988</v>
      </c>
      <c r="G222" s="88">
        <v>0</v>
      </c>
      <c r="H222" s="88">
        <v>0</v>
      </c>
      <c r="I222" s="88">
        <v>0</v>
      </c>
      <c r="J222" s="88">
        <v>0</v>
      </c>
      <c r="K222" s="88">
        <v>214806.7</v>
      </c>
      <c r="L222" s="88">
        <v>800</v>
      </c>
      <c r="M222" s="88">
        <v>0</v>
      </c>
      <c r="N222" s="88">
        <v>0</v>
      </c>
      <c r="O222" s="88">
        <v>0</v>
      </c>
      <c r="P222" s="88">
        <v>0</v>
      </c>
      <c r="Q222" s="88">
        <v>0</v>
      </c>
      <c r="R222" s="88">
        <v>0</v>
      </c>
      <c r="S222" s="88">
        <v>107148.26</v>
      </c>
      <c r="T222" s="88">
        <v>0</v>
      </c>
      <c r="U222" s="88">
        <v>0</v>
      </c>
      <c r="V222" s="88">
        <v>0</v>
      </c>
      <c r="W222" s="88">
        <v>0</v>
      </c>
      <c r="X222" s="88">
        <v>0</v>
      </c>
      <c r="Y222" s="88">
        <v>0</v>
      </c>
      <c r="Z222" s="88">
        <v>0</v>
      </c>
      <c r="AA222" s="88">
        <v>0</v>
      </c>
      <c r="AB222" s="88">
        <v>0</v>
      </c>
      <c r="AC222" s="88">
        <v>0</v>
      </c>
      <c r="AD222" s="88">
        <v>9516.25</v>
      </c>
      <c r="AE222" s="88">
        <v>0</v>
      </c>
      <c r="AF222" s="88">
        <v>0</v>
      </c>
      <c r="AG222" s="88">
        <v>0</v>
      </c>
      <c r="AH222" s="88">
        <v>0</v>
      </c>
      <c r="AI222" s="88">
        <v>0</v>
      </c>
      <c r="AJ222" s="88">
        <v>147663.4</v>
      </c>
      <c r="AK222" s="88">
        <v>200</v>
      </c>
      <c r="AL222" s="88">
        <v>0</v>
      </c>
      <c r="AM222" s="88">
        <v>0</v>
      </c>
      <c r="AN222" s="88">
        <v>1200</v>
      </c>
      <c r="AO222" s="88">
        <v>0</v>
      </c>
      <c r="AP222" s="88">
        <v>0</v>
      </c>
      <c r="AQ222" s="88">
        <v>1000</v>
      </c>
      <c r="AR222" s="88">
        <v>0</v>
      </c>
    </row>
    <row r="223" spans="1:44" x14ac:dyDescent="0.25">
      <c r="A223" s="40">
        <v>222</v>
      </c>
      <c r="B223" s="41">
        <v>5173442</v>
      </c>
      <c r="C223" s="41" t="s">
        <v>745</v>
      </c>
      <c r="D223" s="41">
        <f>SUM('RC-StateBudget'!$E223:$AR223)</f>
        <v>77949</v>
      </c>
      <c r="E223" s="87">
        <v>10</v>
      </c>
      <c r="F223" s="87">
        <v>0</v>
      </c>
      <c r="G223" s="87">
        <v>30657.5</v>
      </c>
      <c r="H223" s="87">
        <v>0</v>
      </c>
      <c r="I223" s="87">
        <v>0</v>
      </c>
      <c r="J223" s="87">
        <v>0</v>
      </c>
      <c r="K223" s="87">
        <v>0</v>
      </c>
      <c r="L223" s="87">
        <v>2009.4</v>
      </c>
      <c r="M223" s="87">
        <v>2060.6</v>
      </c>
      <c r="N223" s="87">
        <v>0</v>
      </c>
      <c r="O223" s="87">
        <v>0</v>
      </c>
      <c r="P223" s="87">
        <v>0</v>
      </c>
      <c r="Q223" s="87">
        <v>0</v>
      </c>
      <c r="R223" s="87">
        <v>0</v>
      </c>
      <c r="S223" s="87">
        <v>31760.9</v>
      </c>
      <c r="T223" s="87">
        <v>800.6</v>
      </c>
      <c r="U223" s="87">
        <v>0</v>
      </c>
      <c r="V223" s="87">
        <v>0</v>
      </c>
      <c r="W223" s="87">
        <v>0</v>
      </c>
      <c r="X223" s="87">
        <v>0</v>
      </c>
      <c r="Y223" s="87">
        <v>0</v>
      </c>
      <c r="Z223" s="87">
        <v>0</v>
      </c>
      <c r="AA223" s="87">
        <v>0</v>
      </c>
      <c r="AB223" s="87">
        <v>0</v>
      </c>
      <c r="AC223" s="87">
        <v>0</v>
      </c>
      <c r="AD223" s="87">
        <v>0</v>
      </c>
      <c r="AE223" s="87">
        <v>0</v>
      </c>
      <c r="AF223" s="87">
        <v>0</v>
      </c>
      <c r="AG223" s="87">
        <v>0</v>
      </c>
      <c r="AH223" s="87">
        <v>0</v>
      </c>
      <c r="AI223" s="87">
        <v>0</v>
      </c>
      <c r="AJ223" s="87">
        <v>0</v>
      </c>
      <c r="AK223" s="87">
        <v>0</v>
      </c>
      <c r="AL223" s="87">
        <v>0</v>
      </c>
      <c r="AM223" s="87">
        <v>0</v>
      </c>
      <c r="AN223" s="87">
        <v>10650</v>
      </c>
      <c r="AO223" s="87">
        <v>0</v>
      </c>
      <c r="AP223" s="87">
        <v>0</v>
      </c>
      <c r="AQ223" s="87">
        <v>0</v>
      </c>
      <c r="AR223" s="87">
        <v>0</v>
      </c>
    </row>
    <row r="224" spans="1:44" x14ac:dyDescent="0.25">
      <c r="A224" s="43">
        <v>223</v>
      </c>
      <c r="B224" s="44">
        <v>2858096</v>
      </c>
      <c r="C224" s="44" t="s">
        <v>783</v>
      </c>
      <c r="D224" s="44">
        <f>SUM('RC-StateBudget'!$E224:$AR224)</f>
        <v>341892.49999999994</v>
      </c>
      <c r="E224" s="88">
        <v>27555.5</v>
      </c>
      <c r="F224" s="88">
        <v>4844.3</v>
      </c>
      <c r="G224" s="88">
        <v>0</v>
      </c>
      <c r="H224" s="88">
        <v>0</v>
      </c>
      <c r="I224" s="88">
        <v>0</v>
      </c>
      <c r="J224" s="88">
        <v>0</v>
      </c>
      <c r="K224" s="88">
        <v>1332.7</v>
      </c>
      <c r="L224" s="88">
        <v>0</v>
      </c>
      <c r="M224" s="88">
        <v>0</v>
      </c>
      <c r="N224" s="88">
        <v>0</v>
      </c>
      <c r="O224" s="88">
        <v>0</v>
      </c>
      <c r="P224" s="88">
        <v>0</v>
      </c>
      <c r="Q224" s="88">
        <v>0</v>
      </c>
      <c r="R224" s="88">
        <v>0</v>
      </c>
      <c r="S224" s="88">
        <v>0</v>
      </c>
      <c r="T224" s="88">
        <v>0</v>
      </c>
      <c r="U224" s="88">
        <v>0</v>
      </c>
      <c r="V224" s="88">
        <v>0</v>
      </c>
      <c r="W224" s="88">
        <v>0</v>
      </c>
      <c r="X224" s="88">
        <v>0</v>
      </c>
      <c r="Y224" s="88">
        <v>0</v>
      </c>
      <c r="Z224" s="88">
        <v>0</v>
      </c>
      <c r="AA224" s="88">
        <v>0</v>
      </c>
      <c r="AB224" s="88">
        <v>0</v>
      </c>
      <c r="AC224" s="88">
        <v>0</v>
      </c>
      <c r="AD224" s="88">
        <v>306475.19999999995</v>
      </c>
      <c r="AE224" s="88">
        <v>0</v>
      </c>
      <c r="AF224" s="88">
        <v>0</v>
      </c>
      <c r="AG224" s="88">
        <v>0</v>
      </c>
      <c r="AH224" s="88">
        <v>0</v>
      </c>
      <c r="AI224" s="88">
        <v>0</v>
      </c>
      <c r="AJ224" s="88">
        <v>0</v>
      </c>
      <c r="AK224" s="88">
        <v>0</v>
      </c>
      <c r="AL224" s="88">
        <v>1684.8</v>
      </c>
      <c r="AM224" s="88">
        <v>0</v>
      </c>
      <c r="AN224" s="88">
        <v>0</v>
      </c>
      <c r="AO224" s="88">
        <v>0</v>
      </c>
      <c r="AP224" s="88">
        <v>0</v>
      </c>
      <c r="AQ224" s="88">
        <v>0</v>
      </c>
      <c r="AR224" s="88">
        <v>0</v>
      </c>
    </row>
    <row r="225" spans="1:44" x14ac:dyDescent="0.25">
      <c r="A225" s="40">
        <v>224</v>
      </c>
      <c r="B225" s="41">
        <v>5164621</v>
      </c>
      <c r="C225" s="41" t="s">
        <v>687</v>
      </c>
      <c r="D225" s="41">
        <f>SUM('RC-StateBudget'!$E225:$AR225)</f>
        <v>138016.38</v>
      </c>
      <c r="E225" s="87">
        <v>400</v>
      </c>
      <c r="F225" s="87">
        <v>1769.57</v>
      </c>
      <c r="G225" s="87">
        <v>0</v>
      </c>
      <c r="H225" s="87">
        <v>0</v>
      </c>
      <c r="I225" s="87">
        <v>0</v>
      </c>
      <c r="J225" s="87">
        <v>0</v>
      </c>
      <c r="K225" s="87">
        <v>874.8</v>
      </c>
      <c r="L225" s="87">
        <v>800</v>
      </c>
      <c r="M225" s="87">
        <v>500</v>
      </c>
      <c r="N225" s="87">
        <v>0</v>
      </c>
      <c r="O225" s="87">
        <v>842.65</v>
      </c>
      <c r="P225" s="87">
        <v>0</v>
      </c>
      <c r="Q225" s="87">
        <v>0</v>
      </c>
      <c r="R225" s="87">
        <v>8.1999999999999993</v>
      </c>
      <c r="S225" s="87">
        <v>95472.76</v>
      </c>
      <c r="T225" s="87">
        <v>0</v>
      </c>
      <c r="U225" s="87">
        <v>0</v>
      </c>
      <c r="V225" s="87">
        <v>0</v>
      </c>
      <c r="W225" s="87">
        <v>0</v>
      </c>
      <c r="X225" s="87">
        <v>0</v>
      </c>
      <c r="Y225" s="87">
        <v>0</v>
      </c>
      <c r="Z225" s="87">
        <v>0</v>
      </c>
      <c r="AA225" s="87">
        <v>0</v>
      </c>
      <c r="AB225" s="87">
        <v>0</v>
      </c>
      <c r="AC225" s="87">
        <v>0</v>
      </c>
      <c r="AD225" s="87">
        <v>19570.8</v>
      </c>
      <c r="AE225" s="87">
        <v>0</v>
      </c>
      <c r="AF225" s="87">
        <v>0</v>
      </c>
      <c r="AG225" s="87">
        <v>0</v>
      </c>
      <c r="AH225" s="87">
        <v>0</v>
      </c>
      <c r="AI225" s="87">
        <v>0</v>
      </c>
      <c r="AJ225" s="87">
        <v>0</v>
      </c>
      <c r="AK225" s="87">
        <v>0</v>
      </c>
      <c r="AL225" s="87">
        <v>7977.6</v>
      </c>
      <c r="AM225" s="87">
        <v>0</v>
      </c>
      <c r="AN225" s="87">
        <v>9800</v>
      </c>
      <c r="AO225" s="87">
        <v>0</v>
      </c>
      <c r="AP225" s="87">
        <v>0</v>
      </c>
      <c r="AQ225" s="87">
        <v>0</v>
      </c>
      <c r="AR225" s="87">
        <v>0</v>
      </c>
    </row>
    <row r="226" spans="1:44" x14ac:dyDescent="0.25">
      <c r="A226" s="43">
        <v>225</v>
      </c>
      <c r="B226" s="44">
        <v>2870312</v>
      </c>
      <c r="C226" s="44" t="s">
        <v>910</v>
      </c>
      <c r="D226" s="44">
        <f>SUM('RC-StateBudget'!$E226:$AR226)</f>
        <v>82841.570000000007</v>
      </c>
      <c r="E226" s="88">
        <v>0</v>
      </c>
      <c r="F226" s="88">
        <v>0</v>
      </c>
      <c r="G226" s="88">
        <v>0</v>
      </c>
      <c r="H226" s="88">
        <v>0</v>
      </c>
      <c r="I226" s="88">
        <v>0</v>
      </c>
      <c r="J226" s="88">
        <v>0</v>
      </c>
      <c r="K226" s="88">
        <v>0</v>
      </c>
      <c r="L226" s="88">
        <v>0</v>
      </c>
      <c r="M226" s="88">
        <v>0</v>
      </c>
      <c r="N226" s="88">
        <v>0</v>
      </c>
      <c r="O226" s="88">
        <v>0</v>
      </c>
      <c r="P226" s="88">
        <v>0</v>
      </c>
      <c r="Q226" s="88">
        <v>0</v>
      </c>
      <c r="R226" s="88">
        <v>0</v>
      </c>
      <c r="S226" s="88">
        <v>82220.570000000007</v>
      </c>
      <c r="T226" s="88">
        <v>0</v>
      </c>
      <c r="U226" s="88">
        <v>0</v>
      </c>
      <c r="V226" s="88">
        <v>0</v>
      </c>
      <c r="W226" s="88">
        <v>0</v>
      </c>
      <c r="X226" s="88">
        <v>0</v>
      </c>
      <c r="Y226" s="88">
        <v>0</v>
      </c>
      <c r="Z226" s="88">
        <v>0</v>
      </c>
      <c r="AA226" s="88">
        <v>0</v>
      </c>
      <c r="AB226" s="88">
        <v>0</v>
      </c>
      <c r="AC226" s="88">
        <v>0</v>
      </c>
      <c r="AD226" s="88">
        <v>621</v>
      </c>
      <c r="AE226" s="88">
        <v>0</v>
      </c>
      <c r="AF226" s="88">
        <v>0</v>
      </c>
      <c r="AG226" s="88">
        <v>0</v>
      </c>
      <c r="AH226" s="88">
        <v>0</v>
      </c>
      <c r="AI226" s="88">
        <v>0</v>
      </c>
      <c r="AJ226" s="88">
        <v>0</v>
      </c>
      <c r="AK226" s="88">
        <v>0</v>
      </c>
      <c r="AL226" s="88">
        <v>0</v>
      </c>
      <c r="AM226" s="88">
        <v>0</v>
      </c>
      <c r="AN226" s="88">
        <v>0</v>
      </c>
      <c r="AO226" s="88">
        <v>0</v>
      </c>
      <c r="AP226" s="88">
        <v>0</v>
      </c>
      <c r="AQ226" s="88">
        <v>0</v>
      </c>
      <c r="AR226" s="88">
        <v>0</v>
      </c>
    </row>
    <row r="227" spans="1:44" x14ac:dyDescent="0.25">
      <c r="A227" s="40">
        <v>226</v>
      </c>
      <c r="B227" s="41">
        <v>5155436</v>
      </c>
      <c r="C227" s="41" t="s">
        <v>101</v>
      </c>
      <c r="D227" s="87">
        <f>SUM('RC-StateBudget'!$E227:$AR227)</f>
        <v>92637.200000000012</v>
      </c>
      <c r="E227" s="87">
        <v>0</v>
      </c>
      <c r="F227" s="87">
        <v>0</v>
      </c>
      <c r="G227" s="87">
        <v>0</v>
      </c>
      <c r="H227" s="87">
        <v>0</v>
      </c>
      <c r="I227" s="87">
        <v>0</v>
      </c>
      <c r="J227" s="87">
        <v>0</v>
      </c>
      <c r="K227" s="87">
        <v>326.7</v>
      </c>
      <c r="L227" s="87">
        <v>0</v>
      </c>
      <c r="M227" s="87">
        <v>0</v>
      </c>
      <c r="N227" s="87">
        <v>0</v>
      </c>
      <c r="O227" s="87">
        <v>0</v>
      </c>
      <c r="P227" s="87">
        <v>0</v>
      </c>
      <c r="Q227" s="87">
        <v>0</v>
      </c>
      <c r="R227" s="87">
        <v>0</v>
      </c>
      <c r="S227" s="87">
        <v>0</v>
      </c>
      <c r="T227" s="87">
        <v>0</v>
      </c>
      <c r="U227" s="87">
        <v>0</v>
      </c>
      <c r="V227" s="87">
        <v>0</v>
      </c>
      <c r="W227" s="87">
        <v>0</v>
      </c>
      <c r="X227" s="87">
        <v>0</v>
      </c>
      <c r="Y227" s="87">
        <v>0</v>
      </c>
      <c r="Z227" s="87">
        <v>0</v>
      </c>
      <c r="AA227" s="87">
        <v>42090.5</v>
      </c>
      <c r="AB227" s="87">
        <v>0</v>
      </c>
      <c r="AC227" s="87">
        <v>0</v>
      </c>
      <c r="AD227" s="87">
        <v>48381.4</v>
      </c>
      <c r="AE227" s="87">
        <v>0</v>
      </c>
      <c r="AF227" s="87">
        <v>0</v>
      </c>
      <c r="AG227" s="87">
        <v>0</v>
      </c>
      <c r="AH227" s="87">
        <v>0</v>
      </c>
      <c r="AI227" s="87">
        <v>0</v>
      </c>
      <c r="AJ227" s="87">
        <v>0</v>
      </c>
      <c r="AK227" s="87">
        <v>0</v>
      </c>
      <c r="AL227" s="87">
        <v>0</v>
      </c>
      <c r="AM227" s="87">
        <v>0</v>
      </c>
      <c r="AN227" s="87">
        <v>0</v>
      </c>
      <c r="AO227" s="87">
        <v>0</v>
      </c>
      <c r="AP227" s="87">
        <v>0</v>
      </c>
      <c r="AQ227" s="87">
        <v>1838.6</v>
      </c>
      <c r="AR227" s="87">
        <v>0</v>
      </c>
    </row>
    <row r="228" spans="1:44" x14ac:dyDescent="0.25">
      <c r="A228" s="43">
        <v>227</v>
      </c>
      <c r="B228" s="44">
        <v>5315603</v>
      </c>
      <c r="C228" s="44" t="s">
        <v>193</v>
      </c>
      <c r="D228" s="44">
        <f>SUM('RC-StateBudget'!$E228:$AR228)</f>
        <v>244928.18</v>
      </c>
      <c r="E228" s="88">
        <v>365.4</v>
      </c>
      <c r="F228" s="88">
        <v>0</v>
      </c>
      <c r="G228" s="88">
        <v>0</v>
      </c>
      <c r="H228" s="88">
        <v>0</v>
      </c>
      <c r="I228" s="88">
        <v>0</v>
      </c>
      <c r="J228" s="88">
        <v>0</v>
      </c>
      <c r="K228" s="88">
        <v>1042.2</v>
      </c>
      <c r="L228" s="88">
        <v>0</v>
      </c>
      <c r="M228" s="88">
        <v>2802</v>
      </c>
      <c r="N228" s="88">
        <v>0</v>
      </c>
      <c r="O228" s="88">
        <v>0</v>
      </c>
      <c r="P228" s="88">
        <v>0</v>
      </c>
      <c r="Q228" s="88">
        <v>0</v>
      </c>
      <c r="R228" s="88">
        <v>0</v>
      </c>
      <c r="S228" s="88">
        <v>57708.9</v>
      </c>
      <c r="T228" s="88">
        <v>0</v>
      </c>
      <c r="U228" s="88">
        <v>0</v>
      </c>
      <c r="V228" s="88">
        <v>0</v>
      </c>
      <c r="W228" s="88">
        <v>0</v>
      </c>
      <c r="X228" s="88">
        <v>0</v>
      </c>
      <c r="Y228" s="88">
        <v>0</v>
      </c>
      <c r="Z228" s="88">
        <v>0</v>
      </c>
      <c r="AA228" s="88">
        <v>0</v>
      </c>
      <c r="AB228" s="88">
        <v>0</v>
      </c>
      <c r="AC228" s="88">
        <v>0</v>
      </c>
      <c r="AD228" s="88">
        <v>122436.98</v>
      </c>
      <c r="AE228" s="88">
        <v>0</v>
      </c>
      <c r="AF228" s="88">
        <v>0</v>
      </c>
      <c r="AG228" s="88">
        <v>0</v>
      </c>
      <c r="AH228" s="88">
        <v>0</v>
      </c>
      <c r="AI228" s="88">
        <v>0</v>
      </c>
      <c r="AJ228" s="88">
        <v>29676.7</v>
      </c>
      <c r="AK228" s="88">
        <v>0</v>
      </c>
      <c r="AL228" s="88">
        <v>0</v>
      </c>
      <c r="AM228" s="88">
        <v>0</v>
      </c>
      <c r="AN228" s="88">
        <v>750</v>
      </c>
      <c r="AO228" s="88">
        <v>0</v>
      </c>
      <c r="AP228" s="88">
        <v>0</v>
      </c>
      <c r="AQ228" s="88">
        <v>30146</v>
      </c>
      <c r="AR228" s="88">
        <v>0</v>
      </c>
    </row>
    <row r="229" spans="1:44" x14ac:dyDescent="0.25">
      <c r="A229" s="40">
        <v>228</v>
      </c>
      <c r="B229" s="41">
        <v>5244676</v>
      </c>
      <c r="C229" s="41" t="s">
        <v>721</v>
      </c>
      <c r="D229" s="87">
        <f>SUM('RC-StateBudget'!$E229:$AR229)</f>
        <v>327769.8</v>
      </c>
      <c r="E229" s="87">
        <v>7423.3</v>
      </c>
      <c r="F229" s="87">
        <v>0</v>
      </c>
      <c r="G229" s="87">
        <v>0</v>
      </c>
      <c r="H229" s="87">
        <v>0</v>
      </c>
      <c r="I229" s="87">
        <v>0</v>
      </c>
      <c r="J229" s="87">
        <v>0</v>
      </c>
      <c r="K229" s="87">
        <v>155.1</v>
      </c>
      <c r="L229" s="87">
        <v>0</v>
      </c>
      <c r="M229" s="87">
        <v>0</v>
      </c>
      <c r="N229" s="87">
        <v>0</v>
      </c>
      <c r="O229" s="87">
        <v>0</v>
      </c>
      <c r="P229" s="87">
        <v>0</v>
      </c>
      <c r="Q229" s="87">
        <v>0</v>
      </c>
      <c r="R229" s="87">
        <v>0</v>
      </c>
      <c r="S229" s="87">
        <v>0</v>
      </c>
      <c r="T229" s="87">
        <v>0</v>
      </c>
      <c r="U229" s="87">
        <v>0</v>
      </c>
      <c r="V229" s="87">
        <v>0</v>
      </c>
      <c r="W229" s="87">
        <v>0</v>
      </c>
      <c r="X229" s="87">
        <v>0</v>
      </c>
      <c r="Y229" s="87">
        <v>114100.7</v>
      </c>
      <c r="Z229" s="87">
        <v>56007.1</v>
      </c>
      <c r="AA229" s="87">
        <v>0</v>
      </c>
      <c r="AB229" s="87">
        <v>99547.199999999997</v>
      </c>
      <c r="AC229" s="87">
        <v>48900</v>
      </c>
      <c r="AD229" s="87">
        <v>1636.3999999999999</v>
      </c>
      <c r="AE229" s="87">
        <v>0</v>
      </c>
      <c r="AF229" s="87">
        <v>0</v>
      </c>
      <c r="AG229" s="87">
        <v>0</v>
      </c>
      <c r="AH229" s="87">
        <v>0</v>
      </c>
      <c r="AI229" s="87">
        <v>0</v>
      </c>
      <c r="AJ229" s="87">
        <v>0</v>
      </c>
      <c r="AK229" s="87">
        <v>0</v>
      </c>
      <c r="AL229" s="87">
        <v>0</v>
      </c>
      <c r="AM229" s="87">
        <v>0</v>
      </c>
      <c r="AN229" s="87">
        <v>0</v>
      </c>
      <c r="AO229" s="87">
        <v>0</v>
      </c>
      <c r="AP229" s="87">
        <v>0</v>
      </c>
      <c r="AQ229" s="87">
        <v>0</v>
      </c>
      <c r="AR229" s="87">
        <v>0</v>
      </c>
    </row>
    <row r="230" spans="1:44" x14ac:dyDescent="0.25">
      <c r="A230" s="43">
        <v>229</v>
      </c>
      <c r="B230" s="44">
        <v>5504767</v>
      </c>
      <c r="C230" s="44" t="s">
        <v>252</v>
      </c>
      <c r="D230" s="44">
        <f>SUM('RC-StateBudget'!$E230:$AR230)</f>
        <v>329766.75</v>
      </c>
      <c r="E230" s="88">
        <v>0</v>
      </c>
      <c r="F230" s="88">
        <v>31632.51</v>
      </c>
      <c r="G230" s="88">
        <v>173825.4</v>
      </c>
      <c r="H230" s="88">
        <v>0</v>
      </c>
      <c r="I230" s="88">
        <v>0</v>
      </c>
      <c r="J230" s="88">
        <v>0</v>
      </c>
      <c r="K230" s="88">
        <v>452.4</v>
      </c>
      <c r="L230" s="88">
        <v>730</v>
      </c>
      <c r="M230" s="88">
        <v>976.8</v>
      </c>
      <c r="N230" s="88">
        <v>0</v>
      </c>
      <c r="O230" s="88">
        <v>15063.1</v>
      </c>
      <c r="P230" s="88">
        <v>0</v>
      </c>
      <c r="Q230" s="88">
        <v>0</v>
      </c>
      <c r="R230" s="88">
        <v>17359.899999999998</v>
      </c>
      <c r="S230" s="88">
        <v>69090.23</v>
      </c>
      <c r="T230" s="88">
        <v>0</v>
      </c>
      <c r="U230" s="88">
        <v>0</v>
      </c>
      <c r="V230" s="88">
        <v>0</v>
      </c>
      <c r="W230" s="88">
        <v>0</v>
      </c>
      <c r="X230" s="88">
        <v>0</v>
      </c>
      <c r="Y230" s="88">
        <v>0</v>
      </c>
      <c r="Z230" s="88">
        <v>0</v>
      </c>
      <c r="AA230" s="88">
        <v>0</v>
      </c>
      <c r="AB230" s="88">
        <v>0</v>
      </c>
      <c r="AC230" s="88">
        <v>0</v>
      </c>
      <c r="AD230" s="88">
        <v>8144.01</v>
      </c>
      <c r="AE230" s="88">
        <v>0</v>
      </c>
      <c r="AF230" s="88">
        <v>0</v>
      </c>
      <c r="AG230" s="88">
        <v>0</v>
      </c>
      <c r="AH230" s="88">
        <v>0</v>
      </c>
      <c r="AI230" s="88">
        <v>0</v>
      </c>
      <c r="AJ230" s="88">
        <v>2292.4</v>
      </c>
      <c r="AK230" s="88">
        <v>0</v>
      </c>
      <c r="AL230" s="88">
        <v>0</v>
      </c>
      <c r="AM230" s="88">
        <v>0</v>
      </c>
      <c r="AN230" s="88">
        <v>0</v>
      </c>
      <c r="AO230" s="88">
        <v>0</v>
      </c>
      <c r="AP230" s="88">
        <v>10000</v>
      </c>
      <c r="AQ230" s="88">
        <v>200</v>
      </c>
      <c r="AR230" s="88">
        <v>0</v>
      </c>
    </row>
    <row r="231" spans="1:44" x14ac:dyDescent="0.25">
      <c r="A231" s="40">
        <v>230</v>
      </c>
      <c r="B231" s="41">
        <v>5018536</v>
      </c>
      <c r="C231" s="41" t="s">
        <v>231</v>
      </c>
      <c r="D231" s="41">
        <f>SUM('RC-StateBudget'!$E231:$AR231)</f>
        <v>192669.40000000002</v>
      </c>
      <c r="E231" s="87">
        <v>7372.7</v>
      </c>
      <c r="F231" s="87">
        <v>0</v>
      </c>
      <c r="G231" s="87">
        <v>61444.7</v>
      </c>
      <c r="H231" s="87">
        <v>0</v>
      </c>
      <c r="I231" s="87">
        <v>0</v>
      </c>
      <c r="J231" s="87">
        <v>0</v>
      </c>
      <c r="K231" s="87">
        <v>155.1</v>
      </c>
      <c r="L231" s="87">
        <v>150</v>
      </c>
      <c r="M231" s="87">
        <v>0</v>
      </c>
      <c r="N231" s="87">
        <v>0</v>
      </c>
      <c r="O231" s="87">
        <v>0</v>
      </c>
      <c r="P231" s="87">
        <v>0</v>
      </c>
      <c r="Q231" s="87">
        <v>0</v>
      </c>
      <c r="R231" s="87">
        <v>12865.24</v>
      </c>
      <c r="S231" s="87">
        <v>636.54</v>
      </c>
      <c r="T231" s="87">
        <v>0</v>
      </c>
      <c r="U231" s="87">
        <v>0</v>
      </c>
      <c r="V231" s="87">
        <v>0</v>
      </c>
      <c r="W231" s="87">
        <v>0</v>
      </c>
      <c r="X231" s="87">
        <v>0</v>
      </c>
      <c r="Y231" s="87">
        <v>0</v>
      </c>
      <c r="Z231" s="87">
        <v>0</v>
      </c>
      <c r="AA231" s="87">
        <v>0</v>
      </c>
      <c r="AB231" s="87">
        <v>0</v>
      </c>
      <c r="AC231" s="87">
        <v>0</v>
      </c>
      <c r="AD231" s="87">
        <v>17191.02</v>
      </c>
      <c r="AE231" s="87">
        <v>0</v>
      </c>
      <c r="AF231" s="87">
        <v>0</v>
      </c>
      <c r="AG231" s="87">
        <v>0</v>
      </c>
      <c r="AH231" s="87">
        <v>0</v>
      </c>
      <c r="AI231" s="87">
        <v>36758.400000000001</v>
      </c>
      <c r="AJ231" s="87">
        <v>32575.7</v>
      </c>
      <c r="AK231" s="87">
        <v>0</v>
      </c>
      <c r="AL231" s="87">
        <v>0</v>
      </c>
      <c r="AM231" s="87">
        <v>0</v>
      </c>
      <c r="AN231" s="87">
        <v>0</v>
      </c>
      <c r="AO231" s="87">
        <v>0</v>
      </c>
      <c r="AP231" s="87">
        <v>0</v>
      </c>
      <c r="AQ231" s="87">
        <v>23520</v>
      </c>
      <c r="AR231" s="87">
        <v>0</v>
      </c>
    </row>
    <row r="232" spans="1:44" x14ac:dyDescent="0.25">
      <c r="A232" s="43">
        <v>231</v>
      </c>
      <c r="B232" s="44">
        <v>2740451</v>
      </c>
      <c r="C232" s="44" t="s">
        <v>912</v>
      </c>
      <c r="D232" s="44">
        <f>SUM('RC-StateBudget'!$E232:$AR232)</f>
        <v>129181.5</v>
      </c>
      <c r="E232" s="88">
        <v>129181.5</v>
      </c>
      <c r="F232" s="88">
        <v>0</v>
      </c>
      <c r="G232" s="88">
        <v>0</v>
      </c>
      <c r="H232" s="88">
        <v>0</v>
      </c>
      <c r="I232" s="88">
        <v>0</v>
      </c>
      <c r="J232" s="88">
        <v>0</v>
      </c>
      <c r="K232" s="88">
        <v>0</v>
      </c>
      <c r="L232" s="88">
        <v>0</v>
      </c>
      <c r="M232" s="88">
        <v>0</v>
      </c>
      <c r="N232" s="88">
        <v>0</v>
      </c>
      <c r="O232" s="88">
        <v>0</v>
      </c>
      <c r="P232" s="88">
        <v>0</v>
      </c>
      <c r="Q232" s="88">
        <v>0</v>
      </c>
      <c r="R232" s="88">
        <v>0</v>
      </c>
      <c r="S232" s="88">
        <v>0</v>
      </c>
      <c r="T232" s="88">
        <v>0</v>
      </c>
      <c r="U232" s="88">
        <v>0</v>
      </c>
      <c r="V232" s="88">
        <v>0</v>
      </c>
      <c r="W232" s="88">
        <v>0</v>
      </c>
      <c r="X232" s="88">
        <v>0</v>
      </c>
      <c r="Y232" s="88">
        <v>0</v>
      </c>
      <c r="Z232" s="88">
        <v>0</v>
      </c>
      <c r="AA232" s="88">
        <v>0</v>
      </c>
      <c r="AB232" s="88">
        <v>0</v>
      </c>
      <c r="AC232" s="88">
        <v>0</v>
      </c>
      <c r="AD232" s="88">
        <v>0</v>
      </c>
      <c r="AE232" s="88">
        <v>0</v>
      </c>
      <c r="AF232" s="88">
        <v>0</v>
      </c>
      <c r="AG232" s="88">
        <v>0</v>
      </c>
      <c r="AH232" s="88">
        <v>0</v>
      </c>
      <c r="AI232" s="88">
        <v>0</v>
      </c>
      <c r="AJ232" s="88">
        <v>0</v>
      </c>
      <c r="AK232" s="88">
        <v>0</v>
      </c>
      <c r="AL232" s="88">
        <v>0</v>
      </c>
      <c r="AM232" s="88">
        <v>0</v>
      </c>
      <c r="AN232" s="88">
        <v>0</v>
      </c>
      <c r="AO232" s="88">
        <v>0</v>
      </c>
      <c r="AP232" s="88">
        <v>0</v>
      </c>
      <c r="AQ232" s="88">
        <v>0</v>
      </c>
      <c r="AR232" s="88">
        <v>0</v>
      </c>
    </row>
    <row r="233" spans="1:44" x14ac:dyDescent="0.25">
      <c r="A233" s="40">
        <v>232</v>
      </c>
      <c r="B233" s="41">
        <v>5287227</v>
      </c>
      <c r="C233" s="41" t="s">
        <v>664</v>
      </c>
      <c r="D233" s="41">
        <f>SUM('RC-StateBudget'!$E233:$AR233)</f>
        <v>123398.54000000001</v>
      </c>
      <c r="E233" s="87">
        <v>0</v>
      </c>
      <c r="F233" s="87">
        <v>0</v>
      </c>
      <c r="G233" s="87">
        <v>0</v>
      </c>
      <c r="H233" s="87">
        <v>0</v>
      </c>
      <c r="I233" s="87">
        <v>0</v>
      </c>
      <c r="J233" s="87">
        <v>0</v>
      </c>
      <c r="K233" s="87">
        <v>0</v>
      </c>
      <c r="L233" s="87">
        <v>0</v>
      </c>
      <c r="M233" s="87">
        <v>0</v>
      </c>
      <c r="N233" s="87">
        <v>0</v>
      </c>
      <c r="O233" s="87">
        <v>0</v>
      </c>
      <c r="P233" s="87">
        <v>0</v>
      </c>
      <c r="Q233" s="87">
        <v>0</v>
      </c>
      <c r="R233" s="87">
        <v>0</v>
      </c>
      <c r="S233" s="87">
        <v>119526.96</v>
      </c>
      <c r="T233" s="87">
        <v>0</v>
      </c>
      <c r="U233" s="87">
        <v>0</v>
      </c>
      <c r="V233" s="87">
        <v>0</v>
      </c>
      <c r="W233" s="87">
        <v>0</v>
      </c>
      <c r="X233" s="87">
        <v>0</v>
      </c>
      <c r="Y233" s="87">
        <v>0</v>
      </c>
      <c r="Z233" s="87">
        <v>0</v>
      </c>
      <c r="AA233" s="87">
        <v>0</v>
      </c>
      <c r="AB233" s="87">
        <v>0</v>
      </c>
      <c r="AC233" s="87">
        <v>0</v>
      </c>
      <c r="AD233" s="87">
        <v>3621.58</v>
      </c>
      <c r="AE233" s="87">
        <v>0</v>
      </c>
      <c r="AF233" s="87">
        <v>0</v>
      </c>
      <c r="AG233" s="87">
        <v>0</v>
      </c>
      <c r="AH233" s="87">
        <v>0</v>
      </c>
      <c r="AI233" s="87">
        <v>0</v>
      </c>
      <c r="AJ233" s="87">
        <v>0</v>
      </c>
      <c r="AK233" s="87">
        <v>0</v>
      </c>
      <c r="AL233" s="87">
        <v>0</v>
      </c>
      <c r="AM233" s="87">
        <v>0</v>
      </c>
      <c r="AN233" s="87">
        <v>250</v>
      </c>
      <c r="AO233" s="87">
        <v>0</v>
      </c>
      <c r="AP233" s="87">
        <v>0</v>
      </c>
      <c r="AQ233" s="87">
        <v>0</v>
      </c>
      <c r="AR233" s="87">
        <v>0</v>
      </c>
    </row>
    <row r="234" spans="1:44" x14ac:dyDescent="0.25">
      <c r="A234" s="43">
        <v>233</v>
      </c>
      <c r="B234" s="44">
        <v>5015243</v>
      </c>
      <c r="C234" s="44" t="s">
        <v>106</v>
      </c>
      <c r="D234" s="44">
        <f>SUM('RC-StateBudget'!$E234:$AR234)</f>
        <v>1009389.8699999999</v>
      </c>
      <c r="E234" s="88">
        <v>155040.4</v>
      </c>
      <c r="F234" s="88">
        <v>20810.2</v>
      </c>
      <c r="G234" s="88">
        <v>379720.5</v>
      </c>
      <c r="H234" s="88">
        <v>0</v>
      </c>
      <c r="I234" s="88">
        <v>0</v>
      </c>
      <c r="J234" s="88">
        <v>34959.5</v>
      </c>
      <c r="K234" s="88">
        <v>156</v>
      </c>
      <c r="L234" s="88">
        <v>8904</v>
      </c>
      <c r="M234" s="88">
        <v>5037.7</v>
      </c>
      <c r="N234" s="88">
        <v>3000</v>
      </c>
      <c r="O234" s="88">
        <v>9909.6200000000008</v>
      </c>
      <c r="P234" s="88">
        <v>0</v>
      </c>
      <c r="Q234" s="88">
        <v>0</v>
      </c>
      <c r="R234" s="88">
        <v>15260.28</v>
      </c>
      <c r="S234" s="88">
        <v>7867.82</v>
      </c>
      <c r="T234" s="88">
        <v>47270.29</v>
      </c>
      <c r="U234" s="88">
        <v>0</v>
      </c>
      <c r="V234" s="88">
        <v>0</v>
      </c>
      <c r="W234" s="88">
        <v>0</v>
      </c>
      <c r="X234" s="88">
        <v>0</v>
      </c>
      <c r="Y234" s="88">
        <v>0</v>
      </c>
      <c r="Z234" s="88">
        <v>0</v>
      </c>
      <c r="AA234" s="88">
        <v>0</v>
      </c>
      <c r="AB234" s="88">
        <v>0</v>
      </c>
      <c r="AC234" s="88">
        <v>0</v>
      </c>
      <c r="AD234" s="88">
        <v>131670.1</v>
      </c>
      <c r="AE234" s="88">
        <v>0</v>
      </c>
      <c r="AF234" s="88">
        <v>0</v>
      </c>
      <c r="AG234" s="88">
        <v>0</v>
      </c>
      <c r="AH234" s="88">
        <v>0</v>
      </c>
      <c r="AI234" s="88">
        <v>0</v>
      </c>
      <c r="AJ234" s="88">
        <v>107402.5</v>
      </c>
      <c r="AK234" s="88">
        <v>0</v>
      </c>
      <c r="AL234" s="88">
        <v>60890.76</v>
      </c>
      <c r="AM234" s="88">
        <v>0</v>
      </c>
      <c r="AN234" s="88">
        <v>19330.2</v>
      </c>
      <c r="AO234" s="88">
        <v>0</v>
      </c>
      <c r="AP234" s="88">
        <v>0</v>
      </c>
      <c r="AQ234" s="88">
        <v>2000</v>
      </c>
      <c r="AR234" s="88">
        <v>160</v>
      </c>
    </row>
    <row r="235" spans="1:44" x14ac:dyDescent="0.25">
      <c r="A235" s="40">
        <v>234</v>
      </c>
      <c r="B235" s="41">
        <v>5452503</v>
      </c>
      <c r="C235" s="41" t="s">
        <v>723</v>
      </c>
      <c r="D235" s="41">
        <f>SUM('RC-StateBudget'!$E235:$AR235)</f>
        <v>126544.51</v>
      </c>
      <c r="E235" s="87">
        <v>119</v>
      </c>
      <c r="F235" s="87">
        <v>0</v>
      </c>
      <c r="G235" s="87">
        <v>0</v>
      </c>
      <c r="H235" s="87">
        <v>0</v>
      </c>
      <c r="I235" s="87">
        <v>0</v>
      </c>
      <c r="J235" s="87">
        <v>0</v>
      </c>
      <c r="K235" s="87">
        <v>1429</v>
      </c>
      <c r="L235" s="87">
        <v>2241.4</v>
      </c>
      <c r="M235" s="87">
        <v>0</v>
      </c>
      <c r="N235" s="87">
        <v>0</v>
      </c>
      <c r="O235" s="87">
        <v>0</v>
      </c>
      <c r="P235" s="87">
        <v>0</v>
      </c>
      <c r="Q235" s="87">
        <v>0</v>
      </c>
      <c r="R235" s="87">
        <v>0</v>
      </c>
      <c r="S235" s="87">
        <v>10481.959999999999</v>
      </c>
      <c r="T235" s="87">
        <v>50674.1</v>
      </c>
      <c r="U235" s="87">
        <v>0</v>
      </c>
      <c r="V235" s="87">
        <v>0</v>
      </c>
      <c r="W235" s="87">
        <v>0</v>
      </c>
      <c r="X235" s="87">
        <v>0</v>
      </c>
      <c r="Y235" s="87">
        <v>0</v>
      </c>
      <c r="Z235" s="87">
        <v>0</v>
      </c>
      <c r="AA235" s="87">
        <v>0</v>
      </c>
      <c r="AB235" s="87">
        <v>0</v>
      </c>
      <c r="AC235" s="87">
        <v>0</v>
      </c>
      <c r="AD235" s="87">
        <v>43671.53</v>
      </c>
      <c r="AE235" s="87">
        <v>0</v>
      </c>
      <c r="AF235" s="87">
        <v>0</v>
      </c>
      <c r="AG235" s="87">
        <v>0</v>
      </c>
      <c r="AH235" s="87">
        <v>0</v>
      </c>
      <c r="AI235" s="87">
        <v>0</v>
      </c>
      <c r="AJ235" s="87">
        <v>0</v>
      </c>
      <c r="AK235" s="87">
        <v>0</v>
      </c>
      <c r="AL235" s="87">
        <v>6927.52</v>
      </c>
      <c r="AM235" s="87">
        <v>0</v>
      </c>
      <c r="AN235" s="87">
        <v>11000</v>
      </c>
      <c r="AO235" s="87">
        <v>0</v>
      </c>
      <c r="AP235" s="87">
        <v>0</v>
      </c>
      <c r="AQ235" s="87">
        <v>0</v>
      </c>
      <c r="AR235" s="87">
        <v>0</v>
      </c>
    </row>
    <row r="236" spans="1:44" x14ac:dyDescent="0.25">
      <c r="A236" s="43">
        <v>235</v>
      </c>
      <c r="B236" s="44">
        <v>2834421</v>
      </c>
      <c r="C236" s="44" t="s">
        <v>789</v>
      </c>
      <c r="D236" s="44">
        <f>SUM('RC-StateBudget'!$E236:$AR236)</f>
        <v>43835.3</v>
      </c>
      <c r="E236" s="88">
        <v>0</v>
      </c>
      <c r="F236" s="88">
        <v>0</v>
      </c>
      <c r="G236" s="88">
        <v>0</v>
      </c>
      <c r="H236" s="88">
        <v>0</v>
      </c>
      <c r="I236" s="88">
        <v>0</v>
      </c>
      <c r="J236" s="88">
        <v>0</v>
      </c>
      <c r="K236" s="88">
        <v>3802.5</v>
      </c>
      <c r="L236" s="88">
        <v>0</v>
      </c>
      <c r="M236" s="88">
        <v>0</v>
      </c>
      <c r="N236" s="88">
        <v>0</v>
      </c>
      <c r="O236" s="88">
        <v>0</v>
      </c>
      <c r="P236" s="88">
        <v>0</v>
      </c>
      <c r="Q236" s="88">
        <v>0</v>
      </c>
      <c r="R236" s="88">
        <v>0</v>
      </c>
      <c r="S236" s="88">
        <v>11336.8</v>
      </c>
      <c r="T236" s="88">
        <v>0</v>
      </c>
      <c r="U236" s="88">
        <v>0</v>
      </c>
      <c r="V236" s="88">
        <v>0</v>
      </c>
      <c r="W236" s="88">
        <v>0</v>
      </c>
      <c r="X236" s="88">
        <v>0</v>
      </c>
      <c r="Y236" s="88">
        <v>0</v>
      </c>
      <c r="Z236" s="88">
        <v>0</v>
      </c>
      <c r="AA236" s="88">
        <v>0</v>
      </c>
      <c r="AB236" s="88">
        <v>0</v>
      </c>
      <c r="AC236" s="88">
        <v>0</v>
      </c>
      <c r="AD236" s="88">
        <v>28696</v>
      </c>
      <c r="AE236" s="88">
        <v>0</v>
      </c>
      <c r="AF236" s="88">
        <v>0</v>
      </c>
      <c r="AG236" s="88">
        <v>0</v>
      </c>
      <c r="AH236" s="88">
        <v>0</v>
      </c>
      <c r="AI236" s="88">
        <v>0</v>
      </c>
      <c r="AJ236" s="88">
        <v>0</v>
      </c>
      <c r="AK236" s="88">
        <v>0</v>
      </c>
      <c r="AL236" s="88">
        <v>0</v>
      </c>
      <c r="AM236" s="88">
        <v>0</v>
      </c>
      <c r="AN236" s="88">
        <v>0</v>
      </c>
      <c r="AO236" s="88">
        <v>0</v>
      </c>
      <c r="AP236" s="88">
        <v>0</v>
      </c>
      <c r="AQ236" s="88">
        <v>0</v>
      </c>
      <c r="AR236" s="88">
        <v>0</v>
      </c>
    </row>
    <row r="237" spans="1:44" x14ac:dyDescent="0.25">
      <c r="A237" s="40">
        <v>236</v>
      </c>
      <c r="B237" s="41">
        <v>2887746</v>
      </c>
      <c r="C237" s="41" t="s">
        <v>267</v>
      </c>
      <c r="D237" s="41">
        <f>SUM('RC-StateBudget'!$E237:$AR237)</f>
        <v>77575261.230000004</v>
      </c>
      <c r="E237" s="87">
        <v>2897493.0599999996</v>
      </c>
      <c r="F237" s="87">
        <v>706490.21</v>
      </c>
      <c r="G237" s="87">
        <v>41626593.799999997</v>
      </c>
      <c r="H237" s="87">
        <v>9590425.1400000006</v>
      </c>
      <c r="I237" s="87">
        <v>0</v>
      </c>
      <c r="J237" s="87">
        <v>337729.85000000003</v>
      </c>
      <c r="K237" s="87">
        <v>4499.7000000000116</v>
      </c>
      <c r="L237" s="87">
        <v>245342.34</v>
      </c>
      <c r="M237" s="87">
        <v>1729642.94</v>
      </c>
      <c r="N237" s="87">
        <v>0</v>
      </c>
      <c r="O237" s="87">
        <v>336300.32</v>
      </c>
      <c r="P237" s="87">
        <v>0</v>
      </c>
      <c r="Q237" s="87">
        <v>0</v>
      </c>
      <c r="R237" s="87">
        <v>8669359.4000000004</v>
      </c>
      <c r="S237" s="87">
        <v>22228.07</v>
      </c>
      <c r="T237" s="87">
        <v>0</v>
      </c>
      <c r="U237" s="87">
        <v>0</v>
      </c>
      <c r="V237" s="87">
        <v>0</v>
      </c>
      <c r="W237" s="87">
        <v>0</v>
      </c>
      <c r="X237" s="87">
        <v>0</v>
      </c>
      <c r="Y237" s="87">
        <v>0</v>
      </c>
      <c r="Z237" s="87">
        <v>0</v>
      </c>
      <c r="AA237" s="87">
        <v>0</v>
      </c>
      <c r="AB237" s="87">
        <v>0</v>
      </c>
      <c r="AC237" s="87">
        <v>0</v>
      </c>
      <c r="AD237" s="87">
        <v>6141986.2000000002</v>
      </c>
      <c r="AE237" s="87">
        <v>0</v>
      </c>
      <c r="AF237" s="87">
        <v>0</v>
      </c>
      <c r="AG237" s="87">
        <v>0</v>
      </c>
      <c r="AH237" s="87">
        <v>0</v>
      </c>
      <c r="AI237" s="87">
        <v>0</v>
      </c>
      <c r="AJ237" s="87">
        <v>17091.400000000001</v>
      </c>
      <c r="AK237" s="87">
        <v>0</v>
      </c>
      <c r="AL237" s="87">
        <v>44397.8</v>
      </c>
      <c r="AM237" s="87">
        <v>0</v>
      </c>
      <c r="AN237" s="87">
        <v>0</v>
      </c>
      <c r="AO237" s="87">
        <v>0</v>
      </c>
      <c r="AP237" s="87">
        <v>0</v>
      </c>
      <c r="AQ237" s="87">
        <v>5205681</v>
      </c>
      <c r="AR237" s="87">
        <v>0</v>
      </c>
    </row>
    <row r="238" spans="1:44" x14ac:dyDescent="0.25">
      <c r="A238" s="43">
        <v>237</v>
      </c>
      <c r="B238" s="44">
        <v>5074495</v>
      </c>
      <c r="C238" s="44" t="s">
        <v>768</v>
      </c>
      <c r="D238" s="44">
        <f>SUM('RC-StateBudget'!$E238:$AR238)</f>
        <v>41983.9</v>
      </c>
      <c r="E238" s="88">
        <v>0</v>
      </c>
      <c r="F238" s="88">
        <v>0</v>
      </c>
      <c r="G238" s="88">
        <v>0</v>
      </c>
      <c r="H238" s="88">
        <v>0</v>
      </c>
      <c r="I238" s="88">
        <v>0</v>
      </c>
      <c r="J238" s="88">
        <v>0</v>
      </c>
      <c r="K238" s="88">
        <v>162.69999999999999</v>
      </c>
      <c r="L238" s="88">
        <v>0</v>
      </c>
      <c r="M238" s="88">
        <v>0</v>
      </c>
      <c r="N238" s="88">
        <v>0</v>
      </c>
      <c r="O238" s="88">
        <v>0</v>
      </c>
      <c r="P238" s="88">
        <v>0</v>
      </c>
      <c r="Q238" s="88">
        <v>0</v>
      </c>
      <c r="R238" s="88">
        <v>33.4</v>
      </c>
      <c r="S238" s="88">
        <v>41287.800000000003</v>
      </c>
      <c r="T238" s="88">
        <v>0</v>
      </c>
      <c r="U238" s="88">
        <v>0</v>
      </c>
      <c r="V238" s="88">
        <v>0</v>
      </c>
      <c r="W238" s="88">
        <v>0</v>
      </c>
      <c r="X238" s="88">
        <v>0</v>
      </c>
      <c r="Y238" s="88">
        <v>0</v>
      </c>
      <c r="Z238" s="88">
        <v>0</v>
      </c>
      <c r="AA238" s="88">
        <v>0</v>
      </c>
      <c r="AB238" s="88">
        <v>0</v>
      </c>
      <c r="AC238" s="88">
        <v>0</v>
      </c>
      <c r="AD238" s="88">
        <v>0</v>
      </c>
      <c r="AE238" s="88">
        <v>0</v>
      </c>
      <c r="AF238" s="88">
        <v>0</v>
      </c>
      <c r="AG238" s="88">
        <v>0</v>
      </c>
      <c r="AH238" s="88">
        <v>0</v>
      </c>
      <c r="AI238" s="88">
        <v>0</v>
      </c>
      <c r="AJ238" s="88">
        <v>0</v>
      </c>
      <c r="AK238" s="88">
        <v>0</v>
      </c>
      <c r="AL238" s="88">
        <v>0</v>
      </c>
      <c r="AM238" s="88">
        <v>0</v>
      </c>
      <c r="AN238" s="88">
        <v>500</v>
      </c>
      <c r="AO238" s="88">
        <v>0</v>
      </c>
      <c r="AP238" s="88">
        <v>0</v>
      </c>
      <c r="AQ238" s="88">
        <v>0</v>
      </c>
      <c r="AR238" s="88">
        <v>0</v>
      </c>
    </row>
    <row r="239" spans="1:44" x14ac:dyDescent="0.25">
      <c r="A239" s="40">
        <v>238</v>
      </c>
      <c r="B239" s="41">
        <v>5124913</v>
      </c>
      <c r="C239" s="41" t="s">
        <v>790</v>
      </c>
      <c r="D239" s="41">
        <f>SUM('RC-StateBudget'!$E239:$AR239)</f>
        <v>225238.63999999998</v>
      </c>
      <c r="E239" s="87">
        <v>0</v>
      </c>
      <c r="F239" s="87">
        <v>0</v>
      </c>
      <c r="G239" s="87">
        <v>0</v>
      </c>
      <c r="H239" s="87">
        <v>0</v>
      </c>
      <c r="I239" s="87">
        <v>0</v>
      </c>
      <c r="J239" s="87">
        <v>0</v>
      </c>
      <c r="K239" s="87">
        <v>732.3</v>
      </c>
      <c r="L239" s="87">
        <v>0</v>
      </c>
      <c r="M239" s="87">
        <v>0</v>
      </c>
      <c r="N239" s="87">
        <v>0</v>
      </c>
      <c r="O239" s="87">
        <v>0</v>
      </c>
      <c r="P239" s="87">
        <v>0</v>
      </c>
      <c r="Q239" s="87">
        <v>0</v>
      </c>
      <c r="R239" s="87">
        <v>0</v>
      </c>
      <c r="S239" s="87">
        <v>29905.040000000001</v>
      </c>
      <c r="T239" s="87">
        <v>0</v>
      </c>
      <c r="U239" s="87">
        <v>0</v>
      </c>
      <c r="V239" s="87">
        <v>0</v>
      </c>
      <c r="W239" s="87">
        <v>0</v>
      </c>
      <c r="X239" s="87">
        <v>0</v>
      </c>
      <c r="Y239" s="87">
        <v>0</v>
      </c>
      <c r="Z239" s="87">
        <v>0</v>
      </c>
      <c r="AA239" s="87">
        <v>0</v>
      </c>
      <c r="AB239" s="87">
        <v>0</v>
      </c>
      <c r="AC239" s="87">
        <v>0</v>
      </c>
      <c r="AD239" s="87">
        <v>194601.3</v>
      </c>
      <c r="AE239" s="87">
        <v>0</v>
      </c>
      <c r="AF239" s="87">
        <v>0</v>
      </c>
      <c r="AG239" s="87">
        <v>0</v>
      </c>
      <c r="AH239" s="87">
        <v>0</v>
      </c>
      <c r="AI239" s="87">
        <v>0</v>
      </c>
      <c r="AJ239" s="87">
        <v>0</v>
      </c>
      <c r="AK239" s="87">
        <v>0</v>
      </c>
      <c r="AL239" s="87">
        <v>0</v>
      </c>
      <c r="AM239" s="87">
        <v>0</v>
      </c>
      <c r="AN239" s="87">
        <v>0</v>
      </c>
      <c r="AO239" s="87">
        <v>0</v>
      </c>
      <c r="AP239" s="87">
        <v>0</v>
      </c>
      <c r="AQ239" s="87">
        <v>0</v>
      </c>
      <c r="AR239" s="87">
        <v>0</v>
      </c>
    </row>
    <row r="240" spans="1:44" x14ac:dyDescent="0.25">
      <c r="A240" s="43">
        <v>239</v>
      </c>
      <c r="B240" s="44">
        <v>5435528</v>
      </c>
      <c r="C240" s="44" t="s">
        <v>717</v>
      </c>
      <c r="D240" s="44">
        <f>SUM('RC-StateBudget'!$E240:$AR240)</f>
        <v>45533521.359999992</v>
      </c>
      <c r="E240" s="88">
        <v>5995659.7000000002</v>
      </c>
      <c r="F240" s="88">
        <v>4461151.08</v>
      </c>
      <c r="G240" s="88">
        <v>22693361.699999999</v>
      </c>
      <c r="H240" s="88">
        <v>6479980.7000000002</v>
      </c>
      <c r="I240" s="88">
        <v>0</v>
      </c>
      <c r="J240" s="88">
        <v>22555</v>
      </c>
      <c r="K240" s="88">
        <v>3983.8</v>
      </c>
      <c r="L240" s="88">
        <v>236979.7</v>
      </c>
      <c r="M240" s="88">
        <v>122358.8</v>
      </c>
      <c r="N240" s="88">
        <v>0</v>
      </c>
      <c r="O240" s="88">
        <v>0</v>
      </c>
      <c r="P240" s="88">
        <v>0</v>
      </c>
      <c r="Q240" s="88">
        <v>0</v>
      </c>
      <c r="R240" s="88">
        <v>1968103.69</v>
      </c>
      <c r="S240" s="88">
        <v>501442.79</v>
      </c>
      <c r="T240" s="88">
        <v>0</v>
      </c>
      <c r="U240" s="88">
        <v>0</v>
      </c>
      <c r="V240" s="88">
        <v>0</v>
      </c>
      <c r="W240" s="88">
        <v>0</v>
      </c>
      <c r="X240" s="88">
        <v>0</v>
      </c>
      <c r="Y240" s="88">
        <v>0</v>
      </c>
      <c r="Z240" s="88">
        <v>0</v>
      </c>
      <c r="AA240" s="88">
        <v>0</v>
      </c>
      <c r="AB240" s="88">
        <v>0</v>
      </c>
      <c r="AC240" s="88">
        <v>0</v>
      </c>
      <c r="AD240" s="88">
        <v>2017897.4000000001</v>
      </c>
      <c r="AE240" s="88">
        <v>0</v>
      </c>
      <c r="AF240" s="88">
        <v>0</v>
      </c>
      <c r="AG240" s="88">
        <v>0</v>
      </c>
      <c r="AH240" s="88">
        <v>0</v>
      </c>
      <c r="AI240" s="88">
        <v>1019947</v>
      </c>
      <c r="AJ240" s="88">
        <v>0</v>
      </c>
      <c r="AK240" s="88">
        <v>0</v>
      </c>
      <c r="AL240" s="88">
        <v>0</v>
      </c>
      <c r="AM240" s="88">
        <v>0</v>
      </c>
      <c r="AN240" s="88">
        <v>10100</v>
      </c>
      <c r="AO240" s="88">
        <v>0</v>
      </c>
      <c r="AP240" s="88">
        <v>0</v>
      </c>
      <c r="AQ240" s="88">
        <v>0</v>
      </c>
      <c r="AR240" s="88">
        <v>0</v>
      </c>
    </row>
    <row r="241" spans="1:44" x14ac:dyDescent="0.25">
      <c r="A241" s="40">
        <v>240</v>
      </c>
      <c r="B241" s="41">
        <v>2074192</v>
      </c>
      <c r="C241" s="41" t="s">
        <v>177</v>
      </c>
      <c r="D241" s="87">
        <f>SUM('RC-StateBudget'!$E241:$AR241)</f>
        <v>507923927.70999992</v>
      </c>
      <c r="E241" s="87">
        <v>111818048.3</v>
      </c>
      <c r="F241" s="87">
        <v>16558972</v>
      </c>
      <c r="G241" s="87">
        <v>247801034.09999999</v>
      </c>
      <c r="H241" s="87">
        <v>3269.8</v>
      </c>
      <c r="I241" s="87">
        <v>0</v>
      </c>
      <c r="J241" s="87">
        <v>4370000</v>
      </c>
      <c r="K241" s="87">
        <v>48639.4</v>
      </c>
      <c r="L241" s="87">
        <v>7871300.0999999996</v>
      </c>
      <c r="M241" s="87">
        <v>11212757.9</v>
      </c>
      <c r="N241" s="87">
        <v>0</v>
      </c>
      <c r="O241" s="87">
        <v>7536399.29</v>
      </c>
      <c r="P241" s="87">
        <v>678288.97</v>
      </c>
      <c r="Q241" s="87">
        <v>23127.09</v>
      </c>
      <c r="R241" s="87">
        <v>634527.88</v>
      </c>
      <c r="S241" s="87">
        <v>827694.28</v>
      </c>
      <c r="T241" s="87">
        <v>0</v>
      </c>
      <c r="U241" s="87">
        <v>0</v>
      </c>
      <c r="V241" s="87">
        <v>0</v>
      </c>
      <c r="W241" s="87">
        <v>0</v>
      </c>
      <c r="X241" s="87">
        <v>0</v>
      </c>
      <c r="Y241" s="87">
        <v>0</v>
      </c>
      <c r="Z241" s="87">
        <v>0</v>
      </c>
      <c r="AA241" s="87">
        <v>0</v>
      </c>
      <c r="AB241" s="87">
        <v>0</v>
      </c>
      <c r="AC241" s="87">
        <v>0</v>
      </c>
      <c r="AD241" s="87">
        <v>27593397</v>
      </c>
      <c r="AE241" s="87">
        <v>0</v>
      </c>
      <c r="AF241" s="87">
        <v>0</v>
      </c>
      <c r="AG241" s="87">
        <v>68300000</v>
      </c>
      <c r="AH241" s="87">
        <v>0</v>
      </c>
      <c r="AI241" s="87">
        <v>0</v>
      </c>
      <c r="AJ241" s="87">
        <v>280476.90000000002</v>
      </c>
      <c r="AK241" s="87">
        <v>0</v>
      </c>
      <c r="AL241" s="87">
        <v>2313293</v>
      </c>
      <c r="AM241" s="87">
        <v>0</v>
      </c>
      <c r="AN241" s="87">
        <v>0</v>
      </c>
      <c r="AO241" s="87">
        <v>0</v>
      </c>
      <c r="AP241" s="87">
        <v>13500</v>
      </c>
      <c r="AQ241" s="87">
        <v>25300</v>
      </c>
      <c r="AR241" s="87">
        <v>13901.699999999992</v>
      </c>
    </row>
    <row r="242" spans="1:44" x14ac:dyDescent="0.25">
      <c r="A242" s="43">
        <v>241</v>
      </c>
      <c r="B242" s="44">
        <v>5145783</v>
      </c>
      <c r="C242" s="44" t="s">
        <v>402</v>
      </c>
      <c r="D242" s="44">
        <f>SUM('RC-StateBudget'!$E242:$AR242)</f>
        <v>44599.45</v>
      </c>
      <c r="E242" s="88">
        <v>0</v>
      </c>
      <c r="F242" s="88">
        <v>0</v>
      </c>
      <c r="G242" s="88">
        <v>10000</v>
      </c>
      <c r="H242" s="88">
        <v>0</v>
      </c>
      <c r="I242" s="88">
        <v>0</v>
      </c>
      <c r="J242" s="88">
        <v>0</v>
      </c>
      <c r="K242" s="88">
        <v>0</v>
      </c>
      <c r="L242" s="88">
        <v>4056</v>
      </c>
      <c r="M242" s="88">
        <v>4096</v>
      </c>
      <c r="N242" s="88">
        <v>0</v>
      </c>
      <c r="O242" s="88">
        <v>0</v>
      </c>
      <c r="P242" s="88">
        <v>0</v>
      </c>
      <c r="Q242" s="88">
        <v>0</v>
      </c>
      <c r="R242" s="88">
        <v>0</v>
      </c>
      <c r="S242" s="88">
        <v>7566.35</v>
      </c>
      <c r="T242" s="88">
        <v>0</v>
      </c>
      <c r="U242" s="88">
        <v>0</v>
      </c>
      <c r="V242" s="88">
        <v>0</v>
      </c>
      <c r="W242" s="88">
        <v>0</v>
      </c>
      <c r="X242" s="88">
        <v>0</v>
      </c>
      <c r="Y242" s="88">
        <v>0</v>
      </c>
      <c r="Z242" s="88">
        <v>0</v>
      </c>
      <c r="AA242" s="88">
        <v>0</v>
      </c>
      <c r="AB242" s="88">
        <v>0</v>
      </c>
      <c r="AC242" s="88">
        <v>0</v>
      </c>
      <c r="AD242" s="88">
        <v>552</v>
      </c>
      <c r="AE242" s="88">
        <v>0</v>
      </c>
      <c r="AF242" s="88">
        <v>0</v>
      </c>
      <c r="AG242" s="88">
        <v>0</v>
      </c>
      <c r="AH242" s="88">
        <v>0</v>
      </c>
      <c r="AI242" s="88">
        <v>0</v>
      </c>
      <c r="AJ242" s="88">
        <v>0</v>
      </c>
      <c r="AK242" s="88">
        <v>0</v>
      </c>
      <c r="AL242" s="88">
        <v>0</v>
      </c>
      <c r="AM242" s="88">
        <v>0</v>
      </c>
      <c r="AN242" s="88">
        <v>0</v>
      </c>
      <c r="AO242" s="88">
        <v>0</v>
      </c>
      <c r="AP242" s="88">
        <v>0</v>
      </c>
      <c r="AQ242" s="88">
        <v>18329.099999999999</v>
      </c>
      <c r="AR242" s="88">
        <v>0</v>
      </c>
    </row>
    <row r="243" spans="1:44" x14ac:dyDescent="0.25">
      <c r="A243" s="40">
        <v>242</v>
      </c>
      <c r="B243" s="41">
        <v>2655772</v>
      </c>
      <c r="C243" s="41" t="s">
        <v>772</v>
      </c>
      <c r="D243" s="41">
        <f>SUM('RC-StateBudget'!$E243:$AR243)</f>
        <v>288772.15999999997</v>
      </c>
      <c r="E243" s="87">
        <v>0</v>
      </c>
      <c r="F243" s="87">
        <v>0</v>
      </c>
      <c r="G243" s="87">
        <v>0</v>
      </c>
      <c r="H243" s="87">
        <v>0</v>
      </c>
      <c r="I243" s="87">
        <v>36819.4</v>
      </c>
      <c r="J243" s="87">
        <v>0</v>
      </c>
      <c r="K243" s="87">
        <v>5356.7999999999993</v>
      </c>
      <c r="L243" s="87">
        <v>0</v>
      </c>
      <c r="M243" s="87">
        <v>134.19999999999999</v>
      </c>
      <c r="N243" s="87">
        <v>0</v>
      </c>
      <c r="O243" s="87">
        <v>0</v>
      </c>
      <c r="P243" s="87">
        <v>0</v>
      </c>
      <c r="Q243" s="87">
        <v>0</v>
      </c>
      <c r="R243" s="87">
        <v>0</v>
      </c>
      <c r="S243" s="87">
        <v>2287.86</v>
      </c>
      <c r="T243" s="87">
        <v>0</v>
      </c>
      <c r="U243" s="87">
        <v>0</v>
      </c>
      <c r="V243" s="87">
        <v>0</v>
      </c>
      <c r="W243" s="87">
        <v>0</v>
      </c>
      <c r="X243" s="87">
        <v>0</v>
      </c>
      <c r="Y243" s="87">
        <v>0</v>
      </c>
      <c r="Z243" s="87">
        <v>0</v>
      </c>
      <c r="AA243" s="87">
        <v>0</v>
      </c>
      <c r="AB243" s="87">
        <v>0</v>
      </c>
      <c r="AC243" s="87">
        <v>0</v>
      </c>
      <c r="AD243" s="87">
        <v>243173.9</v>
      </c>
      <c r="AE243" s="87">
        <v>0</v>
      </c>
      <c r="AF243" s="87">
        <v>0</v>
      </c>
      <c r="AG243" s="87">
        <v>0</v>
      </c>
      <c r="AH243" s="87">
        <v>0</v>
      </c>
      <c r="AI243" s="87">
        <v>1000</v>
      </c>
      <c r="AJ243" s="87">
        <v>0</v>
      </c>
      <c r="AK243" s="87">
        <v>0</v>
      </c>
      <c r="AL243" s="87">
        <v>0</v>
      </c>
      <c r="AM243" s="87">
        <v>0</v>
      </c>
      <c r="AN243" s="87">
        <v>0</v>
      </c>
      <c r="AO243" s="87">
        <v>0</v>
      </c>
      <c r="AP243" s="87">
        <v>0</v>
      </c>
      <c r="AQ243" s="87">
        <v>0</v>
      </c>
      <c r="AR243" s="87">
        <v>0</v>
      </c>
    </row>
    <row r="244" spans="1:44" x14ac:dyDescent="0.25">
      <c r="A244" s="43">
        <v>243</v>
      </c>
      <c r="B244" s="44">
        <v>2003821</v>
      </c>
      <c r="C244" s="44" t="s">
        <v>625</v>
      </c>
      <c r="D244" s="44">
        <f>SUM('RC-StateBudget'!$E244:$AR244)</f>
        <v>105226.35</v>
      </c>
      <c r="E244" s="88">
        <v>0</v>
      </c>
      <c r="F244" s="88">
        <v>0</v>
      </c>
      <c r="G244" s="88">
        <v>0</v>
      </c>
      <c r="H244" s="88">
        <v>0</v>
      </c>
      <c r="I244" s="88">
        <v>0</v>
      </c>
      <c r="J244" s="88">
        <v>4400</v>
      </c>
      <c r="K244" s="88">
        <v>670.5</v>
      </c>
      <c r="L244" s="88">
        <v>17908.599999999999</v>
      </c>
      <c r="M244" s="88">
        <v>601.79999999999995</v>
      </c>
      <c r="N244" s="88">
        <v>0</v>
      </c>
      <c r="O244" s="88">
        <v>0</v>
      </c>
      <c r="P244" s="88">
        <v>0</v>
      </c>
      <c r="Q244" s="88">
        <v>0</v>
      </c>
      <c r="R244" s="88">
        <v>0</v>
      </c>
      <c r="S244" s="88">
        <v>3705.5</v>
      </c>
      <c r="T244" s="88">
        <v>0</v>
      </c>
      <c r="U244" s="88">
        <v>0</v>
      </c>
      <c r="V244" s="88">
        <v>0</v>
      </c>
      <c r="W244" s="88">
        <v>0</v>
      </c>
      <c r="X244" s="88">
        <v>0</v>
      </c>
      <c r="Y244" s="88">
        <v>0</v>
      </c>
      <c r="Z244" s="88">
        <v>0</v>
      </c>
      <c r="AA244" s="88">
        <v>0</v>
      </c>
      <c r="AB244" s="88">
        <v>0</v>
      </c>
      <c r="AC244" s="88">
        <v>0</v>
      </c>
      <c r="AD244" s="88">
        <v>72600.850000000006</v>
      </c>
      <c r="AE244" s="88">
        <v>0</v>
      </c>
      <c r="AF244" s="88">
        <v>0</v>
      </c>
      <c r="AG244" s="88">
        <v>0</v>
      </c>
      <c r="AH244" s="88">
        <v>0</v>
      </c>
      <c r="AI244" s="88">
        <v>0</v>
      </c>
      <c r="AJ244" s="88">
        <v>5089.1000000000004</v>
      </c>
      <c r="AK244" s="88">
        <v>250</v>
      </c>
      <c r="AL244" s="88">
        <v>0</v>
      </c>
      <c r="AM244" s="88">
        <v>0</v>
      </c>
      <c r="AN244" s="88">
        <v>0</v>
      </c>
      <c r="AO244" s="88">
        <v>0</v>
      </c>
      <c r="AP244" s="88">
        <v>0</v>
      </c>
      <c r="AQ244" s="88">
        <v>0</v>
      </c>
      <c r="AR244" s="88">
        <v>0</v>
      </c>
    </row>
    <row r="245" spans="1:44" x14ac:dyDescent="0.25">
      <c r="A245" s="40">
        <v>244</v>
      </c>
      <c r="B245" s="41">
        <v>5184851</v>
      </c>
      <c r="C245" s="41" t="s">
        <v>473</v>
      </c>
      <c r="D245" s="41">
        <f>SUM('RC-StateBudget'!$E245:$AR245)</f>
        <v>534620.12</v>
      </c>
      <c r="E245" s="87">
        <v>9854.2999999999993</v>
      </c>
      <c r="F245" s="87">
        <v>24456.44</v>
      </c>
      <c r="G245" s="87">
        <v>365101</v>
      </c>
      <c r="H245" s="87">
        <v>0</v>
      </c>
      <c r="I245" s="87">
        <v>0</v>
      </c>
      <c r="J245" s="87">
        <v>0</v>
      </c>
      <c r="K245" s="87">
        <v>761.9</v>
      </c>
      <c r="L245" s="87">
        <v>1216.5999999999999</v>
      </c>
      <c r="M245" s="87">
        <v>17014.8</v>
      </c>
      <c r="N245" s="87">
        <v>0</v>
      </c>
      <c r="O245" s="87">
        <v>11645.92</v>
      </c>
      <c r="P245" s="87">
        <v>0</v>
      </c>
      <c r="Q245" s="87">
        <v>0</v>
      </c>
      <c r="R245" s="87">
        <v>28</v>
      </c>
      <c r="S245" s="87">
        <v>1801.1999999999998</v>
      </c>
      <c r="T245" s="87">
        <v>0</v>
      </c>
      <c r="U245" s="87">
        <v>0</v>
      </c>
      <c r="V245" s="87">
        <v>0</v>
      </c>
      <c r="W245" s="87">
        <v>0</v>
      </c>
      <c r="X245" s="87">
        <v>0</v>
      </c>
      <c r="Y245" s="87">
        <v>0</v>
      </c>
      <c r="Z245" s="87">
        <v>0</v>
      </c>
      <c r="AA245" s="87">
        <v>0</v>
      </c>
      <c r="AB245" s="87">
        <v>0</v>
      </c>
      <c r="AC245" s="87">
        <v>0</v>
      </c>
      <c r="AD245" s="87">
        <v>72300</v>
      </c>
      <c r="AE245" s="87">
        <v>0</v>
      </c>
      <c r="AF245" s="87">
        <v>0</v>
      </c>
      <c r="AG245" s="87">
        <v>0</v>
      </c>
      <c r="AH245" s="87">
        <v>0</v>
      </c>
      <c r="AI245" s="87">
        <v>0</v>
      </c>
      <c r="AJ245" s="87">
        <v>1121</v>
      </c>
      <c r="AK245" s="87">
        <v>0</v>
      </c>
      <c r="AL245" s="87">
        <v>3228.96</v>
      </c>
      <c r="AM245" s="87">
        <v>0</v>
      </c>
      <c r="AN245" s="87">
        <v>2000</v>
      </c>
      <c r="AO245" s="87">
        <v>0</v>
      </c>
      <c r="AP245" s="87">
        <v>0</v>
      </c>
      <c r="AQ245" s="87">
        <v>24090</v>
      </c>
      <c r="AR245" s="87">
        <v>0</v>
      </c>
    </row>
    <row r="246" spans="1:44" x14ac:dyDescent="0.25">
      <c r="A246" s="43">
        <v>245</v>
      </c>
      <c r="B246" s="44">
        <v>5381584</v>
      </c>
      <c r="C246" s="44" t="s">
        <v>673</v>
      </c>
      <c r="D246" s="44">
        <f>SUM('RC-StateBudget'!$E246:$AR246)</f>
        <v>163293.39000000001</v>
      </c>
      <c r="E246" s="88">
        <v>0</v>
      </c>
      <c r="F246" s="88">
        <v>0</v>
      </c>
      <c r="G246" s="88">
        <v>33975.599999999999</v>
      </c>
      <c r="H246" s="88">
        <v>0</v>
      </c>
      <c r="I246" s="88">
        <v>0</v>
      </c>
      <c r="J246" s="88">
        <v>0</v>
      </c>
      <c r="K246" s="88">
        <v>965.1</v>
      </c>
      <c r="L246" s="88">
        <v>4034.4</v>
      </c>
      <c r="M246" s="88">
        <v>0</v>
      </c>
      <c r="N246" s="88">
        <v>0</v>
      </c>
      <c r="O246" s="88">
        <v>0</v>
      </c>
      <c r="P246" s="88">
        <v>0</v>
      </c>
      <c r="Q246" s="88">
        <v>0</v>
      </c>
      <c r="R246" s="88">
        <v>0</v>
      </c>
      <c r="S246" s="88">
        <v>23743.98</v>
      </c>
      <c r="T246" s="88">
        <v>0</v>
      </c>
      <c r="U246" s="88">
        <v>0</v>
      </c>
      <c r="V246" s="88">
        <v>0</v>
      </c>
      <c r="W246" s="88">
        <v>0</v>
      </c>
      <c r="X246" s="88">
        <v>0</v>
      </c>
      <c r="Y246" s="88">
        <v>0</v>
      </c>
      <c r="Z246" s="88">
        <v>0</v>
      </c>
      <c r="AA246" s="88">
        <v>0</v>
      </c>
      <c r="AB246" s="88">
        <v>0</v>
      </c>
      <c r="AC246" s="88">
        <v>0</v>
      </c>
      <c r="AD246" s="88">
        <v>92028.800000000003</v>
      </c>
      <c r="AE246" s="88">
        <v>0</v>
      </c>
      <c r="AF246" s="88">
        <v>0</v>
      </c>
      <c r="AG246" s="88">
        <v>0</v>
      </c>
      <c r="AH246" s="88">
        <v>0</v>
      </c>
      <c r="AI246" s="88">
        <v>0</v>
      </c>
      <c r="AJ246" s="88">
        <v>0</v>
      </c>
      <c r="AK246" s="88">
        <v>0</v>
      </c>
      <c r="AL246" s="88">
        <v>2304</v>
      </c>
      <c r="AM246" s="88">
        <v>0</v>
      </c>
      <c r="AN246" s="88">
        <v>6241.51</v>
      </c>
      <c r="AO246" s="88">
        <v>0</v>
      </c>
      <c r="AP246" s="88">
        <v>0</v>
      </c>
      <c r="AQ246" s="88">
        <v>0</v>
      </c>
      <c r="AR246" s="88">
        <v>0</v>
      </c>
    </row>
    <row r="247" spans="1:44" x14ac:dyDescent="0.25">
      <c r="A247" s="40">
        <v>246</v>
      </c>
      <c r="B247" s="41">
        <v>5109078</v>
      </c>
      <c r="C247" s="41" t="s">
        <v>291</v>
      </c>
      <c r="D247" s="41">
        <f>SUM('RC-StateBudget'!$E247:$AR247)</f>
        <v>286823.49</v>
      </c>
      <c r="E247" s="87">
        <v>0</v>
      </c>
      <c r="F247" s="87">
        <v>0</v>
      </c>
      <c r="G247" s="87">
        <v>0</v>
      </c>
      <c r="H247" s="87">
        <v>0</v>
      </c>
      <c r="I247" s="87">
        <v>0</v>
      </c>
      <c r="J247" s="87">
        <v>0</v>
      </c>
      <c r="K247" s="87">
        <v>1867.6</v>
      </c>
      <c r="L247" s="87">
        <v>0</v>
      </c>
      <c r="M247" s="87">
        <v>0</v>
      </c>
      <c r="N247" s="87">
        <v>0</v>
      </c>
      <c r="O247" s="87">
        <v>0</v>
      </c>
      <c r="P247" s="87">
        <v>0</v>
      </c>
      <c r="Q247" s="87">
        <v>0</v>
      </c>
      <c r="R247" s="87">
        <v>0</v>
      </c>
      <c r="S247" s="87">
        <v>130430.19</v>
      </c>
      <c r="T247" s="87">
        <v>0</v>
      </c>
      <c r="U247" s="87">
        <v>0</v>
      </c>
      <c r="V247" s="87">
        <v>0</v>
      </c>
      <c r="W247" s="87">
        <v>0</v>
      </c>
      <c r="X247" s="87">
        <v>0</v>
      </c>
      <c r="Y247" s="87">
        <v>0</v>
      </c>
      <c r="Z247" s="87">
        <v>0</v>
      </c>
      <c r="AA247" s="87">
        <v>0</v>
      </c>
      <c r="AB247" s="87">
        <v>0</v>
      </c>
      <c r="AC247" s="87">
        <v>0</v>
      </c>
      <c r="AD247" s="87">
        <v>153225.70000000001</v>
      </c>
      <c r="AE247" s="87">
        <v>0</v>
      </c>
      <c r="AF247" s="87">
        <v>0</v>
      </c>
      <c r="AG247" s="87">
        <v>0</v>
      </c>
      <c r="AH247" s="87">
        <v>0</v>
      </c>
      <c r="AI247" s="87">
        <v>0</v>
      </c>
      <c r="AJ247" s="87">
        <v>0</v>
      </c>
      <c r="AK247" s="87">
        <v>0</v>
      </c>
      <c r="AL247" s="87">
        <v>0</v>
      </c>
      <c r="AM247" s="87">
        <v>0</v>
      </c>
      <c r="AN247" s="87">
        <v>0</v>
      </c>
      <c r="AO247" s="87">
        <v>0</v>
      </c>
      <c r="AP247" s="87">
        <v>0</v>
      </c>
      <c r="AQ247" s="87">
        <v>1300</v>
      </c>
      <c r="AR247" s="87">
        <v>0</v>
      </c>
    </row>
    <row r="248" spans="1:44" x14ac:dyDescent="0.25">
      <c r="A248" s="43">
        <v>247</v>
      </c>
      <c r="B248" s="44">
        <v>5137977</v>
      </c>
      <c r="C248" s="44" t="s">
        <v>641</v>
      </c>
      <c r="D248" s="44">
        <f>SUM('RC-StateBudget'!$E248:$AR248)</f>
        <v>816818.64</v>
      </c>
      <c r="E248" s="88">
        <v>8169.38</v>
      </c>
      <c r="F248" s="88">
        <v>0</v>
      </c>
      <c r="G248" s="88">
        <v>0</v>
      </c>
      <c r="H248" s="88">
        <v>0</v>
      </c>
      <c r="I248" s="88">
        <v>0</v>
      </c>
      <c r="J248" s="88">
        <v>0</v>
      </c>
      <c r="K248" s="88">
        <v>0</v>
      </c>
      <c r="L248" s="88">
        <v>0</v>
      </c>
      <c r="M248" s="88">
        <v>1192.5</v>
      </c>
      <c r="N248" s="88">
        <v>0</v>
      </c>
      <c r="O248" s="88">
        <v>0</v>
      </c>
      <c r="P248" s="88">
        <v>0</v>
      </c>
      <c r="Q248" s="88">
        <v>0</v>
      </c>
      <c r="R248" s="88">
        <v>0</v>
      </c>
      <c r="S248" s="88">
        <v>793956.76</v>
      </c>
      <c r="T248" s="88">
        <v>0</v>
      </c>
      <c r="U248" s="88">
        <v>0</v>
      </c>
      <c r="V248" s="88">
        <v>0</v>
      </c>
      <c r="W248" s="88">
        <v>0</v>
      </c>
      <c r="X248" s="88">
        <v>0</v>
      </c>
      <c r="Y248" s="88">
        <v>0</v>
      </c>
      <c r="Z248" s="88">
        <v>0</v>
      </c>
      <c r="AA248" s="88">
        <v>0</v>
      </c>
      <c r="AB248" s="88">
        <v>0</v>
      </c>
      <c r="AC248" s="88">
        <v>0</v>
      </c>
      <c r="AD248" s="88">
        <v>0</v>
      </c>
      <c r="AE248" s="88">
        <v>0</v>
      </c>
      <c r="AF248" s="88">
        <v>0</v>
      </c>
      <c r="AG248" s="88">
        <v>0</v>
      </c>
      <c r="AH248" s="88">
        <v>0</v>
      </c>
      <c r="AI248" s="88">
        <v>0</v>
      </c>
      <c r="AJ248" s="88">
        <v>0</v>
      </c>
      <c r="AK248" s="88">
        <v>0</v>
      </c>
      <c r="AL248" s="88">
        <v>0</v>
      </c>
      <c r="AM248" s="88">
        <v>0</v>
      </c>
      <c r="AN248" s="88">
        <v>13500</v>
      </c>
      <c r="AO248" s="88">
        <v>0</v>
      </c>
      <c r="AP248" s="88">
        <v>0</v>
      </c>
      <c r="AQ248" s="88">
        <v>0</v>
      </c>
      <c r="AR248" s="88">
        <v>0</v>
      </c>
    </row>
    <row r="249" spans="1:44" x14ac:dyDescent="0.25">
      <c r="A249" s="40">
        <v>248</v>
      </c>
      <c r="B249" s="41">
        <v>5105501</v>
      </c>
      <c r="C249" s="41" t="s">
        <v>725</v>
      </c>
      <c r="D249" s="41">
        <f>SUM('RC-StateBudget'!$E249:$AR249)</f>
        <v>79786.659999999989</v>
      </c>
      <c r="E249" s="87">
        <v>4500</v>
      </c>
      <c r="F249" s="87">
        <v>0</v>
      </c>
      <c r="G249" s="87">
        <v>48500</v>
      </c>
      <c r="H249" s="87">
        <v>0</v>
      </c>
      <c r="I249" s="87">
        <v>0</v>
      </c>
      <c r="J249" s="87">
        <v>0</v>
      </c>
      <c r="K249" s="87">
        <v>169.2</v>
      </c>
      <c r="L249" s="87">
        <v>1527</v>
      </c>
      <c r="M249" s="87">
        <v>0</v>
      </c>
      <c r="N249" s="87">
        <v>0</v>
      </c>
      <c r="O249" s="87">
        <v>0</v>
      </c>
      <c r="P249" s="87">
        <v>0</v>
      </c>
      <c r="Q249" s="87">
        <v>0</v>
      </c>
      <c r="R249" s="87">
        <v>0</v>
      </c>
      <c r="S249" s="87">
        <v>6721.1</v>
      </c>
      <c r="T249" s="87">
        <v>0</v>
      </c>
      <c r="U249" s="87">
        <v>0</v>
      </c>
      <c r="V249" s="87">
        <v>0</v>
      </c>
      <c r="W249" s="87">
        <v>0</v>
      </c>
      <c r="X249" s="87">
        <v>0</v>
      </c>
      <c r="Y249" s="87">
        <v>0</v>
      </c>
      <c r="Z249" s="87">
        <v>0</v>
      </c>
      <c r="AA249" s="87">
        <v>0</v>
      </c>
      <c r="AB249" s="87">
        <v>0</v>
      </c>
      <c r="AC249" s="87">
        <v>0</v>
      </c>
      <c r="AD249" s="87">
        <v>17748.16</v>
      </c>
      <c r="AE249" s="87">
        <v>0</v>
      </c>
      <c r="AF249" s="87">
        <v>0</v>
      </c>
      <c r="AG249" s="87">
        <v>0</v>
      </c>
      <c r="AH249" s="87">
        <v>0</v>
      </c>
      <c r="AI249" s="87">
        <v>421.2</v>
      </c>
      <c r="AJ249" s="87">
        <v>100</v>
      </c>
      <c r="AK249" s="87">
        <v>0</v>
      </c>
      <c r="AL249" s="87">
        <v>0</v>
      </c>
      <c r="AM249" s="87">
        <v>0</v>
      </c>
      <c r="AN249" s="87">
        <v>100</v>
      </c>
      <c r="AO249" s="87">
        <v>0</v>
      </c>
      <c r="AP249" s="87">
        <v>0</v>
      </c>
      <c r="AQ249" s="87">
        <v>0</v>
      </c>
      <c r="AR249" s="87">
        <v>0</v>
      </c>
    </row>
    <row r="250" spans="1:44" x14ac:dyDescent="0.25">
      <c r="A250" s="43">
        <v>249</v>
      </c>
      <c r="B250" s="44">
        <v>2875578</v>
      </c>
      <c r="C250" s="44" t="s">
        <v>633</v>
      </c>
      <c r="D250" s="44">
        <f>SUM('RC-StateBudget'!$E250:$AR250)</f>
        <v>173571.71</v>
      </c>
      <c r="E250" s="88">
        <v>5389.76</v>
      </c>
      <c r="F250" s="88">
        <v>1243.3900000000001</v>
      </c>
      <c r="G250" s="88">
        <v>0</v>
      </c>
      <c r="H250" s="88">
        <v>0</v>
      </c>
      <c r="I250" s="88">
        <v>0</v>
      </c>
      <c r="J250" s="88">
        <v>0</v>
      </c>
      <c r="K250" s="88">
        <v>245</v>
      </c>
      <c r="L250" s="88">
        <v>0</v>
      </c>
      <c r="M250" s="88">
        <v>13805.22</v>
      </c>
      <c r="N250" s="88">
        <v>0</v>
      </c>
      <c r="O250" s="88">
        <v>592.09</v>
      </c>
      <c r="P250" s="88">
        <v>0</v>
      </c>
      <c r="Q250" s="88">
        <v>0</v>
      </c>
      <c r="R250" s="88">
        <v>16.399999999999999</v>
      </c>
      <c r="S250" s="88">
        <v>106973.05</v>
      </c>
      <c r="T250" s="88">
        <v>0</v>
      </c>
      <c r="U250" s="88">
        <v>0</v>
      </c>
      <c r="V250" s="88">
        <v>0</v>
      </c>
      <c r="W250" s="88">
        <v>0</v>
      </c>
      <c r="X250" s="88">
        <v>0</v>
      </c>
      <c r="Y250" s="88">
        <v>0</v>
      </c>
      <c r="Z250" s="88">
        <v>0</v>
      </c>
      <c r="AA250" s="88">
        <v>0</v>
      </c>
      <c r="AB250" s="88">
        <v>0</v>
      </c>
      <c r="AC250" s="88">
        <v>0</v>
      </c>
      <c r="AD250" s="88">
        <v>20779.399999999998</v>
      </c>
      <c r="AE250" s="88">
        <v>0</v>
      </c>
      <c r="AF250" s="88">
        <v>0</v>
      </c>
      <c r="AG250" s="88">
        <v>0</v>
      </c>
      <c r="AH250" s="88">
        <v>0</v>
      </c>
      <c r="AI250" s="88">
        <v>18719.400000000001</v>
      </c>
      <c r="AJ250" s="88">
        <v>2808</v>
      </c>
      <c r="AK250" s="88">
        <v>0</v>
      </c>
      <c r="AL250" s="88">
        <v>0</v>
      </c>
      <c r="AM250" s="88">
        <v>0</v>
      </c>
      <c r="AN250" s="88">
        <v>3000</v>
      </c>
      <c r="AO250" s="88">
        <v>0</v>
      </c>
      <c r="AP250" s="88">
        <v>0</v>
      </c>
      <c r="AQ250" s="88">
        <v>0</v>
      </c>
      <c r="AR250" s="88">
        <v>0</v>
      </c>
    </row>
    <row r="251" spans="1:44" x14ac:dyDescent="0.25">
      <c r="A251" s="40">
        <v>250</v>
      </c>
      <c r="B251" s="41">
        <v>5382475</v>
      </c>
      <c r="C251" s="41" t="s">
        <v>786</v>
      </c>
      <c r="D251" s="41">
        <f>SUM('RC-StateBudget'!$E251:$AR251)</f>
        <v>1202448.06</v>
      </c>
      <c r="E251" s="87">
        <v>0</v>
      </c>
      <c r="F251" s="87">
        <v>557600.57999999996</v>
      </c>
      <c r="G251" s="87">
        <v>0</v>
      </c>
      <c r="H251" s="87">
        <v>0</v>
      </c>
      <c r="I251" s="87">
        <v>0</v>
      </c>
      <c r="J251" s="87">
        <v>0</v>
      </c>
      <c r="K251" s="87">
        <v>86.4</v>
      </c>
      <c r="L251" s="87">
        <v>0</v>
      </c>
      <c r="M251" s="87">
        <v>0</v>
      </c>
      <c r="N251" s="87">
        <v>0</v>
      </c>
      <c r="O251" s="87">
        <v>265524.09000000003</v>
      </c>
      <c r="P251" s="87">
        <v>0</v>
      </c>
      <c r="Q251" s="87">
        <v>0</v>
      </c>
      <c r="R251" s="87">
        <v>720.8</v>
      </c>
      <c r="S251" s="87">
        <v>12556.46</v>
      </c>
      <c r="T251" s="87">
        <v>0</v>
      </c>
      <c r="U251" s="87">
        <v>0</v>
      </c>
      <c r="V251" s="87">
        <v>0</v>
      </c>
      <c r="W251" s="87">
        <v>0</v>
      </c>
      <c r="X251" s="87">
        <v>0</v>
      </c>
      <c r="Y251" s="87">
        <v>0</v>
      </c>
      <c r="Z251" s="87">
        <v>0</v>
      </c>
      <c r="AA251" s="87">
        <v>0</v>
      </c>
      <c r="AB251" s="87">
        <v>0</v>
      </c>
      <c r="AC251" s="87">
        <v>0</v>
      </c>
      <c r="AD251" s="87">
        <v>141100.60999999999</v>
      </c>
      <c r="AE251" s="87">
        <v>0</v>
      </c>
      <c r="AF251" s="87">
        <v>0</v>
      </c>
      <c r="AG251" s="87">
        <v>0</v>
      </c>
      <c r="AH251" s="87">
        <v>0</v>
      </c>
      <c r="AI251" s="87">
        <v>0</v>
      </c>
      <c r="AJ251" s="87">
        <v>500</v>
      </c>
      <c r="AK251" s="87">
        <v>0</v>
      </c>
      <c r="AL251" s="87">
        <v>217359.12</v>
      </c>
      <c r="AM251" s="87">
        <v>0</v>
      </c>
      <c r="AN251" s="87">
        <v>7000</v>
      </c>
      <c r="AO251" s="87">
        <v>0</v>
      </c>
      <c r="AP251" s="87">
        <v>0</v>
      </c>
      <c r="AQ251" s="87">
        <v>0</v>
      </c>
      <c r="AR251" s="8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64"/>
  <sheetViews>
    <sheetView workbookViewId="0">
      <selection activeCell="D14" sqref="D14"/>
    </sheetView>
  </sheetViews>
  <sheetFormatPr defaultRowHeight="15" x14ac:dyDescent="0.25"/>
  <cols>
    <col min="1" max="1" width="4.140625" customWidth="1"/>
    <col min="2" max="2" width="11.28515625" customWidth="1"/>
    <col min="3" max="3" width="24.28515625" customWidth="1"/>
    <col min="4" max="4" width="12.5703125" bestFit="1" customWidth="1"/>
    <col min="5" max="5" width="16.5703125" bestFit="1" customWidth="1"/>
    <col min="6" max="6" width="23" customWidth="1"/>
    <col min="7" max="7" width="26.85546875" customWidth="1"/>
    <col min="8" max="8" width="16.5703125" customWidth="1"/>
    <col min="9" max="9" width="15.42578125" customWidth="1"/>
    <col min="10" max="10" width="35.140625" customWidth="1"/>
    <col min="11" max="11" width="25.7109375" customWidth="1"/>
    <col min="12" max="12" width="32.7109375" customWidth="1"/>
    <col min="13" max="13" width="27.7109375" customWidth="1"/>
    <col min="14" max="14" width="14" bestFit="1" customWidth="1"/>
    <col min="15" max="15" width="15.85546875" customWidth="1"/>
    <col min="16" max="16" width="16" customWidth="1"/>
    <col min="17" max="17" width="11.42578125" bestFit="1" customWidth="1"/>
    <col min="18" max="18" width="15" bestFit="1" customWidth="1"/>
  </cols>
  <sheetData>
    <row r="1" spans="1:18" ht="52.5" customHeight="1" thickBot="1" x14ac:dyDescent="0.3">
      <c r="A1" s="35" t="s">
        <v>0</v>
      </c>
      <c r="B1" s="36" t="s">
        <v>14</v>
      </c>
      <c r="C1" s="36" t="s">
        <v>605</v>
      </c>
      <c r="D1" s="36" t="s">
        <v>41</v>
      </c>
      <c r="E1" s="36" t="s">
        <v>2</v>
      </c>
      <c r="F1" s="85" t="s">
        <v>606</v>
      </c>
      <c r="G1" s="85" t="s">
        <v>607</v>
      </c>
      <c r="H1" s="85" t="s">
        <v>608</v>
      </c>
      <c r="I1" s="85" t="s">
        <v>609</v>
      </c>
      <c r="J1" s="85" t="s">
        <v>610</v>
      </c>
      <c r="K1" s="85" t="s">
        <v>611</v>
      </c>
      <c r="L1" s="85" t="s">
        <v>612</v>
      </c>
      <c r="M1" s="85" t="s">
        <v>613</v>
      </c>
      <c r="N1" s="85" t="s">
        <v>614</v>
      </c>
      <c r="O1" s="85" t="s">
        <v>615</v>
      </c>
      <c r="P1" s="85" t="s">
        <v>616</v>
      </c>
      <c r="Q1" s="85" t="s">
        <v>617</v>
      </c>
      <c r="R1" s="85" t="s">
        <v>618</v>
      </c>
    </row>
    <row r="2" spans="1:18" ht="15.75" thickTop="1" x14ac:dyDescent="0.25">
      <c r="A2" s="37">
        <v>1</v>
      </c>
      <c r="B2" s="38">
        <v>2112868</v>
      </c>
      <c r="C2" s="38" t="s">
        <v>18</v>
      </c>
      <c r="D2" s="38" t="s">
        <v>15</v>
      </c>
      <c r="E2" s="38" t="s">
        <v>41</v>
      </c>
      <c r="F2" s="86"/>
      <c r="G2" s="86"/>
      <c r="H2" s="86">
        <v>103254.6</v>
      </c>
      <c r="I2" s="86"/>
      <c r="J2" s="86"/>
      <c r="K2" s="86"/>
      <c r="L2" s="86"/>
      <c r="M2" s="86"/>
      <c r="N2" s="86"/>
      <c r="O2" s="86"/>
      <c r="P2" s="86">
        <v>413.46</v>
      </c>
      <c r="Q2" s="86"/>
      <c r="R2" s="86">
        <f>SUM(F2:Q2)</f>
        <v>103668.06000000001</v>
      </c>
    </row>
    <row r="3" spans="1:18" x14ac:dyDescent="0.25">
      <c r="A3" s="40">
        <v>2</v>
      </c>
      <c r="B3" s="41">
        <v>2886219</v>
      </c>
      <c r="C3" s="41" t="s">
        <v>619</v>
      </c>
      <c r="D3" s="41" t="s">
        <v>15</v>
      </c>
      <c r="E3" s="41" t="s">
        <v>41</v>
      </c>
      <c r="F3" s="87">
        <v>13622.9</v>
      </c>
      <c r="G3" s="87">
        <v>1866</v>
      </c>
      <c r="H3" s="87">
        <v>2040</v>
      </c>
      <c r="I3" s="87"/>
      <c r="J3" s="87"/>
      <c r="K3" s="87"/>
      <c r="L3" s="87"/>
      <c r="M3" s="87"/>
      <c r="N3" s="87"/>
      <c r="O3" s="87"/>
      <c r="P3" s="87"/>
      <c r="Q3" s="87"/>
      <c r="R3" s="87">
        <f t="shared" ref="R3:R66" si="0">SUM(F3:Q3)</f>
        <v>17528.900000000001</v>
      </c>
    </row>
    <row r="4" spans="1:18" x14ac:dyDescent="0.25">
      <c r="A4" s="43">
        <v>3</v>
      </c>
      <c r="B4" s="44">
        <v>2886219</v>
      </c>
      <c r="C4" s="44" t="s">
        <v>619</v>
      </c>
      <c r="D4" s="44" t="s">
        <v>15</v>
      </c>
      <c r="E4" s="44" t="s">
        <v>620</v>
      </c>
      <c r="F4" s="88"/>
      <c r="G4" s="88"/>
      <c r="H4" s="88"/>
      <c r="I4" s="88">
        <v>67898.5</v>
      </c>
      <c r="J4" s="88"/>
      <c r="K4" s="88"/>
      <c r="L4" s="88"/>
      <c r="M4" s="88"/>
      <c r="N4" s="88"/>
      <c r="O4" s="88"/>
      <c r="P4" s="88">
        <v>5000</v>
      </c>
      <c r="Q4" s="88"/>
      <c r="R4" s="88">
        <f t="shared" si="0"/>
        <v>72898.5</v>
      </c>
    </row>
    <row r="5" spans="1:18" x14ac:dyDescent="0.25">
      <c r="A5" s="40">
        <v>4</v>
      </c>
      <c r="B5" s="41">
        <v>2587645</v>
      </c>
      <c r="C5" s="41" t="s">
        <v>621</v>
      </c>
      <c r="D5" s="41" t="s">
        <v>622</v>
      </c>
      <c r="E5" s="41" t="s">
        <v>41</v>
      </c>
      <c r="F5" s="87">
        <v>642.70000000000005</v>
      </c>
      <c r="G5" s="87">
        <v>79</v>
      </c>
      <c r="H5" s="87">
        <v>603.70000000000005</v>
      </c>
      <c r="I5" s="87">
        <v>561.6</v>
      </c>
      <c r="J5" s="87"/>
      <c r="K5" s="87"/>
      <c r="L5" s="87"/>
      <c r="M5" s="87"/>
      <c r="N5" s="87"/>
      <c r="O5" s="87"/>
      <c r="P5" s="87"/>
      <c r="Q5" s="87"/>
      <c r="R5" s="87">
        <f t="shared" si="0"/>
        <v>1887</v>
      </c>
    </row>
    <row r="6" spans="1:18" x14ac:dyDescent="0.25">
      <c r="A6" s="43">
        <v>5</v>
      </c>
      <c r="B6" s="44">
        <v>2661128</v>
      </c>
      <c r="C6" s="44" t="s">
        <v>525</v>
      </c>
      <c r="D6" s="44" t="s">
        <v>622</v>
      </c>
      <c r="E6" s="44" t="s">
        <v>41</v>
      </c>
      <c r="F6" s="88">
        <v>300</v>
      </c>
      <c r="G6" s="88">
        <v>828.1</v>
      </c>
      <c r="H6" s="88"/>
      <c r="I6" s="88"/>
      <c r="J6" s="88"/>
      <c r="K6" s="88"/>
      <c r="L6" s="88"/>
      <c r="M6" s="88"/>
      <c r="N6" s="88"/>
      <c r="O6" s="88"/>
      <c r="P6" s="88"/>
      <c r="Q6" s="88"/>
      <c r="R6" s="88">
        <f t="shared" si="0"/>
        <v>1128.0999999999999</v>
      </c>
    </row>
    <row r="7" spans="1:18" x14ac:dyDescent="0.25">
      <c r="A7" s="40">
        <v>6</v>
      </c>
      <c r="B7" s="41">
        <v>2844001</v>
      </c>
      <c r="C7" s="41" t="s">
        <v>623</v>
      </c>
      <c r="D7" s="41" t="s">
        <v>622</v>
      </c>
      <c r="E7" s="41" t="s">
        <v>624</v>
      </c>
      <c r="F7" s="87"/>
      <c r="G7" s="87"/>
      <c r="H7" s="87">
        <v>500</v>
      </c>
      <c r="I7" s="87"/>
      <c r="J7" s="87"/>
      <c r="K7" s="87"/>
      <c r="L7" s="87"/>
      <c r="M7" s="87"/>
      <c r="N7" s="87"/>
      <c r="O7" s="87"/>
      <c r="P7" s="87"/>
      <c r="Q7" s="87"/>
      <c r="R7" s="87">
        <f t="shared" si="0"/>
        <v>500</v>
      </c>
    </row>
    <row r="8" spans="1:18" x14ac:dyDescent="0.25">
      <c r="A8" s="43">
        <v>7</v>
      </c>
      <c r="B8" s="44">
        <v>2003821</v>
      </c>
      <c r="C8" s="44" t="s">
        <v>625</v>
      </c>
      <c r="D8" s="44" t="s">
        <v>622</v>
      </c>
      <c r="E8" s="44" t="s">
        <v>626</v>
      </c>
      <c r="F8" s="88">
        <v>4400</v>
      </c>
      <c r="G8" s="88">
        <v>670.5</v>
      </c>
      <c r="H8" s="88">
        <v>17908.599999999999</v>
      </c>
      <c r="I8" s="88"/>
      <c r="J8" s="88"/>
      <c r="K8" s="88"/>
      <c r="L8" s="88"/>
      <c r="M8" s="88"/>
      <c r="N8" s="88">
        <v>5089.1000000000004</v>
      </c>
      <c r="O8" s="88"/>
      <c r="P8" s="88"/>
      <c r="Q8" s="88">
        <v>250</v>
      </c>
      <c r="R8" s="88">
        <f t="shared" si="0"/>
        <v>28318.199999999997</v>
      </c>
    </row>
    <row r="9" spans="1:18" x14ac:dyDescent="0.25">
      <c r="A9" s="40">
        <v>8</v>
      </c>
      <c r="B9" s="41">
        <v>5210402</v>
      </c>
      <c r="C9" s="41" t="s">
        <v>627</v>
      </c>
      <c r="D9" s="41" t="s">
        <v>622</v>
      </c>
      <c r="E9" s="41" t="s">
        <v>628</v>
      </c>
      <c r="F9" s="87"/>
      <c r="G9" s="87"/>
      <c r="H9" s="87"/>
      <c r="I9" s="87"/>
      <c r="J9" s="87"/>
      <c r="K9" s="87"/>
      <c r="L9" s="87"/>
      <c r="M9" s="87"/>
      <c r="N9" s="87"/>
      <c r="O9" s="87"/>
      <c r="P9" s="87">
        <v>300</v>
      </c>
      <c r="Q9" s="87"/>
      <c r="R9" s="87">
        <f t="shared" si="0"/>
        <v>300</v>
      </c>
    </row>
    <row r="10" spans="1:18" x14ac:dyDescent="0.25">
      <c r="A10" s="43">
        <v>9</v>
      </c>
      <c r="B10" s="44">
        <v>5308534</v>
      </c>
      <c r="C10" s="44" t="s">
        <v>629</v>
      </c>
      <c r="D10" s="44" t="s">
        <v>622</v>
      </c>
      <c r="E10" s="44" t="s">
        <v>628</v>
      </c>
      <c r="F10" s="88"/>
      <c r="G10" s="88"/>
      <c r="H10" s="88">
        <v>1345.6</v>
      </c>
      <c r="I10" s="88"/>
      <c r="J10" s="88"/>
      <c r="K10" s="88"/>
      <c r="L10" s="88"/>
      <c r="M10" s="88"/>
      <c r="N10" s="88"/>
      <c r="O10" s="88"/>
      <c r="P10" s="88">
        <v>500</v>
      </c>
      <c r="Q10" s="88"/>
      <c r="R10" s="88">
        <f t="shared" si="0"/>
        <v>1845.6</v>
      </c>
    </row>
    <row r="11" spans="1:18" x14ac:dyDescent="0.25">
      <c r="A11" s="40">
        <v>10</v>
      </c>
      <c r="B11" s="41">
        <v>2587645</v>
      </c>
      <c r="C11" s="41" t="s">
        <v>621</v>
      </c>
      <c r="D11" s="41" t="s">
        <v>622</v>
      </c>
      <c r="E11" s="41" t="s">
        <v>630</v>
      </c>
      <c r="F11" s="87"/>
      <c r="G11" s="87"/>
      <c r="H11" s="87"/>
      <c r="I11" s="87"/>
      <c r="J11" s="87"/>
      <c r="K11" s="87"/>
      <c r="L11" s="87"/>
      <c r="M11" s="87"/>
      <c r="N11" s="87"/>
      <c r="O11" s="87"/>
      <c r="P11" s="87">
        <v>4100</v>
      </c>
      <c r="Q11" s="87"/>
      <c r="R11" s="87">
        <f t="shared" si="0"/>
        <v>4100</v>
      </c>
    </row>
    <row r="12" spans="1:18" x14ac:dyDescent="0.25">
      <c r="A12" s="43">
        <v>11</v>
      </c>
      <c r="B12" s="44">
        <v>2877694</v>
      </c>
      <c r="C12" s="44" t="s">
        <v>20</v>
      </c>
      <c r="D12" s="44" t="s">
        <v>622</v>
      </c>
      <c r="E12" s="44" t="s">
        <v>630</v>
      </c>
      <c r="F12" s="88"/>
      <c r="G12" s="88"/>
      <c r="H12" s="88"/>
      <c r="I12" s="88"/>
      <c r="J12" s="88"/>
      <c r="K12" s="88"/>
      <c r="L12" s="88"/>
      <c r="M12" s="88"/>
      <c r="N12" s="88"/>
      <c r="O12" s="88"/>
      <c r="P12" s="88">
        <v>150</v>
      </c>
      <c r="Q12" s="88"/>
      <c r="R12" s="88">
        <f t="shared" si="0"/>
        <v>150</v>
      </c>
    </row>
    <row r="13" spans="1:18" x14ac:dyDescent="0.25">
      <c r="A13" s="40">
        <v>12</v>
      </c>
      <c r="B13" s="41">
        <v>5205581</v>
      </c>
      <c r="C13" s="41" t="s">
        <v>631</v>
      </c>
      <c r="D13" s="41" t="s">
        <v>21</v>
      </c>
      <c r="E13" s="41" t="s">
        <v>41</v>
      </c>
      <c r="F13" s="87"/>
      <c r="G13" s="87">
        <v>3364</v>
      </c>
      <c r="H13" s="87">
        <v>1792.5</v>
      </c>
      <c r="I13" s="87">
        <v>55676.800000000003</v>
      </c>
      <c r="J13" s="87"/>
      <c r="K13" s="87"/>
      <c r="L13" s="87"/>
      <c r="M13" s="87"/>
      <c r="N13" s="87"/>
      <c r="O13" s="87"/>
      <c r="P13" s="87"/>
      <c r="Q13" s="87"/>
      <c r="R13" s="87">
        <f t="shared" si="0"/>
        <v>60833.3</v>
      </c>
    </row>
    <row r="14" spans="1:18" x14ac:dyDescent="0.25">
      <c r="A14" s="43">
        <v>13</v>
      </c>
      <c r="B14" s="44">
        <v>2007126</v>
      </c>
      <c r="C14" s="44" t="s">
        <v>24</v>
      </c>
      <c r="D14" s="44" t="s">
        <v>21</v>
      </c>
      <c r="E14" s="44" t="s">
        <v>41</v>
      </c>
      <c r="F14" s="88">
        <v>1192.5</v>
      </c>
      <c r="G14" s="88">
        <v>563.70000000000005</v>
      </c>
      <c r="H14" s="88">
        <v>200.1</v>
      </c>
      <c r="I14" s="88">
        <v>3027.3</v>
      </c>
      <c r="J14" s="88"/>
      <c r="K14" s="88"/>
      <c r="L14" s="88"/>
      <c r="M14" s="88"/>
      <c r="N14" s="88"/>
      <c r="O14" s="88"/>
      <c r="P14" s="88"/>
      <c r="Q14" s="88"/>
      <c r="R14" s="88">
        <f t="shared" si="0"/>
        <v>4983.6000000000004</v>
      </c>
    </row>
    <row r="15" spans="1:18" x14ac:dyDescent="0.25">
      <c r="A15" s="40">
        <v>14</v>
      </c>
      <c r="B15" s="41">
        <v>2862468</v>
      </c>
      <c r="C15" s="41" t="s">
        <v>27</v>
      </c>
      <c r="D15" s="41" t="s">
        <v>21</v>
      </c>
      <c r="E15" s="41" t="s">
        <v>41</v>
      </c>
      <c r="F15" s="87"/>
      <c r="G15" s="87"/>
      <c r="H15" s="87">
        <v>47585.98</v>
      </c>
      <c r="I15" s="87">
        <v>7490.6</v>
      </c>
      <c r="J15" s="87"/>
      <c r="K15" s="87"/>
      <c r="L15" s="87"/>
      <c r="M15" s="87"/>
      <c r="N15" s="87"/>
      <c r="O15" s="87"/>
      <c r="P15" s="87"/>
      <c r="Q15" s="87"/>
      <c r="R15" s="87">
        <f t="shared" si="0"/>
        <v>55076.58</v>
      </c>
    </row>
    <row r="16" spans="1:18" x14ac:dyDescent="0.25">
      <c r="A16" s="43">
        <v>15</v>
      </c>
      <c r="B16" s="44">
        <v>5363136</v>
      </c>
      <c r="C16" s="44" t="s">
        <v>43</v>
      </c>
      <c r="D16" s="44" t="s">
        <v>21</v>
      </c>
      <c r="E16" s="44" t="s">
        <v>41</v>
      </c>
      <c r="F16" s="88"/>
      <c r="G16" s="88">
        <v>280</v>
      </c>
      <c r="H16" s="88">
        <v>1650</v>
      </c>
      <c r="I16" s="88">
        <v>19351.599999999999</v>
      </c>
      <c r="J16" s="88"/>
      <c r="K16" s="88"/>
      <c r="L16" s="88"/>
      <c r="M16" s="88"/>
      <c r="N16" s="88">
        <v>1000</v>
      </c>
      <c r="O16" s="88"/>
      <c r="P16" s="88"/>
      <c r="Q16" s="88"/>
      <c r="R16" s="88">
        <f t="shared" si="0"/>
        <v>22281.599999999999</v>
      </c>
    </row>
    <row r="17" spans="1:18" x14ac:dyDescent="0.25">
      <c r="A17" s="40">
        <v>16</v>
      </c>
      <c r="B17" s="41">
        <v>2861429</v>
      </c>
      <c r="C17" s="41" t="s">
        <v>632</v>
      </c>
      <c r="D17" s="41" t="s">
        <v>21</v>
      </c>
      <c r="E17" s="41" t="s">
        <v>41</v>
      </c>
      <c r="F17" s="87"/>
      <c r="G17" s="87">
        <v>969</v>
      </c>
      <c r="H17" s="87"/>
      <c r="I17" s="87"/>
      <c r="J17" s="87"/>
      <c r="K17" s="87"/>
      <c r="L17" s="87"/>
      <c r="M17" s="87"/>
      <c r="N17" s="87"/>
      <c r="O17" s="87"/>
      <c r="P17" s="87"/>
      <c r="Q17" s="87"/>
      <c r="R17" s="87">
        <f t="shared" si="0"/>
        <v>969</v>
      </c>
    </row>
    <row r="18" spans="1:18" x14ac:dyDescent="0.25">
      <c r="A18" s="43">
        <v>17</v>
      </c>
      <c r="B18" s="44">
        <v>2875578</v>
      </c>
      <c r="C18" s="44" t="s">
        <v>633</v>
      </c>
      <c r="D18" s="44" t="s">
        <v>21</v>
      </c>
      <c r="E18" s="44" t="s">
        <v>634</v>
      </c>
      <c r="F18" s="88"/>
      <c r="G18" s="88"/>
      <c r="H18" s="88"/>
      <c r="I18" s="88">
        <v>13805.23</v>
      </c>
      <c r="J18" s="88"/>
      <c r="K18" s="88"/>
      <c r="L18" s="88"/>
      <c r="M18" s="88"/>
      <c r="N18" s="88">
        <v>2808</v>
      </c>
      <c r="O18" s="88"/>
      <c r="P18" s="88">
        <v>3000</v>
      </c>
      <c r="Q18" s="88"/>
      <c r="R18" s="88">
        <f t="shared" si="0"/>
        <v>19613.23</v>
      </c>
    </row>
    <row r="19" spans="1:18" x14ac:dyDescent="0.25">
      <c r="A19" s="40">
        <v>18</v>
      </c>
      <c r="B19" s="41">
        <v>2861429</v>
      </c>
      <c r="C19" s="41" t="s">
        <v>632</v>
      </c>
      <c r="D19" s="41" t="s">
        <v>21</v>
      </c>
      <c r="E19" s="41" t="s">
        <v>339</v>
      </c>
      <c r="F19" s="87"/>
      <c r="G19" s="87"/>
      <c r="H19" s="87"/>
      <c r="I19" s="87">
        <v>1480</v>
      </c>
      <c r="J19" s="87"/>
      <c r="K19" s="87"/>
      <c r="L19" s="87"/>
      <c r="M19" s="87"/>
      <c r="N19" s="87"/>
      <c r="O19" s="87"/>
      <c r="P19" s="87"/>
      <c r="Q19" s="87"/>
      <c r="R19" s="87">
        <f t="shared" si="0"/>
        <v>1480</v>
      </c>
    </row>
    <row r="20" spans="1:18" x14ac:dyDescent="0.25">
      <c r="A20" s="43">
        <v>19</v>
      </c>
      <c r="B20" s="44">
        <v>5205581</v>
      </c>
      <c r="C20" s="44" t="s">
        <v>631</v>
      </c>
      <c r="D20" s="44" t="s">
        <v>21</v>
      </c>
      <c r="E20" s="44" t="s">
        <v>22</v>
      </c>
      <c r="F20" s="88">
        <v>96</v>
      </c>
      <c r="G20" s="88"/>
      <c r="H20" s="88"/>
      <c r="I20" s="88"/>
      <c r="J20" s="88"/>
      <c r="K20" s="88"/>
      <c r="L20" s="88"/>
      <c r="M20" s="88"/>
      <c r="N20" s="88"/>
      <c r="O20" s="88"/>
      <c r="P20" s="88"/>
      <c r="Q20" s="88"/>
      <c r="R20" s="88">
        <f t="shared" si="0"/>
        <v>96</v>
      </c>
    </row>
    <row r="21" spans="1:18" x14ac:dyDescent="0.25">
      <c r="A21" s="40">
        <v>20</v>
      </c>
      <c r="B21" s="41">
        <v>2550245</v>
      </c>
      <c r="C21" s="41" t="s">
        <v>635</v>
      </c>
      <c r="D21" s="41" t="s">
        <v>21</v>
      </c>
      <c r="E21" s="41" t="s">
        <v>22</v>
      </c>
      <c r="F21" s="87"/>
      <c r="G21" s="87"/>
      <c r="H21" s="87">
        <v>3979.91</v>
      </c>
      <c r="I21" s="87">
        <v>205</v>
      </c>
      <c r="J21" s="87"/>
      <c r="K21" s="87"/>
      <c r="L21" s="87"/>
      <c r="M21" s="87"/>
      <c r="N21" s="87"/>
      <c r="O21" s="87"/>
      <c r="P21" s="87"/>
      <c r="Q21" s="87"/>
      <c r="R21" s="87">
        <f t="shared" si="0"/>
        <v>4184.91</v>
      </c>
    </row>
    <row r="22" spans="1:18" x14ac:dyDescent="0.25">
      <c r="A22" s="43">
        <v>21</v>
      </c>
      <c r="B22" s="44">
        <v>5194423</v>
      </c>
      <c r="C22" s="44" t="s">
        <v>636</v>
      </c>
      <c r="D22" s="44" t="s">
        <v>21</v>
      </c>
      <c r="E22" s="44" t="s">
        <v>637</v>
      </c>
      <c r="F22" s="88"/>
      <c r="G22" s="88"/>
      <c r="H22" s="88">
        <v>320</v>
      </c>
      <c r="I22" s="88"/>
      <c r="J22" s="88"/>
      <c r="K22" s="88"/>
      <c r="L22" s="88"/>
      <c r="M22" s="88"/>
      <c r="N22" s="88"/>
      <c r="O22" s="88"/>
      <c r="P22" s="88">
        <v>300</v>
      </c>
      <c r="Q22" s="88"/>
      <c r="R22" s="88">
        <f t="shared" si="0"/>
        <v>620</v>
      </c>
    </row>
    <row r="23" spans="1:18" x14ac:dyDescent="0.25">
      <c r="A23" s="40">
        <v>22</v>
      </c>
      <c r="B23" s="41">
        <v>2074192</v>
      </c>
      <c r="C23" s="41" t="s">
        <v>177</v>
      </c>
      <c r="D23" s="41" t="s">
        <v>51</v>
      </c>
      <c r="E23" s="41" t="s">
        <v>41</v>
      </c>
      <c r="F23" s="87"/>
      <c r="G23" s="87"/>
      <c r="H23" s="87">
        <v>4528</v>
      </c>
      <c r="I23" s="87">
        <v>11212758</v>
      </c>
      <c r="J23" s="87"/>
      <c r="K23" s="87"/>
      <c r="L23" s="87"/>
      <c r="M23" s="87"/>
      <c r="N23" s="87"/>
      <c r="O23" s="87"/>
      <c r="P23" s="87"/>
      <c r="Q23" s="87"/>
      <c r="R23" s="87">
        <f t="shared" si="0"/>
        <v>11217286</v>
      </c>
    </row>
    <row r="24" spans="1:18" x14ac:dyDescent="0.25">
      <c r="A24" s="43">
        <v>23</v>
      </c>
      <c r="B24" s="44">
        <v>2615797</v>
      </c>
      <c r="C24" s="44" t="s">
        <v>66</v>
      </c>
      <c r="D24" s="44" t="s">
        <v>51</v>
      </c>
      <c r="E24" s="44" t="s">
        <v>41</v>
      </c>
      <c r="F24" s="88"/>
      <c r="G24" s="88"/>
      <c r="H24" s="88"/>
      <c r="I24" s="88">
        <v>10000</v>
      </c>
      <c r="J24" s="88"/>
      <c r="K24" s="88"/>
      <c r="L24" s="88"/>
      <c r="M24" s="88"/>
      <c r="N24" s="88"/>
      <c r="O24" s="88"/>
      <c r="P24" s="88"/>
      <c r="Q24" s="88"/>
      <c r="R24" s="88">
        <f t="shared" si="0"/>
        <v>10000</v>
      </c>
    </row>
    <row r="25" spans="1:18" x14ac:dyDescent="0.25">
      <c r="A25" s="40">
        <v>24</v>
      </c>
      <c r="B25" s="41">
        <v>2615797</v>
      </c>
      <c r="C25" s="41" t="s">
        <v>66</v>
      </c>
      <c r="D25" s="41" t="s">
        <v>51</v>
      </c>
      <c r="E25" s="41" t="s">
        <v>41</v>
      </c>
      <c r="F25" s="87"/>
      <c r="G25" s="87"/>
      <c r="H25" s="87"/>
      <c r="I25" s="87">
        <v>17246.52</v>
      </c>
      <c r="J25" s="87"/>
      <c r="K25" s="87"/>
      <c r="L25" s="87"/>
      <c r="M25" s="87"/>
      <c r="N25" s="87"/>
      <c r="O25" s="87"/>
      <c r="P25" s="87"/>
      <c r="Q25" s="87"/>
      <c r="R25" s="87">
        <f t="shared" si="0"/>
        <v>17246.52</v>
      </c>
    </row>
    <row r="26" spans="1:18" x14ac:dyDescent="0.25">
      <c r="A26" s="43">
        <v>25</v>
      </c>
      <c r="B26" s="44">
        <v>5515882</v>
      </c>
      <c r="C26" s="44" t="s">
        <v>638</v>
      </c>
      <c r="D26" s="44" t="s">
        <v>51</v>
      </c>
      <c r="E26" s="44" t="s">
        <v>41</v>
      </c>
      <c r="F26" s="88"/>
      <c r="G26" s="88"/>
      <c r="H26" s="88">
        <v>6233</v>
      </c>
      <c r="I26" s="88">
        <v>26287.8</v>
      </c>
      <c r="J26" s="88"/>
      <c r="K26" s="88"/>
      <c r="L26" s="88"/>
      <c r="M26" s="88"/>
      <c r="N26" s="88">
        <v>1000</v>
      </c>
      <c r="O26" s="88"/>
      <c r="P26" s="88"/>
      <c r="Q26" s="88">
        <v>90</v>
      </c>
      <c r="R26" s="88">
        <f t="shared" si="0"/>
        <v>33610.800000000003</v>
      </c>
    </row>
    <row r="27" spans="1:18" x14ac:dyDescent="0.25">
      <c r="A27" s="40">
        <v>26</v>
      </c>
      <c r="B27" s="41">
        <v>2617749</v>
      </c>
      <c r="C27" s="41" t="s">
        <v>54</v>
      </c>
      <c r="D27" s="41" t="s">
        <v>51</v>
      </c>
      <c r="E27" s="41" t="s">
        <v>41</v>
      </c>
      <c r="F27" s="87">
        <v>624</v>
      </c>
      <c r="G27" s="87"/>
      <c r="H27" s="87">
        <v>3383.4</v>
      </c>
      <c r="I27" s="87">
        <v>27125.200000000001</v>
      </c>
      <c r="J27" s="87"/>
      <c r="K27" s="87"/>
      <c r="L27" s="87"/>
      <c r="M27" s="87"/>
      <c r="N27" s="87"/>
      <c r="O27" s="87"/>
      <c r="P27" s="87"/>
      <c r="Q27" s="87"/>
      <c r="R27" s="87">
        <f t="shared" si="0"/>
        <v>31132.600000000002</v>
      </c>
    </row>
    <row r="28" spans="1:18" x14ac:dyDescent="0.25">
      <c r="A28" s="43">
        <v>27</v>
      </c>
      <c r="B28" s="44">
        <v>5567319</v>
      </c>
      <c r="C28" s="44" t="s">
        <v>56</v>
      </c>
      <c r="D28" s="44" t="s">
        <v>51</v>
      </c>
      <c r="E28" s="44" t="s">
        <v>41</v>
      </c>
      <c r="F28" s="88"/>
      <c r="G28" s="88"/>
      <c r="H28" s="88">
        <v>1767</v>
      </c>
      <c r="I28" s="88">
        <v>1000</v>
      </c>
      <c r="J28" s="88">
        <v>2160</v>
      </c>
      <c r="K28" s="88"/>
      <c r="L28" s="88"/>
      <c r="M28" s="88"/>
      <c r="N28" s="88"/>
      <c r="O28" s="88"/>
      <c r="P28" s="88"/>
      <c r="Q28" s="88"/>
      <c r="R28" s="88">
        <f t="shared" si="0"/>
        <v>4927</v>
      </c>
    </row>
    <row r="29" spans="1:18" x14ac:dyDescent="0.25">
      <c r="A29" s="40">
        <v>28</v>
      </c>
      <c r="B29" s="41">
        <v>2100231</v>
      </c>
      <c r="C29" s="41" t="s">
        <v>60</v>
      </c>
      <c r="D29" s="41" t="s">
        <v>51</v>
      </c>
      <c r="E29" s="41" t="s">
        <v>41</v>
      </c>
      <c r="F29" s="87"/>
      <c r="G29" s="87"/>
      <c r="H29" s="87">
        <v>8398</v>
      </c>
      <c r="I29" s="87"/>
      <c r="J29" s="87"/>
      <c r="K29" s="87"/>
      <c r="L29" s="87"/>
      <c r="M29" s="87"/>
      <c r="N29" s="87"/>
      <c r="O29" s="87"/>
      <c r="P29" s="87"/>
      <c r="Q29" s="87"/>
      <c r="R29" s="87">
        <f t="shared" si="0"/>
        <v>8398</v>
      </c>
    </row>
    <row r="30" spans="1:18" x14ac:dyDescent="0.25">
      <c r="A30" s="43">
        <v>29</v>
      </c>
      <c r="B30" s="44">
        <v>2872722</v>
      </c>
      <c r="C30" s="44" t="s">
        <v>639</v>
      </c>
      <c r="D30" s="44" t="s">
        <v>51</v>
      </c>
      <c r="E30" s="44" t="s">
        <v>41</v>
      </c>
      <c r="F30" s="88"/>
      <c r="G30" s="88"/>
      <c r="H30" s="88">
        <v>272.5</v>
      </c>
      <c r="I30" s="88">
        <v>13768.9</v>
      </c>
      <c r="J30" s="88"/>
      <c r="K30" s="88"/>
      <c r="L30" s="88"/>
      <c r="M30" s="88"/>
      <c r="N30" s="88">
        <v>219.9</v>
      </c>
      <c r="O30" s="88">
        <v>5542.4</v>
      </c>
      <c r="P30" s="88"/>
      <c r="Q30" s="88"/>
      <c r="R30" s="88">
        <f t="shared" si="0"/>
        <v>19803.699999999997</v>
      </c>
    </row>
    <row r="31" spans="1:18" x14ac:dyDescent="0.25">
      <c r="A31" s="40">
        <v>30</v>
      </c>
      <c r="B31" s="41">
        <v>2029278</v>
      </c>
      <c r="C31" s="41" t="s">
        <v>63</v>
      </c>
      <c r="D31" s="41" t="s">
        <v>51</v>
      </c>
      <c r="E31" s="41" t="s">
        <v>41</v>
      </c>
      <c r="F31" s="87"/>
      <c r="G31" s="87"/>
      <c r="H31" s="87">
        <f>2614.6+5188.9</f>
        <v>7803.5</v>
      </c>
      <c r="I31" s="87">
        <v>131479.46</v>
      </c>
      <c r="J31" s="87"/>
      <c r="K31" s="87"/>
      <c r="L31" s="87"/>
      <c r="M31" s="87"/>
      <c r="N31" s="87"/>
      <c r="O31" s="87"/>
      <c r="P31" s="87"/>
      <c r="Q31" s="87"/>
      <c r="R31" s="87">
        <f t="shared" si="0"/>
        <v>139282.96</v>
      </c>
    </row>
    <row r="32" spans="1:18" x14ac:dyDescent="0.25">
      <c r="A32" s="43">
        <v>31</v>
      </c>
      <c r="B32" s="44">
        <v>2615797</v>
      </c>
      <c r="C32" s="44" t="s">
        <v>66</v>
      </c>
      <c r="D32" s="44" t="s">
        <v>51</v>
      </c>
      <c r="E32" s="44" t="s">
        <v>52</v>
      </c>
      <c r="F32" s="88"/>
      <c r="G32" s="88"/>
      <c r="H32" s="88">
        <v>3845.8</v>
      </c>
      <c r="I32" s="88">
        <v>424.8</v>
      </c>
      <c r="J32" s="88"/>
      <c r="K32" s="88"/>
      <c r="L32" s="88"/>
      <c r="M32" s="88"/>
      <c r="N32" s="88"/>
      <c r="O32" s="88"/>
      <c r="P32" s="88"/>
      <c r="Q32" s="88"/>
      <c r="R32" s="88">
        <f t="shared" si="0"/>
        <v>4270.6000000000004</v>
      </c>
    </row>
    <row r="33" spans="1:18" x14ac:dyDescent="0.25">
      <c r="A33" s="40">
        <v>32</v>
      </c>
      <c r="B33" s="41">
        <v>5567319</v>
      </c>
      <c r="C33" s="41" t="s">
        <v>56</v>
      </c>
      <c r="D33" s="41" t="s">
        <v>51</v>
      </c>
      <c r="E33" s="41" t="s">
        <v>52</v>
      </c>
      <c r="F33" s="87"/>
      <c r="G33" s="87"/>
      <c r="H33" s="87">
        <v>576</v>
      </c>
      <c r="I33" s="87"/>
      <c r="J33" s="87"/>
      <c r="K33" s="87"/>
      <c r="L33" s="87"/>
      <c r="M33" s="87"/>
      <c r="N33" s="87"/>
      <c r="O33" s="87"/>
      <c r="P33" s="87"/>
      <c r="Q33" s="87"/>
      <c r="R33" s="87">
        <f t="shared" si="0"/>
        <v>576</v>
      </c>
    </row>
    <row r="34" spans="1:18" x14ac:dyDescent="0.25">
      <c r="A34" s="43">
        <v>33</v>
      </c>
      <c r="B34" s="44">
        <v>2100231</v>
      </c>
      <c r="C34" s="44" t="s">
        <v>60</v>
      </c>
      <c r="D34" s="44" t="s">
        <v>51</v>
      </c>
      <c r="E34" s="44" t="s">
        <v>52</v>
      </c>
      <c r="F34" s="88"/>
      <c r="G34" s="88"/>
      <c r="H34" s="88"/>
      <c r="I34" s="88">
        <v>13512.3</v>
      </c>
      <c r="J34" s="88"/>
      <c r="K34" s="88"/>
      <c r="L34" s="88"/>
      <c r="M34" s="88"/>
      <c r="N34" s="88">
        <v>1000</v>
      </c>
      <c r="O34" s="88"/>
      <c r="P34" s="88"/>
      <c r="Q34" s="88">
        <v>90</v>
      </c>
      <c r="R34" s="88">
        <f t="shared" si="0"/>
        <v>14602.3</v>
      </c>
    </row>
    <row r="35" spans="1:18" x14ac:dyDescent="0.25">
      <c r="A35" s="40">
        <v>34</v>
      </c>
      <c r="B35" s="41">
        <v>2784041</v>
      </c>
      <c r="C35" s="41" t="s">
        <v>484</v>
      </c>
      <c r="D35" s="41" t="s">
        <v>64</v>
      </c>
      <c r="E35" s="41" t="s">
        <v>640</v>
      </c>
      <c r="F35" s="87"/>
      <c r="G35" s="87">
        <v>2725.6000000000004</v>
      </c>
      <c r="H35" s="87">
        <v>1049.4000000000001</v>
      </c>
      <c r="I35" s="87"/>
      <c r="J35" s="87"/>
      <c r="K35" s="87"/>
      <c r="L35" s="87"/>
      <c r="M35" s="87"/>
      <c r="N35" s="87"/>
      <c r="O35" s="87"/>
      <c r="P35" s="87"/>
      <c r="Q35" s="87">
        <v>347.8</v>
      </c>
      <c r="R35" s="87">
        <f t="shared" si="0"/>
        <v>4122.8</v>
      </c>
    </row>
    <row r="36" spans="1:18" x14ac:dyDescent="0.25">
      <c r="A36" s="43">
        <v>35</v>
      </c>
      <c r="B36" s="44">
        <v>2618621</v>
      </c>
      <c r="C36" s="44" t="s">
        <v>392</v>
      </c>
      <c r="D36" s="44" t="s">
        <v>64</v>
      </c>
      <c r="E36" s="44" t="s">
        <v>382</v>
      </c>
      <c r="F36" s="88"/>
      <c r="G36" s="88"/>
      <c r="H36" s="88"/>
      <c r="I36" s="88">
        <v>8000</v>
      </c>
      <c r="J36" s="88"/>
      <c r="K36" s="88"/>
      <c r="L36" s="88"/>
      <c r="M36" s="88"/>
      <c r="N36" s="88"/>
      <c r="O36" s="88"/>
      <c r="P36" s="88"/>
      <c r="Q36" s="88"/>
      <c r="R36" s="88">
        <f t="shared" si="0"/>
        <v>8000</v>
      </c>
    </row>
    <row r="37" spans="1:18" x14ac:dyDescent="0.25">
      <c r="A37" s="40">
        <v>36</v>
      </c>
      <c r="B37" s="41">
        <v>5095549</v>
      </c>
      <c r="C37" s="41" t="s">
        <v>71</v>
      </c>
      <c r="D37" s="41" t="s">
        <v>69</v>
      </c>
      <c r="E37" s="41" t="s">
        <v>41</v>
      </c>
      <c r="F37" s="87">
        <v>18666</v>
      </c>
      <c r="G37" s="87"/>
      <c r="H37" s="87"/>
      <c r="I37" s="87"/>
      <c r="J37" s="87"/>
      <c r="K37" s="87"/>
      <c r="L37" s="87"/>
      <c r="M37" s="87"/>
      <c r="N37" s="87"/>
      <c r="O37" s="87"/>
      <c r="P37" s="87"/>
      <c r="Q37" s="87"/>
      <c r="R37" s="87">
        <f t="shared" si="0"/>
        <v>18666</v>
      </c>
    </row>
    <row r="38" spans="1:18" x14ac:dyDescent="0.25">
      <c r="A38" s="43">
        <v>37</v>
      </c>
      <c r="B38" s="44">
        <v>5095549</v>
      </c>
      <c r="C38" s="44" t="s">
        <v>71</v>
      </c>
      <c r="D38" s="44" t="s">
        <v>69</v>
      </c>
      <c r="E38" s="44" t="s">
        <v>41</v>
      </c>
      <c r="F38" s="88"/>
      <c r="G38" s="88"/>
      <c r="H38" s="88"/>
      <c r="I38" s="88"/>
      <c r="J38" s="88"/>
      <c r="K38" s="88"/>
      <c r="L38" s="88"/>
      <c r="M38" s="88"/>
      <c r="N38" s="88">
        <v>1500</v>
      </c>
      <c r="O38" s="88"/>
      <c r="P38" s="88"/>
      <c r="Q38" s="88"/>
      <c r="R38" s="88">
        <f t="shared" si="0"/>
        <v>1500</v>
      </c>
    </row>
    <row r="39" spans="1:18" x14ac:dyDescent="0.25">
      <c r="A39" s="40">
        <v>38</v>
      </c>
      <c r="B39" s="41">
        <v>5095549</v>
      </c>
      <c r="C39" s="41" t="s">
        <v>71</v>
      </c>
      <c r="D39" s="41" t="s">
        <v>69</v>
      </c>
      <c r="E39" s="41" t="s">
        <v>41</v>
      </c>
      <c r="F39" s="87"/>
      <c r="G39" s="87"/>
      <c r="H39" s="87">
        <v>4122</v>
      </c>
      <c r="I39" s="87"/>
      <c r="J39" s="87"/>
      <c r="K39" s="87"/>
      <c r="L39" s="87"/>
      <c r="M39" s="87"/>
      <c r="N39" s="87"/>
      <c r="O39" s="87"/>
      <c r="P39" s="87"/>
      <c r="Q39" s="87"/>
      <c r="R39" s="87">
        <f t="shared" si="0"/>
        <v>4122</v>
      </c>
    </row>
    <row r="40" spans="1:18" x14ac:dyDescent="0.25">
      <c r="A40" s="43">
        <v>39</v>
      </c>
      <c r="B40" s="44">
        <v>2862468</v>
      </c>
      <c r="C40" s="44" t="s">
        <v>27</v>
      </c>
      <c r="D40" s="44" t="s">
        <v>69</v>
      </c>
      <c r="E40" s="44" t="s">
        <v>41</v>
      </c>
      <c r="F40" s="88">
        <v>520.4</v>
      </c>
      <c r="G40" s="88"/>
      <c r="H40" s="88">
        <v>4486</v>
      </c>
      <c r="I40" s="88">
        <v>314.8</v>
      </c>
      <c r="J40" s="88"/>
      <c r="K40" s="88"/>
      <c r="L40" s="88"/>
      <c r="M40" s="88"/>
      <c r="N40" s="88"/>
      <c r="O40" s="88"/>
      <c r="P40" s="88"/>
      <c r="Q40" s="88"/>
      <c r="R40" s="88">
        <f t="shared" si="0"/>
        <v>5321.2</v>
      </c>
    </row>
    <row r="41" spans="1:18" x14ac:dyDescent="0.25">
      <c r="A41" s="40">
        <v>40</v>
      </c>
      <c r="B41" s="41">
        <v>5294495</v>
      </c>
      <c r="C41" s="41" t="s">
        <v>80</v>
      </c>
      <c r="D41" s="41" t="s">
        <v>69</v>
      </c>
      <c r="E41" s="41" t="s">
        <v>41</v>
      </c>
      <c r="F41" s="87"/>
      <c r="G41" s="87"/>
      <c r="H41" s="87">
        <v>3228</v>
      </c>
      <c r="I41" s="87">
        <v>18770.8</v>
      </c>
      <c r="J41" s="87"/>
      <c r="K41" s="87"/>
      <c r="L41" s="87"/>
      <c r="M41" s="87"/>
      <c r="N41" s="87"/>
      <c r="O41" s="87"/>
      <c r="P41" s="87">
        <v>3500</v>
      </c>
      <c r="Q41" s="87"/>
      <c r="R41" s="87">
        <f t="shared" si="0"/>
        <v>25498.799999999999</v>
      </c>
    </row>
    <row r="42" spans="1:18" x14ac:dyDescent="0.25">
      <c r="A42" s="43">
        <v>41</v>
      </c>
      <c r="B42" s="44">
        <v>5137977</v>
      </c>
      <c r="C42" s="44" t="s">
        <v>641</v>
      </c>
      <c r="D42" s="44" t="s">
        <v>69</v>
      </c>
      <c r="E42" s="44" t="s">
        <v>642</v>
      </c>
      <c r="F42" s="88"/>
      <c r="G42" s="88"/>
      <c r="H42" s="88"/>
      <c r="I42" s="88">
        <v>1192.5</v>
      </c>
      <c r="J42" s="88"/>
      <c r="K42" s="88"/>
      <c r="L42" s="88"/>
      <c r="M42" s="88"/>
      <c r="N42" s="88"/>
      <c r="O42" s="88"/>
      <c r="P42" s="88">
        <v>7000</v>
      </c>
      <c r="Q42" s="88"/>
      <c r="R42" s="88">
        <f t="shared" si="0"/>
        <v>8192.5</v>
      </c>
    </row>
    <row r="43" spans="1:18" x14ac:dyDescent="0.25">
      <c r="A43" s="40">
        <v>42</v>
      </c>
      <c r="B43" s="41">
        <v>5095549</v>
      </c>
      <c r="C43" s="41" t="s">
        <v>71</v>
      </c>
      <c r="D43" s="41" t="s">
        <v>69</v>
      </c>
      <c r="E43" s="41" t="s">
        <v>642</v>
      </c>
      <c r="F43" s="87"/>
      <c r="G43" s="87"/>
      <c r="H43" s="87"/>
      <c r="I43" s="87">
        <v>720</v>
      </c>
      <c r="J43" s="87"/>
      <c r="K43" s="87"/>
      <c r="L43" s="87"/>
      <c r="M43" s="87"/>
      <c r="N43" s="87"/>
      <c r="O43" s="87"/>
      <c r="P43" s="87"/>
      <c r="Q43" s="87"/>
      <c r="R43" s="87">
        <f t="shared" si="0"/>
        <v>720</v>
      </c>
    </row>
    <row r="44" spans="1:18" x14ac:dyDescent="0.25">
      <c r="A44" s="43">
        <v>43</v>
      </c>
      <c r="B44" s="44">
        <v>2877694</v>
      </c>
      <c r="C44" s="44" t="s">
        <v>20</v>
      </c>
      <c r="D44" s="44" t="s">
        <v>69</v>
      </c>
      <c r="E44" s="44" t="s">
        <v>642</v>
      </c>
      <c r="F44" s="88"/>
      <c r="G44" s="88"/>
      <c r="H44" s="88"/>
      <c r="I44" s="88"/>
      <c r="J44" s="88"/>
      <c r="K44" s="88"/>
      <c r="L44" s="88"/>
      <c r="M44" s="88"/>
      <c r="N44" s="88"/>
      <c r="O44" s="88"/>
      <c r="P44" s="88">
        <v>150</v>
      </c>
      <c r="Q44" s="88"/>
      <c r="R44" s="88">
        <f t="shared" si="0"/>
        <v>150</v>
      </c>
    </row>
    <row r="45" spans="1:18" x14ac:dyDescent="0.25">
      <c r="A45" s="40">
        <v>44</v>
      </c>
      <c r="B45" s="41">
        <v>5141583</v>
      </c>
      <c r="C45" s="41" t="s">
        <v>564</v>
      </c>
      <c r="D45" s="41" t="s">
        <v>69</v>
      </c>
      <c r="E45" s="41" t="s">
        <v>642</v>
      </c>
      <c r="F45" s="87"/>
      <c r="G45" s="87"/>
      <c r="H45" s="87"/>
      <c r="I45" s="87"/>
      <c r="J45" s="87"/>
      <c r="K45" s="87"/>
      <c r="L45" s="87"/>
      <c r="M45" s="87"/>
      <c r="N45" s="87"/>
      <c r="O45" s="87"/>
      <c r="P45" s="87">
        <v>500</v>
      </c>
      <c r="Q45" s="87"/>
      <c r="R45" s="87">
        <f t="shared" si="0"/>
        <v>500</v>
      </c>
    </row>
    <row r="46" spans="1:18" x14ac:dyDescent="0.25">
      <c r="A46" s="43">
        <v>45</v>
      </c>
      <c r="B46" s="44">
        <v>2069792</v>
      </c>
      <c r="C46" s="44" t="s">
        <v>87</v>
      </c>
      <c r="D46" s="44" t="s">
        <v>69</v>
      </c>
      <c r="E46" s="44" t="s">
        <v>85</v>
      </c>
      <c r="F46" s="88"/>
      <c r="G46" s="88"/>
      <c r="H46" s="88">
        <v>15387</v>
      </c>
      <c r="I46" s="88">
        <v>55636</v>
      </c>
      <c r="J46" s="88"/>
      <c r="K46" s="88"/>
      <c r="L46" s="88"/>
      <c r="M46" s="88"/>
      <c r="N46" s="88"/>
      <c r="O46" s="88"/>
      <c r="P46" s="88">
        <v>1500</v>
      </c>
      <c r="Q46" s="88"/>
      <c r="R46" s="88">
        <f t="shared" si="0"/>
        <v>72523</v>
      </c>
    </row>
    <row r="47" spans="1:18" x14ac:dyDescent="0.25">
      <c r="A47" s="40">
        <v>46</v>
      </c>
      <c r="B47" s="41">
        <v>5095549</v>
      </c>
      <c r="C47" s="41" t="s">
        <v>71</v>
      </c>
      <c r="D47" s="41" t="s">
        <v>69</v>
      </c>
      <c r="E47" s="41" t="s">
        <v>81</v>
      </c>
      <c r="F47" s="87"/>
      <c r="G47" s="87"/>
      <c r="H47" s="87">
        <v>1704.6</v>
      </c>
      <c r="I47" s="87">
        <v>716.4</v>
      </c>
      <c r="J47" s="87">
        <v>13964</v>
      </c>
      <c r="K47" s="87"/>
      <c r="L47" s="87"/>
      <c r="M47" s="87"/>
      <c r="N47" s="87"/>
      <c r="O47" s="87"/>
      <c r="P47" s="87"/>
      <c r="Q47" s="87"/>
      <c r="R47" s="87">
        <f t="shared" si="0"/>
        <v>16385</v>
      </c>
    </row>
    <row r="48" spans="1:18" x14ac:dyDescent="0.25">
      <c r="A48" s="43">
        <v>47</v>
      </c>
      <c r="B48" s="44">
        <v>5141583</v>
      </c>
      <c r="C48" s="44" t="s">
        <v>564</v>
      </c>
      <c r="D48" s="44" t="s">
        <v>69</v>
      </c>
      <c r="E48" s="44" t="s">
        <v>81</v>
      </c>
      <c r="F48" s="88"/>
      <c r="G48" s="88"/>
      <c r="H48" s="88"/>
      <c r="I48" s="88"/>
      <c r="J48" s="88"/>
      <c r="K48" s="88"/>
      <c r="L48" s="88"/>
      <c r="M48" s="88"/>
      <c r="N48" s="88"/>
      <c r="O48" s="88"/>
      <c r="P48" s="88">
        <v>500</v>
      </c>
      <c r="Q48" s="88"/>
      <c r="R48" s="88">
        <f t="shared" si="0"/>
        <v>500</v>
      </c>
    </row>
    <row r="49" spans="1:18" x14ac:dyDescent="0.25">
      <c r="A49" s="40">
        <v>48</v>
      </c>
      <c r="B49" s="41">
        <v>5031974</v>
      </c>
      <c r="C49" s="41" t="s">
        <v>643</v>
      </c>
      <c r="D49" s="41" t="s">
        <v>69</v>
      </c>
      <c r="E49" s="41" t="s">
        <v>644</v>
      </c>
      <c r="F49" s="87"/>
      <c r="G49" s="87"/>
      <c r="H49" s="87"/>
      <c r="I49" s="87">
        <v>567</v>
      </c>
      <c r="J49" s="87"/>
      <c r="K49" s="87"/>
      <c r="L49" s="87"/>
      <c r="M49" s="87"/>
      <c r="N49" s="87"/>
      <c r="O49" s="87"/>
      <c r="P49" s="87">
        <v>250</v>
      </c>
      <c r="Q49" s="87"/>
      <c r="R49" s="87">
        <f t="shared" si="0"/>
        <v>817</v>
      </c>
    </row>
    <row r="50" spans="1:18" x14ac:dyDescent="0.25">
      <c r="A50" s="43">
        <v>49</v>
      </c>
      <c r="B50" s="44">
        <v>5095549</v>
      </c>
      <c r="C50" s="44" t="s">
        <v>71</v>
      </c>
      <c r="D50" s="44" t="s">
        <v>69</v>
      </c>
      <c r="E50" s="44" t="s">
        <v>645</v>
      </c>
      <c r="F50" s="88"/>
      <c r="G50" s="88"/>
      <c r="H50" s="88"/>
      <c r="I50" s="88"/>
      <c r="J50" s="88">
        <v>41585.1</v>
      </c>
      <c r="K50" s="88"/>
      <c r="L50" s="88"/>
      <c r="M50" s="88"/>
      <c r="N50" s="88"/>
      <c r="O50" s="88"/>
      <c r="P50" s="88"/>
      <c r="Q50" s="88"/>
      <c r="R50" s="88">
        <f t="shared" si="0"/>
        <v>41585.1</v>
      </c>
    </row>
    <row r="51" spans="1:18" x14ac:dyDescent="0.25">
      <c r="A51" s="40">
        <v>50</v>
      </c>
      <c r="B51" s="41">
        <v>5141583</v>
      </c>
      <c r="C51" s="41" t="s">
        <v>564</v>
      </c>
      <c r="D51" s="41" t="s">
        <v>69</v>
      </c>
      <c r="E51" s="41" t="s">
        <v>74</v>
      </c>
      <c r="F51" s="87"/>
      <c r="G51" s="87"/>
      <c r="H51" s="87"/>
      <c r="I51" s="87"/>
      <c r="J51" s="87"/>
      <c r="K51" s="87"/>
      <c r="L51" s="87"/>
      <c r="M51" s="87"/>
      <c r="N51" s="87"/>
      <c r="O51" s="87"/>
      <c r="P51" s="87">
        <v>500</v>
      </c>
      <c r="Q51" s="87"/>
      <c r="R51" s="87">
        <f t="shared" si="0"/>
        <v>500</v>
      </c>
    </row>
    <row r="52" spans="1:18" x14ac:dyDescent="0.25">
      <c r="A52" s="43">
        <v>51</v>
      </c>
      <c r="B52" s="44">
        <v>5137977</v>
      </c>
      <c r="C52" s="44" t="s">
        <v>641</v>
      </c>
      <c r="D52" s="44" t="s">
        <v>69</v>
      </c>
      <c r="E52" s="44" t="s">
        <v>646</v>
      </c>
      <c r="F52" s="88"/>
      <c r="G52" s="88"/>
      <c r="H52" s="88"/>
      <c r="I52" s="88"/>
      <c r="J52" s="88"/>
      <c r="K52" s="88"/>
      <c r="L52" s="88"/>
      <c r="M52" s="88"/>
      <c r="N52" s="88"/>
      <c r="O52" s="88"/>
      <c r="P52" s="88">
        <v>500</v>
      </c>
      <c r="Q52" s="88"/>
      <c r="R52" s="88">
        <f t="shared" si="0"/>
        <v>500</v>
      </c>
    </row>
    <row r="53" spans="1:18" x14ac:dyDescent="0.25">
      <c r="A53" s="40">
        <v>52</v>
      </c>
      <c r="B53" s="41">
        <v>5137977</v>
      </c>
      <c r="C53" s="41" t="s">
        <v>641</v>
      </c>
      <c r="D53" s="41" t="s">
        <v>69</v>
      </c>
      <c r="E53" s="41" t="s">
        <v>72</v>
      </c>
      <c r="F53" s="87"/>
      <c r="G53" s="87"/>
      <c r="H53" s="87"/>
      <c r="I53" s="87"/>
      <c r="J53" s="87"/>
      <c r="K53" s="87"/>
      <c r="L53" s="87"/>
      <c r="M53" s="87"/>
      <c r="N53" s="87"/>
      <c r="O53" s="87"/>
      <c r="P53" s="87">
        <v>500</v>
      </c>
      <c r="Q53" s="87"/>
      <c r="R53" s="87">
        <f t="shared" si="0"/>
        <v>500</v>
      </c>
    </row>
    <row r="54" spans="1:18" x14ac:dyDescent="0.25">
      <c r="A54" s="43">
        <v>53</v>
      </c>
      <c r="B54" s="44">
        <v>5095549</v>
      </c>
      <c r="C54" s="44" t="s">
        <v>71</v>
      </c>
      <c r="D54" s="44" t="s">
        <v>69</v>
      </c>
      <c r="E54" s="44" t="s">
        <v>72</v>
      </c>
      <c r="F54" s="88"/>
      <c r="G54" s="88"/>
      <c r="H54" s="88">
        <v>10692.2</v>
      </c>
      <c r="I54" s="88">
        <v>20914.2</v>
      </c>
      <c r="J54" s="88">
        <v>18000</v>
      </c>
      <c r="K54" s="88"/>
      <c r="L54" s="88"/>
      <c r="M54" s="88"/>
      <c r="N54" s="88"/>
      <c r="O54" s="88"/>
      <c r="P54" s="88"/>
      <c r="Q54" s="88"/>
      <c r="R54" s="88">
        <f t="shared" si="0"/>
        <v>49606.400000000001</v>
      </c>
    </row>
    <row r="55" spans="1:18" x14ac:dyDescent="0.25">
      <c r="A55" s="40">
        <v>54</v>
      </c>
      <c r="B55" s="41">
        <v>5141583</v>
      </c>
      <c r="C55" s="41" t="s">
        <v>564</v>
      </c>
      <c r="D55" s="41" t="s">
        <v>69</v>
      </c>
      <c r="E55" s="41" t="s">
        <v>444</v>
      </c>
      <c r="F55" s="87"/>
      <c r="G55" s="87"/>
      <c r="H55" s="87"/>
      <c r="I55" s="87"/>
      <c r="J55" s="87"/>
      <c r="K55" s="87"/>
      <c r="L55" s="87"/>
      <c r="M55" s="87"/>
      <c r="N55" s="87"/>
      <c r="O55" s="87"/>
      <c r="P55" s="87">
        <v>1000</v>
      </c>
      <c r="Q55" s="87"/>
      <c r="R55" s="87">
        <f t="shared" si="0"/>
        <v>1000</v>
      </c>
    </row>
    <row r="56" spans="1:18" x14ac:dyDescent="0.25">
      <c r="A56" s="43">
        <v>55</v>
      </c>
      <c r="B56" s="44">
        <v>2707969</v>
      </c>
      <c r="C56" s="44" t="s">
        <v>218</v>
      </c>
      <c r="D56" s="44" t="s">
        <v>96</v>
      </c>
      <c r="E56" s="44" t="s">
        <v>41</v>
      </c>
      <c r="F56" s="88"/>
      <c r="G56" s="88"/>
      <c r="H56" s="88">
        <v>930</v>
      </c>
      <c r="I56" s="88"/>
      <c r="J56" s="88"/>
      <c r="K56" s="88"/>
      <c r="L56" s="88"/>
      <c r="M56" s="88"/>
      <c r="N56" s="88"/>
      <c r="O56" s="88"/>
      <c r="P56" s="88"/>
      <c r="Q56" s="88"/>
      <c r="R56" s="88">
        <f t="shared" si="0"/>
        <v>930</v>
      </c>
    </row>
    <row r="57" spans="1:18" x14ac:dyDescent="0.25">
      <c r="A57" s="40">
        <v>56</v>
      </c>
      <c r="B57" s="41">
        <v>2004879</v>
      </c>
      <c r="C57" s="41" t="s">
        <v>99</v>
      </c>
      <c r="D57" s="41" t="s">
        <v>96</v>
      </c>
      <c r="E57" s="41" t="s">
        <v>41</v>
      </c>
      <c r="F57" s="87">
        <v>73025.600000000006</v>
      </c>
      <c r="G57" s="87">
        <v>1332.7</v>
      </c>
      <c r="H57" s="87">
        <v>3185</v>
      </c>
      <c r="I57" s="87">
        <v>578310</v>
      </c>
      <c r="J57" s="87"/>
      <c r="K57" s="87">
        <v>505</v>
      </c>
      <c r="L57" s="87"/>
      <c r="M57" s="87"/>
      <c r="N57" s="87"/>
      <c r="O57" s="87"/>
      <c r="P57" s="87"/>
      <c r="Q57" s="87"/>
      <c r="R57" s="87">
        <f t="shared" si="0"/>
        <v>656358.30000000005</v>
      </c>
    </row>
    <row r="58" spans="1:18" x14ac:dyDescent="0.25">
      <c r="A58" s="43">
        <v>57</v>
      </c>
      <c r="B58" s="44">
        <v>5015243</v>
      </c>
      <c r="C58" s="44" t="s">
        <v>106</v>
      </c>
      <c r="D58" s="44" t="s">
        <v>96</v>
      </c>
      <c r="E58" s="44" t="s">
        <v>41</v>
      </c>
      <c r="F58" s="88">
        <v>24216.9</v>
      </c>
      <c r="G58" s="88">
        <v>16</v>
      </c>
      <c r="H58" s="88">
        <v>3080</v>
      </c>
      <c r="I58" s="88">
        <v>3637.8</v>
      </c>
      <c r="J58" s="88"/>
      <c r="K58" s="88"/>
      <c r="L58" s="88"/>
      <c r="M58" s="88"/>
      <c r="N58" s="88"/>
      <c r="O58" s="88"/>
      <c r="P58" s="88"/>
      <c r="Q58" s="88"/>
      <c r="R58" s="88">
        <f t="shared" si="0"/>
        <v>30950.7</v>
      </c>
    </row>
    <row r="59" spans="1:18" x14ac:dyDescent="0.25">
      <c r="A59" s="40">
        <v>58</v>
      </c>
      <c r="B59" s="41">
        <v>5504767</v>
      </c>
      <c r="C59" s="41" t="s">
        <v>252</v>
      </c>
      <c r="D59" s="41" t="s">
        <v>96</v>
      </c>
      <c r="E59" s="41" t="s">
        <v>41</v>
      </c>
      <c r="F59" s="87"/>
      <c r="G59" s="87"/>
      <c r="H59" s="87">
        <v>280</v>
      </c>
      <c r="I59" s="87"/>
      <c r="J59" s="87"/>
      <c r="K59" s="87"/>
      <c r="L59" s="87"/>
      <c r="M59" s="87"/>
      <c r="N59" s="87"/>
      <c r="O59" s="87"/>
      <c r="P59" s="87"/>
      <c r="Q59" s="87"/>
      <c r="R59" s="87">
        <f t="shared" si="0"/>
        <v>280</v>
      </c>
    </row>
    <row r="60" spans="1:18" x14ac:dyDescent="0.25">
      <c r="A60" s="43">
        <v>59</v>
      </c>
      <c r="B60" s="44">
        <v>2004879</v>
      </c>
      <c r="C60" s="44" t="s">
        <v>99</v>
      </c>
      <c r="D60" s="44" t="s">
        <v>96</v>
      </c>
      <c r="E60" s="44" t="s">
        <v>41</v>
      </c>
      <c r="F60" s="88"/>
      <c r="G60" s="88"/>
      <c r="H60" s="88"/>
      <c r="I60" s="88"/>
      <c r="J60" s="88"/>
      <c r="K60" s="88"/>
      <c r="L60" s="88"/>
      <c r="M60" s="88"/>
      <c r="N60" s="88"/>
      <c r="O60" s="88">
        <v>21552</v>
      </c>
      <c r="P60" s="88"/>
      <c r="Q60" s="88"/>
      <c r="R60" s="88">
        <f t="shared" si="0"/>
        <v>21552</v>
      </c>
    </row>
    <row r="61" spans="1:18" x14ac:dyDescent="0.25">
      <c r="A61" s="40">
        <v>60</v>
      </c>
      <c r="B61" s="41">
        <v>4247434</v>
      </c>
      <c r="C61" s="41" t="s">
        <v>647</v>
      </c>
      <c r="D61" s="41" t="s">
        <v>110</v>
      </c>
      <c r="E61" s="41" t="s">
        <v>41</v>
      </c>
      <c r="F61" s="87"/>
      <c r="G61" s="87"/>
      <c r="H61" s="87">
        <v>2209.4</v>
      </c>
      <c r="I61" s="87">
        <v>6100</v>
      </c>
      <c r="J61" s="87"/>
      <c r="K61" s="87"/>
      <c r="L61" s="87"/>
      <c r="M61" s="87"/>
      <c r="N61" s="87">
        <v>250</v>
      </c>
      <c r="O61" s="87"/>
      <c r="P61" s="87"/>
      <c r="Q61" s="87"/>
      <c r="R61" s="87">
        <f t="shared" si="0"/>
        <v>8559.4</v>
      </c>
    </row>
    <row r="62" spans="1:18" x14ac:dyDescent="0.25">
      <c r="A62" s="43">
        <v>61</v>
      </c>
      <c r="B62" s="44">
        <v>2051303</v>
      </c>
      <c r="C62" s="44" t="s">
        <v>648</v>
      </c>
      <c r="D62" s="44" t="s">
        <v>110</v>
      </c>
      <c r="E62" s="44" t="s">
        <v>41</v>
      </c>
      <c r="F62" s="88">
        <v>105958.2</v>
      </c>
      <c r="G62" s="88">
        <v>48113.599999999999</v>
      </c>
      <c r="H62" s="88">
        <v>35554.699999999997</v>
      </c>
      <c r="I62" s="88">
        <v>60</v>
      </c>
      <c r="J62" s="88"/>
      <c r="K62" s="88"/>
      <c r="L62" s="88"/>
      <c r="M62" s="88"/>
      <c r="N62" s="88"/>
      <c r="O62" s="88"/>
      <c r="P62" s="88"/>
      <c r="Q62" s="88"/>
      <c r="R62" s="88">
        <f t="shared" si="0"/>
        <v>189686.5</v>
      </c>
    </row>
    <row r="63" spans="1:18" x14ac:dyDescent="0.25">
      <c r="A63" s="40">
        <v>62</v>
      </c>
      <c r="B63" s="41">
        <v>2050374</v>
      </c>
      <c r="C63" s="41" t="s">
        <v>115</v>
      </c>
      <c r="D63" s="41" t="s">
        <v>110</v>
      </c>
      <c r="E63" s="41" t="s">
        <v>41</v>
      </c>
      <c r="F63" s="87">
        <v>54303</v>
      </c>
      <c r="G63" s="87">
        <v>3398.1</v>
      </c>
      <c r="H63" s="87">
        <v>41877.4</v>
      </c>
      <c r="I63" s="87">
        <v>114036.95</v>
      </c>
      <c r="J63" s="87"/>
      <c r="K63" s="87"/>
      <c r="L63" s="87"/>
      <c r="M63" s="87"/>
      <c r="N63" s="87"/>
      <c r="O63" s="87"/>
      <c r="P63" s="87"/>
      <c r="Q63" s="87"/>
      <c r="R63" s="87">
        <f t="shared" si="0"/>
        <v>213615.45</v>
      </c>
    </row>
    <row r="64" spans="1:18" x14ac:dyDescent="0.25">
      <c r="A64" s="43">
        <v>63</v>
      </c>
      <c r="B64" s="44">
        <v>2050374</v>
      </c>
      <c r="C64" s="44" t="s">
        <v>115</v>
      </c>
      <c r="D64" s="44" t="s">
        <v>110</v>
      </c>
      <c r="E64" s="44" t="s">
        <v>41</v>
      </c>
      <c r="F64" s="88"/>
      <c r="G64" s="88"/>
      <c r="H64" s="88"/>
      <c r="I64" s="88"/>
      <c r="J64" s="88"/>
      <c r="K64" s="88"/>
      <c r="L64" s="88"/>
      <c r="M64" s="88"/>
      <c r="N64" s="88">
        <v>250</v>
      </c>
      <c r="O64" s="88"/>
      <c r="P64" s="88"/>
      <c r="Q64" s="88"/>
      <c r="R64" s="88">
        <f t="shared" si="0"/>
        <v>250</v>
      </c>
    </row>
    <row r="65" spans="1:18" x14ac:dyDescent="0.25">
      <c r="A65" s="40">
        <v>64</v>
      </c>
      <c r="B65" s="41">
        <v>2770601</v>
      </c>
      <c r="C65" s="41" t="s">
        <v>649</v>
      </c>
      <c r="D65" s="41" t="s">
        <v>110</v>
      </c>
      <c r="E65" s="41" t="s">
        <v>41</v>
      </c>
      <c r="F65" s="87"/>
      <c r="G65" s="87"/>
      <c r="H65" s="87">
        <v>162.6</v>
      </c>
      <c r="I65" s="87"/>
      <c r="J65" s="87"/>
      <c r="K65" s="87"/>
      <c r="L65" s="87"/>
      <c r="M65" s="87"/>
      <c r="N65" s="87"/>
      <c r="O65" s="87"/>
      <c r="P65" s="87"/>
      <c r="Q65" s="87"/>
      <c r="R65" s="87">
        <f t="shared" si="0"/>
        <v>162.6</v>
      </c>
    </row>
    <row r="66" spans="1:18" x14ac:dyDescent="0.25">
      <c r="A66" s="43">
        <v>65</v>
      </c>
      <c r="B66" s="44">
        <v>2766337</v>
      </c>
      <c r="C66" s="44" t="s">
        <v>139</v>
      </c>
      <c r="D66" s="44" t="s">
        <v>116</v>
      </c>
      <c r="E66" s="44" t="s">
        <v>41</v>
      </c>
      <c r="F66" s="88"/>
      <c r="G66" s="88">
        <v>7602.27</v>
      </c>
      <c r="H66" s="88"/>
      <c r="I66" s="88">
        <v>79468</v>
      </c>
      <c r="J66" s="88">
        <v>3812</v>
      </c>
      <c r="K66" s="88"/>
      <c r="L66" s="88"/>
      <c r="M66" s="88"/>
      <c r="N66" s="88">
        <v>3163.6</v>
      </c>
      <c r="O66" s="88"/>
      <c r="P66" s="88"/>
      <c r="Q66" s="88"/>
      <c r="R66" s="88">
        <f t="shared" si="0"/>
        <v>94045.87000000001</v>
      </c>
    </row>
    <row r="67" spans="1:18" x14ac:dyDescent="0.25">
      <c r="A67" s="40">
        <v>66</v>
      </c>
      <c r="B67" s="41">
        <v>5506816</v>
      </c>
      <c r="C67" s="41" t="s">
        <v>650</v>
      </c>
      <c r="D67" s="41" t="s">
        <v>116</v>
      </c>
      <c r="E67" s="41" t="s">
        <v>41</v>
      </c>
      <c r="F67" s="87"/>
      <c r="G67" s="87"/>
      <c r="H67" s="87"/>
      <c r="I67" s="87">
        <v>500</v>
      </c>
      <c r="J67" s="87"/>
      <c r="K67" s="87"/>
      <c r="L67" s="87"/>
      <c r="M67" s="87"/>
      <c r="N67" s="87"/>
      <c r="O67" s="87"/>
      <c r="P67" s="87"/>
      <c r="Q67" s="87"/>
      <c r="R67" s="87">
        <f t="shared" ref="R67:R130" si="1">SUM(F67:Q67)</f>
        <v>500</v>
      </c>
    </row>
    <row r="68" spans="1:18" x14ac:dyDescent="0.25">
      <c r="A68" s="43">
        <v>67</v>
      </c>
      <c r="B68" s="44">
        <v>5041538</v>
      </c>
      <c r="C68" s="44" t="s">
        <v>144</v>
      </c>
      <c r="D68" s="44" t="s">
        <v>116</v>
      </c>
      <c r="E68" s="44" t="s">
        <v>41</v>
      </c>
      <c r="F68" s="88"/>
      <c r="G68" s="88"/>
      <c r="H68" s="88"/>
      <c r="I68" s="88">
        <v>2057.6999999999998</v>
      </c>
      <c r="J68" s="88"/>
      <c r="K68" s="88"/>
      <c r="L68" s="88"/>
      <c r="M68" s="88"/>
      <c r="N68" s="88"/>
      <c r="O68" s="88"/>
      <c r="P68" s="88"/>
      <c r="Q68" s="88"/>
      <c r="R68" s="88">
        <f t="shared" si="1"/>
        <v>2057.6999999999998</v>
      </c>
    </row>
    <row r="69" spans="1:18" x14ac:dyDescent="0.25">
      <c r="A69" s="40">
        <v>68</v>
      </c>
      <c r="B69" s="41">
        <v>2609436</v>
      </c>
      <c r="C69" s="41" t="s">
        <v>567</v>
      </c>
      <c r="D69" s="41" t="s">
        <v>116</v>
      </c>
      <c r="E69" s="41" t="s">
        <v>41</v>
      </c>
      <c r="F69" s="87"/>
      <c r="G69" s="87"/>
      <c r="H69" s="87"/>
      <c r="I69" s="87">
        <v>1046</v>
      </c>
      <c r="J69" s="87"/>
      <c r="K69" s="87"/>
      <c r="L69" s="87"/>
      <c r="M69" s="87"/>
      <c r="N69" s="87"/>
      <c r="O69" s="87"/>
      <c r="P69" s="87"/>
      <c r="Q69" s="87"/>
      <c r="R69" s="87">
        <f t="shared" si="1"/>
        <v>1046</v>
      </c>
    </row>
    <row r="70" spans="1:18" x14ac:dyDescent="0.25">
      <c r="A70" s="43">
        <v>69</v>
      </c>
      <c r="B70" s="44">
        <v>5222443</v>
      </c>
      <c r="C70" s="44" t="s">
        <v>651</v>
      </c>
      <c r="D70" s="44" t="s">
        <v>116</v>
      </c>
      <c r="E70" s="44" t="s">
        <v>41</v>
      </c>
      <c r="F70" s="88"/>
      <c r="G70" s="88"/>
      <c r="H70" s="88">
        <v>1517</v>
      </c>
      <c r="I70" s="88"/>
      <c r="J70" s="88"/>
      <c r="K70" s="88"/>
      <c r="L70" s="88"/>
      <c r="M70" s="88"/>
      <c r="N70" s="88"/>
      <c r="O70" s="88"/>
      <c r="P70" s="88"/>
      <c r="Q70" s="88"/>
      <c r="R70" s="88">
        <f t="shared" si="1"/>
        <v>1517</v>
      </c>
    </row>
    <row r="71" spans="1:18" x14ac:dyDescent="0.25">
      <c r="A71" s="40">
        <v>70</v>
      </c>
      <c r="B71" s="41">
        <v>5564913</v>
      </c>
      <c r="C71" s="41" t="s">
        <v>652</v>
      </c>
      <c r="D71" s="41" t="s">
        <v>116</v>
      </c>
      <c r="E71" s="41" t="s">
        <v>41</v>
      </c>
      <c r="F71" s="87"/>
      <c r="G71" s="87"/>
      <c r="H71" s="87">
        <v>585</v>
      </c>
      <c r="I71" s="87"/>
      <c r="J71" s="87"/>
      <c r="K71" s="87"/>
      <c r="L71" s="87"/>
      <c r="M71" s="87"/>
      <c r="N71" s="87"/>
      <c r="O71" s="87"/>
      <c r="P71" s="87"/>
      <c r="Q71" s="87"/>
      <c r="R71" s="87">
        <f t="shared" si="1"/>
        <v>585</v>
      </c>
    </row>
    <row r="72" spans="1:18" x14ac:dyDescent="0.25">
      <c r="A72" s="43">
        <v>71</v>
      </c>
      <c r="B72" s="44">
        <v>2061848</v>
      </c>
      <c r="C72" s="44" t="s">
        <v>514</v>
      </c>
      <c r="D72" s="44" t="s">
        <v>116</v>
      </c>
      <c r="E72" s="44" t="s">
        <v>41</v>
      </c>
      <c r="F72" s="88"/>
      <c r="G72" s="88"/>
      <c r="H72" s="88">
        <v>1200</v>
      </c>
      <c r="I72" s="88"/>
      <c r="J72" s="88"/>
      <c r="K72" s="88"/>
      <c r="L72" s="88"/>
      <c r="M72" s="88"/>
      <c r="N72" s="88"/>
      <c r="O72" s="88"/>
      <c r="P72" s="88"/>
      <c r="Q72" s="88"/>
      <c r="R72" s="88">
        <f t="shared" si="1"/>
        <v>1200</v>
      </c>
    </row>
    <row r="73" spans="1:18" x14ac:dyDescent="0.25">
      <c r="A73" s="40">
        <v>72</v>
      </c>
      <c r="B73" s="41">
        <v>5018056</v>
      </c>
      <c r="C73" s="41" t="s">
        <v>155</v>
      </c>
      <c r="D73" s="41" t="s">
        <v>116</v>
      </c>
      <c r="E73" s="41" t="s">
        <v>41</v>
      </c>
      <c r="F73" s="87"/>
      <c r="G73" s="87"/>
      <c r="H73" s="87">
        <v>5580</v>
      </c>
      <c r="I73" s="87">
        <v>2872.8</v>
      </c>
      <c r="J73" s="87"/>
      <c r="K73" s="87"/>
      <c r="L73" s="87"/>
      <c r="M73" s="87"/>
      <c r="N73" s="87"/>
      <c r="O73" s="87"/>
      <c r="P73" s="87"/>
      <c r="Q73" s="87"/>
      <c r="R73" s="87">
        <f t="shared" si="1"/>
        <v>8452.7999999999993</v>
      </c>
    </row>
    <row r="74" spans="1:18" x14ac:dyDescent="0.25">
      <c r="A74" s="43">
        <v>73</v>
      </c>
      <c r="B74" s="44">
        <v>5261198</v>
      </c>
      <c r="C74" s="44" t="s">
        <v>156</v>
      </c>
      <c r="D74" s="44" t="s">
        <v>116</v>
      </c>
      <c r="E74" s="44" t="s">
        <v>41</v>
      </c>
      <c r="F74" s="88"/>
      <c r="G74" s="88">
        <v>385.4</v>
      </c>
      <c r="H74" s="88">
        <v>4743.6000000000004</v>
      </c>
      <c r="I74" s="88">
        <v>3165.1</v>
      </c>
      <c r="J74" s="88"/>
      <c r="K74" s="88"/>
      <c r="L74" s="88"/>
      <c r="M74" s="88"/>
      <c r="N74" s="88"/>
      <c r="O74" s="88"/>
      <c r="P74" s="88"/>
      <c r="Q74" s="88"/>
      <c r="R74" s="88">
        <f t="shared" si="1"/>
        <v>8294.1</v>
      </c>
    </row>
    <row r="75" spans="1:18" x14ac:dyDescent="0.25">
      <c r="A75" s="40">
        <v>74</v>
      </c>
      <c r="B75" s="41">
        <v>2582457</v>
      </c>
      <c r="C75" s="41" t="s">
        <v>653</v>
      </c>
      <c r="D75" s="41" t="s">
        <v>116</v>
      </c>
      <c r="E75" s="41" t="s">
        <v>41</v>
      </c>
      <c r="F75" s="87"/>
      <c r="G75" s="87"/>
      <c r="H75" s="87">
        <v>150</v>
      </c>
      <c r="I75" s="87">
        <v>236.3</v>
      </c>
      <c r="J75" s="87"/>
      <c r="K75" s="87"/>
      <c r="L75" s="87"/>
      <c r="M75" s="87"/>
      <c r="N75" s="87"/>
      <c r="O75" s="87"/>
      <c r="P75" s="87"/>
      <c r="Q75" s="87"/>
      <c r="R75" s="87">
        <f t="shared" si="1"/>
        <v>386.3</v>
      </c>
    </row>
    <row r="76" spans="1:18" x14ac:dyDescent="0.25">
      <c r="A76" s="43">
        <v>75</v>
      </c>
      <c r="B76" s="44">
        <v>5180953</v>
      </c>
      <c r="C76" s="44" t="s">
        <v>159</v>
      </c>
      <c r="D76" s="44" t="s">
        <v>116</v>
      </c>
      <c r="E76" s="44" t="s">
        <v>41</v>
      </c>
      <c r="F76" s="88"/>
      <c r="G76" s="88">
        <v>220</v>
      </c>
      <c r="H76" s="88">
        <f>471.2</f>
        <v>471.2</v>
      </c>
      <c r="I76" s="88">
        <f>94.9</f>
        <v>94.9</v>
      </c>
      <c r="J76" s="88"/>
      <c r="K76" s="88"/>
      <c r="L76" s="88"/>
      <c r="M76" s="88"/>
      <c r="N76" s="88"/>
      <c r="O76" s="88"/>
      <c r="P76" s="88">
        <v>1500</v>
      </c>
      <c r="Q76" s="88"/>
      <c r="R76" s="88">
        <f t="shared" si="1"/>
        <v>2286.1</v>
      </c>
    </row>
    <row r="77" spans="1:18" x14ac:dyDescent="0.25">
      <c r="A77" s="40">
        <v>76</v>
      </c>
      <c r="B77" s="41">
        <v>5002486</v>
      </c>
      <c r="C77" s="41" t="s">
        <v>590</v>
      </c>
      <c r="D77" s="41" t="s">
        <v>116</v>
      </c>
      <c r="E77" s="41" t="s">
        <v>41</v>
      </c>
      <c r="F77" s="87"/>
      <c r="G77" s="87"/>
      <c r="H77" s="87"/>
      <c r="I77" s="87">
        <f>7505.3</f>
        <v>7505.3</v>
      </c>
      <c r="J77" s="87"/>
      <c r="K77" s="87"/>
      <c r="L77" s="87"/>
      <c r="M77" s="87"/>
      <c r="N77" s="87"/>
      <c r="O77" s="87"/>
      <c r="P77" s="87"/>
      <c r="Q77" s="87"/>
      <c r="R77" s="87">
        <f t="shared" si="1"/>
        <v>7505.3</v>
      </c>
    </row>
    <row r="78" spans="1:18" x14ac:dyDescent="0.25">
      <c r="A78" s="43">
        <v>77</v>
      </c>
      <c r="B78" s="44">
        <v>2685841</v>
      </c>
      <c r="C78" s="44" t="s">
        <v>654</v>
      </c>
      <c r="D78" s="44" t="s">
        <v>116</v>
      </c>
      <c r="E78" s="44" t="s">
        <v>41</v>
      </c>
      <c r="F78" s="88"/>
      <c r="G78" s="88"/>
      <c r="H78" s="88">
        <v>1405.46</v>
      </c>
      <c r="I78" s="88"/>
      <c r="J78" s="88"/>
      <c r="K78" s="88"/>
      <c r="L78" s="88"/>
      <c r="M78" s="88"/>
      <c r="N78" s="88"/>
      <c r="O78" s="88"/>
      <c r="P78" s="88"/>
      <c r="Q78" s="88"/>
      <c r="R78" s="88">
        <f t="shared" si="1"/>
        <v>1405.46</v>
      </c>
    </row>
    <row r="79" spans="1:18" x14ac:dyDescent="0.25">
      <c r="A79" s="40">
        <v>78</v>
      </c>
      <c r="B79" s="41">
        <v>2550466</v>
      </c>
      <c r="C79" s="41" t="s">
        <v>493</v>
      </c>
      <c r="D79" s="41" t="s">
        <v>116</v>
      </c>
      <c r="E79" s="41" t="s">
        <v>41</v>
      </c>
      <c r="F79" s="87">
        <v>3333.3</v>
      </c>
      <c r="G79" s="87">
        <v>490.65</v>
      </c>
      <c r="H79" s="87"/>
      <c r="I79" s="87"/>
      <c r="J79" s="87"/>
      <c r="K79" s="87"/>
      <c r="L79" s="87"/>
      <c r="M79" s="87"/>
      <c r="N79" s="87"/>
      <c r="O79" s="87"/>
      <c r="P79" s="87"/>
      <c r="Q79" s="87"/>
      <c r="R79" s="87">
        <f t="shared" si="1"/>
        <v>3823.9500000000003</v>
      </c>
    </row>
    <row r="80" spans="1:18" x14ac:dyDescent="0.25">
      <c r="A80" s="43">
        <v>79</v>
      </c>
      <c r="B80" s="44">
        <v>2095025</v>
      </c>
      <c r="C80" s="44" t="s">
        <v>204</v>
      </c>
      <c r="D80" s="44" t="s">
        <v>116</v>
      </c>
      <c r="E80" s="44" t="s">
        <v>41</v>
      </c>
      <c r="F80" s="88">
        <f>10874.78+6472.68+6472.68</f>
        <v>23820.14</v>
      </c>
      <c r="G80" s="88"/>
      <c r="H80" s="88"/>
      <c r="I80" s="88"/>
      <c r="J80" s="88"/>
      <c r="K80" s="88"/>
      <c r="L80" s="88"/>
      <c r="M80" s="88"/>
      <c r="N80" s="88"/>
      <c r="O80" s="88"/>
      <c r="P80" s="88"/>
      <c r="Q80" s="88"/>
      <c r="R80" s="88">
        <f t="shared" si="1"/>
        <v>23820.14</v>
      </c>
    </row>
    <row r="81" spans="1:18" x14ac:dyDescent="0.25">
      <c r="A81" s="40">
        <v>80</v>
      </c>
      <c r="B81" s="41">
        <v>2095025</v>
      </c>
      <c r="C81" s="41" t="s">
        <v>204</v>
      </c>
      <c r="D81" s="41" t="s">
        <v>116</v>
      </c>
      <c r="E81" s="41" t="s">
        <v>41</v>
      </c>
      <c r="F81" s="87"/>
      <c r="G81" s="87"/>
      <c r="H81" s="87">
        <v>21986.95</v>
      </c>
      <c r="I81" s="87">
        <f>21993.63+7383.3+5492.2</f>
        <v>34869.129999999997</v>
      </c>
      <c r="J81" s="87">
        <v>9600</v>
      </c>
      <c r="K81" s="87"/>
      <c r="L81" s="87"/>
      <c r="M81" s="87"/>
      <c r="N81" s="87"/>
      <c r="O81" s="87"/>
      <c r="P81" s="87"/>
      <c r="Q81" s="87"/>
      <c r="R81" s="87">
        <f t="shared" si="1"/>
        <v>66456.08</v>
      </c>
    </row>
    <row r="82" spans="1:18" x14ac:dyDescent="0.25">
      <c r="A82" s="43">
        <v>81</v>
      </c>
      <c r="B82" s="44">
        <v>2045931</v>
      </c>
      <c r="C82" s="44" t="s">
        <v>40</v>
      </c>
      <c r="D82" s="44" t="s">
        <v>116</v>
      </c>
      <c r="E82" s="44" t="s">
        <v>41</v>
      </c>
      <c r="F82" s="88"/>
      <c r="G82" s="88"/>
      <c r="H82" s="88">
        <v>672</v>
      </c>
      <c r="I82" s="88"/>
      <c r="J82" s="88"/>
      <c r="K82" s="88"/>
      <c r="L82" s="88"/>
      <c r="M82" s="88"/>
      <c r="N82" s="88"/>
      <c r="O82" s="88"/>
      <c r="P82" s="88"/>
      <c r="Q82" s="88"/>
      <c r="R82" s="88">
        <f t="shared" si="1"/>
        <v>672</v>
      </c>
    </row>
    <row r="83" spans="1:18" x14ac:dyDescent="0.25">
      <c r="A83" s="40">
        <v>82</v>
      </c>
      <c r="B83" s="41">
        <v>5015243</v>
      </c>
      <c r="C83" s="41" t="s">
        <v>106</v>
      </c>
      <c r="D83" s="41" t="s">
        <v>116</v>
      </c>
      <c r="E83" s="41" t="s">
        <v>41</v>
      </c>
      <c r="F83" s="87"/>
      <c r="G83" s="87"/>
      <c r="H83" s="87">
        <v>5024</v>
      </c>
      <c r="I83" s="87"/>
      <c r="J83" s="87"/>
      <c r="K83" s="87"/>
      <c r="L83" s="87"/>
      <c r="M83" s="87"/>
      <c r="N83" s="87"/>
      <c r="O83" s="87"/>
      <c r="P83" s="87"/>
      <c r="Q83" s="87"/>
      <c r="R83" s="87">
        <f t="shared" si="1"/>
        <v>5024</v>
      </c>
    </row>
    <row r="84" spans="1:18" x14ac:dyDescent="0.25">
      <c r="A84" s="43">
        <v>83</v>
      </c>
      <c r="B84" s="44">
        <v>2009765</v>
      </c>
      <c r="C84" s="44" t="s">
        <v>655</v>
      </c>
      <c r="D84" s="44" t="s">
        <v>116</v>
      </c>
      <c r="E84" s="44" t="s">
        <v>41</v>
      </c>
      <c r="F84" s="88"/>
      <c r="G84" s="88"/>
      <c r="H84" s="88">
        <v>640</v>
      </c>
      <c r="I84" s="88">
        <v>16444.3</v>
      </c>
      <c r="J84" s="88">
        <v>200</v>
      </c>
      <c r="K84" s="88"/>
      <c r="L84" s="88"/>
      <c r="M84" s="88"/>
      <c r="N84" s="88"/>
      <c r="O84" s="88"/>
      <c r="P84" s="88"/>
      <c r="Q84" s="88"/>
      <c r="R84" s="88">
        <f t="shared" si="1"/>
        <v>17284.3</v>
      </c>
    </row>
    <row r="85" spans="1:18" x14ac:dyDescent="0.25">
      <c r="A85" s="40">
        <v>84</v>
      </c>
      <c r="B85" s="41">
        <v>5257352</v>
      </c>
      <c r="C85" s="41" t="s">
        <v>656</v>
      </c>
      <c r="D85" s="41" t="s">
        <v>116</v>
      </c>
      <c r="E85" s="41" t="s">
        <v>41</v>
      </c>
      <c r="F85" s="87"/>
      <c r="G85" s="87"/>
      <c r="H85" s="87">
        <v>727.9</v>
      </c>
      <c r="I85" s="87"/>
      <c r="J85" s="87"/>
      <c r="K85" s="87"/>
      <c r="L85" s="87"/>
      <c r="M85" s="87"/>
      <c r="N85" s="87"/>
      <c r="O85" s="87"/>
      <c r="P85" s="87"/>
      <c r="Q85" s="87"/>
      <c r="R85" s="87">
        <f t="shared" si="1"/>
        <v>727.9</v>
      </c>
    </row>
    <row r="86" spans="1:18" x14ac:dyDescent="0.25">
      <c r="A86" s="43">
        <v>85</v>
      </c>
      <c r="B86" s="44">
        <v>2874482</v>
      </c>
      <c r="C86" s="44" t="s">
        <v>657</v>
      </c>
      <c r="D86" s="44" t="s">
        <v>116</v>
      </c>
      <c r="E86" s="44" t="s">
        <v>41</v>
      </c>
      <c r="F86" s="88">
        <v>90</v>
      </c>
      <c r="G86" s="88"/>
      <c r="H86" s="88">
        <v>140</v>
      </c>
      <c r="I86" s="88"/>
      <c r="J86" s="88"/>
      <c r="K86" s="88"/>
      <c r="L86" s="88"/>
      <c r="M86" s="88"/>
      <c r="N86" s="88"/>
      <c r="O86" s="88"/>
      <c r="P86" s="88"/>
      <c r="Q86" s="88"/>
      <c r="R86" s="88">
        <f t="shared" si="1"/>
        <v>230</v>
      </c>
    </row>
    <row r="87" spans="1:18" x14ac:dyDescent="0.25">
      <c r="A87" s="40">
        <v>86</v>
      </c>
      <c r="B87" s="41">
        <v>2550466</v>
      </c>
      <c r="C87" s="41" t="s">
        <v>493</v>
      </c>
      <c r="D87" s="41" t="s">
        <v>116</v>
      </c>
      <c r="E87" s="41" t="s">
        <v>145</v>
      </c>
      <c r="F87" s="87"/>
      <c r="G87" s="87"/>
      <c r="H87" s="87">
        <f>716.78</f>
        <v>716.78</v>
      </c>
      <c r="I87" s="87"/>
      <c r="J87" s="87"/>
      <c r="K87" s="87"/>
      <c r="L87" s="87"/>
      <c r="M87" s="87"/>
      <c r="N87" s="87"/>
      <c r="O87" s="87"/>
      <c r="P87" s="87"/>
      <c r="Q87" s="87"/>
      <c r="R87" s="87">
        <f t="shared" si="1"/>
        <v>716.78</v>
      </c>
    </row>
    <row r="88" spans="1:18" x14ac:dyDescent="0.25">
      <c r="A88" s="43">
        <v>87</v>
      </c>
      <c r="B88" s="44">
        <v>5170672</v>
      </c>
      <c r="C88" s="44" t="s">
        <v>430</v>
      </c>
      <c r="D88" s="44" t="s">
        <v>116</v>
      </c>
      <c r="E88" s="44" t="s">
        <v>117</v>
      </c>
      <c r="F88" s="88"/>
      <c r="G88" s="88"/>
      <c r="H88" s="88"/>
      <c r="I88" s="88"/>
      <c r="J88" s="88"/>
      <c r="K88" s="88"/>
      <c r="L88" s="88"/>
      <c r="M88" s="88"/>
      <c r="N88" s="88"/>
      <c r="O88" s="88"/>
      <c r="P88" s="88">
        <v>800</v>
      </c>
      <c r="Q88" s="88"/>
      <c r="R88" s="88">
        <f t="shared" si="1"/>
        <v>800</v>
      </c>
    </row>
    <row r="89" spans="1:18" x14ac:dyDescent="0.25">
      <c r="A89" s="40">
        <v>88</v>
      </c>
      <c r="B89" s="41">
        <v>5041538</v>
      </c>
      <c r="C89" s="41" t="s">
        <v>144</v>
      </c>
      <c r="D89" s="41" t="s">
        <v>116</v>
      </c>
      <c r="E89" s="41" t="s">
        <v>142</v>
      </c>
      <c r="F89" s="87"/>
      <c r="G89" s="87"/>
      <c r="H89" s="87">
        <v>4320.2</v>
      </c>
      <c r="I89" s="87"/>
      <c r="J89" s="87"/>
      <c r="K89" s="87"/>
      <c r="L89" s="87"/>
      <c r="M89" s="87"/>
      <c r="N89" s="87"/>
      <c r="O89" s="87"/>
      <c r="P89" s="87"/>
      <c r="Q89" s="87"/>
      <c r="R89" s="87">
        <f t="shared" si="1"/>
        <v>4320.2</v>
      </c>
    </row>
    <row r="90" spans="1:18" x14ac:dyDescent="0.25">
      <c r="A90" s="43">
        <v>89</v>
      </c>
      <c r="B90" s="44">
        <v>5031869</v>
      </c>
      <c r="C90" s="44" t="s">
        <v>658</v>
      </c>
      <c r="D90" s="44" t="s">
        <v>116</v>
      </c>
      <c r="E90" s="44" t="s">
        <v>142</v>
      </c>
      <c r="F90" s="88"/>
      <c r="G90" s="88"/>
      <c r="H90" s="88">
        <v>1335</v>
      </c>
      <c r="I90" s="88">
        <v>374.45</v>
      </c>
      <c r="J90" s="88"/>
      <c r="K90" s="88"/>
      <c r="L90" s="88"/>
      <c r="M90" s="88"/>
      <c r="N90" s="88"/>
      <c r="O90" s="88"/>
      <c r="P90" s="88"/>
      <c r="Q90" s="88"/>
      <c r="R90" s="88">
        <f t="shared" si="1"/>
        <v>1709.45</v>
      </c>
    </row>
    <row r="91" spans="1:18" x14ac:dyDescent="0.25">
      <c r="A91" s="40">
        <v>90</v>
      </c>
      <c r="B91" s="41">
        <v>2095025</v>
      </c>
      <c r="C91" s="41" t="s">
        <v>204</v>
      </c>
      <c r="D91" s="41" t="s">
        <v>116</v>
      </c>
      <c r="E91" s="41" t="s">
        <v>142</v>
      </c>
      <c r="F91" s="87"/>
      <c r="G91" s="87"/>
      <c r="H91" s="87">
        <f>7921.06+3960.5+3960.53+21986.95</f>
        <v>37829.040000000001</v>
      </c>
      <c r="I91" s="87">
        <f>5000+26378.83</f>
        <v>31378.83</v>
      </c>
      <c r="J91" s="87"/>
      <c r="K91" s="87"/>
      <c r="L91" s="87"/>
      <c r="M91" s="87"/>
      <c r="N91" s="87"/>
      <c r="O91" s="87"/>
      <c r="P91" s="87"/>
      <c r="Q91" s="87"/>
      <c r="R91" s="87">
        <f t="shared" si="1"/>
        <v>69207.87</v>
      </c>
    </row>
    <row r="92" spans="1:18" x14ac:dyDescent="0.25">
      <c r="A92" s="43">
        <v>91</v>
      </c>
      <c r="B92" s="44">
        <v>5102081</v>
      </c>
      <c r="C92" s="44" t="s">
        <v>599</v>
      </c>
      <c r="D92" s="44" t="s">
        <v>116</v>
      </c>
      <c r="E92" s="44" t="s">
        <v>142</v>
      </c>
      <c r="F92" s="88"/>
      <c r="G92" s="88"/>
      <c r="H92" s="88">
        <v>329.2</v>
      </c>
      <c r="I92" s="88"/>
      <c r="J92" s="88"/>
      <c r="K92" s="88"/>
      <c r="L92" s="88"/>
      <c r="M92" s="88"/>
      <c r="N92" s="88"/>
      <c r="O92" s="88"/>
      <c r="P92" s="88">
        <v>400</v>
      </c>
      <c r="Q92" s="88"/>
      <c r="R92" s="88">
        <f t="shared" si="1"/>
        <v>729.2</v>
      </c>
    </row>
    <row r="93" spans="1:18" x14ac:dyDescent="0.25">
      <c r="A93" s="40">
        <v>92</v>
      </c>
      <c r="B93" s="41">
        <v>2697734</v>
      </c>
      <c r="C93" s="41" t="s">
        <v>280</v>
      </c>
      <c r="D93" s="41" t="s">
        <v>116</v>
      </c>
      <c r="E93" s="41" t="s">
        <v>142</v>
      </c>
      <c r="F93" s="87"/>
      <c r="G93" s="87"/>
      <c r="H93" s="87">
        <v>464.4</v>
      </c>
      <c r="I93" s="87"/>
      <c r="J93" s="87"/>
      <c r="K93" s="87"/>
      <c r="L93" s="87"/>
      <c r="M93" s="87"/>
      <c r="N93" s="87"/>
      <c r="O93" s="87"/>
      <c r="P93" s="87"/>
      <c r="Q93" s="87"/>
      <c r="R93" s="87">
        <f t="shared" si="1"/>
        <v>464.4</v>
      </c>
    </row>
    <row r="94" spans="1:18" x14ac:dyDescent="0.25">
      <c r="A94" s="43">
        <v>93</v>
      </c>
      <c r="B94" s="44">
        <v>5026628</v>
      </c>
      <c r="C94" s="44" t="s">
        <v>659</v>
      </c>
      <c r="D94" s="44" t="s">
        <v>116</v>
      </c>
      <c r="E94" s="44" t="s">
        <v>142</v>
      </c>
      <c r="F94" s="88"/>
      <c r="G94" s="88"/>
      <c r="H94" s="88"/>
      <c r="I94" s="88">
        <v>1098.9000000000001</v>
      </c>
      <c r="J94" s="88"/>
      <c r="K94" s="88"/>
      <c r="L94" s="88"/>
      <c r="M94" s="88"/>
      <c r="N94" s="88"/>
      <c r="O94" s="88"/>
      <c r="P94" s="88"/>
      <c r="Q94" s="88"/>
      <c r="R94" s="88">
        <f t="shared" si="1"/>
        <v>1098.9000000000001</v>
      </c>
    </row>
    <row r="95" spans="1:18" x14ac:dyDescent="0.25">
      <c r="A95" s="40">
        <v>94</v>
      </c>
      <c r="B95" s="41">
        <v>5210402</v>
      </c>
      <c r="C95" s="41" t="s">
        <v>627</v>
      </c>
      <c r="D95" s="41" t="s">
        <v>116</v>
      </c>
      <c r="E95" s="41" t="s">
        <v>660</v>
      </c>
      <c r="F95" s="87"/>
      <c r="G95" s="87"/>
      <c r="H95" s="87"/>
      <c r="I95" s="87"/>
      <c r="J95" s="87"/>
      <c r="K95" s="87"/>
      <c r="L95" s="87"/>
      <c r="M95" s="87"/>
      <c r="N95" s="87"/>
      <c r="O95" s="87"/>
      <c r="P95" s="87">
        <v>300</v>
      </c>
      <c r="Q95" s="87"/>
      <c r="R95" s="87">
        <f t="shared" si="1"/>
        <v>300</v>
      </c>
    </row>
    <row r="96" spans="1:18" x14ac:dyDescent="0.25">
      <c r="A96" s="43">
        <v>95</v>
      </c>
      <c r="B96" s="44">
        <v>5382432</v>
      </c>
      <c r="C96" s="44" t="s">
        <v>661</v>
      </c>
      <c r="D96" s="44" t="s">
        <v>116</v>
      </c>
      <c r="E96" s="44" t="s">
        <v>660</v>
      </c>
      <c r="F96" s="88"/>
      <c r="G96" s="88"/>
      <c r="H96" s="88">
        <v>800</v>
      </c>
      <c r="I96" s="88">
        <v>1132.2</v>
      </c>
      <c r="J96" s="88"/>
      <c r="K96" s="88"/>
      <c r="L96" s="88"/>
      <c r="M96" s="88"/>
      <c r="N96" s="88"/>
      <c r="O96" s="88"/>
      <c r="P96" s="88"/>
      <c r="Q96" s="88"/>
      <c r="R96" s="88">
        <f t="shared" si="1"/>
        <v>1932.2</v>
      </c>
    </row>
    <row r="97" spans="1:18" x14ac:dyDescent="0.25">
      <c r="A97" s="40">
        <v>96</v>
      </c>
      <c r="B97" s="41">
        <v>2078449</v>
      </c>
      <c r="C97" s="41" t="s">
        <v>151</v>
      </c>
      <c r="D97" s="41" t="s">
        <v>116</v>
      </c>
      <c r="E97" s="41" t="s">
        <v>120</v>
      </c>
      <c r="F97" s="87"/>
      <c r="G97" s="87"/>
      <c r="H97" s="87"/>
      <c r="I97" s="87">
        <v>4695</v>
      </c>
      <c r="J97" s="87"/>
      <c r="K97" s="87"/>
      <c r="L97" s="87"/>
      <c r="M97" s="87"/>
      <c r="N97" s="87"/>
      <c r="O97" s="87"/>
      <c r="P97" s="87"/>
      <c r="Q97" s="87"/>
      <c r="R97" s="87">
        <f t="shared" si="1"/>
        <v>4695</v>
      </c>
    </row>
    <row r="98" spans="1:18" x14ac:dyDescent="0.25">
      <c r="A98" s="43">
        <v>97</v>
      </c>
      <c r="B98" s="44">
        <v>5026628</v>
      </c>
      <c r="C98" s="44" t="s">
        <v>659</v>
      </c>
      <c r="D98" s="44" t="s">
        <v>116</v>
      </c>
      <c r="E98" s="44" t="s">
        <v>120</v>
      </c>
      <c r="F98" s="88"/>
      <c r="G98" s="88"/>
      <c r="H98" s="88">
        <v>480</v>
      </c>
      <c r="I98" s="88"/>
      <c r="J98" s="88"/>
      <c r="K98" s="88"/>
      <c r="L98" s="88"/>
      <c r="M98" s="88"/>
      <c r="N98" s="88"/>
      <c r="O98" s="88"/>
      <c r="P98" s="88"/>
      <c r="Q98" s="88"/>
      <c r="R98" s="88">
        <f t="shared" si="1"/>
        <v>480</v>
      </c>
    </row>
    <row r="99" spans="1:18" x14ac:dyDescent="0.25">
      <c r="A99" s="40">
        <v>98</v>
      </c>
      <c r="B99" s="41">
        <v>5210402</v>
      </c>
      <c r="C99" s="41" t="s">
        <v>627</v>
      </c>
      <c r="D99" s="41" t="s">
        <v>116</v>
      </c>
      <c r="E99" s="41" t="s">
        <v>662</v>
      </c>
      <c r="F99" s="87"/>
      <c r="G99" s="87"/>
      <c r="H99" s="87"/>
      <c r="I99" s="87"/>
      <c r="J99" s="87"/>
      <c r="K99" s="87"/>
      <c r="L99" s="87"/>
      <c r="M99" s="87"/>
      <c r="N99" s="87"/>
      <c r="O99" s="87"/>
      <c r="P99" s="87">
        <v>300</v>
      </c>
      <c r="Q99" s="87"/>
      <c r="R99" s="87">
        <f t="shared" si="1"/>
        <v>300</v>
      </c>
    </row>
    <row r="100" spans="1:18" x14ac:dyDescent="0.25">
      <c r="A100" s="43">
        <v>99</v>
      </c>
      <c r="B100" s="44">
        <v>2550466</v>
      </c>
      <c r="C100" s="44" t="s">
        <v>493</v>
      </c>
      <c r="D100" s="44" t="s">
        <v>116</v>
      </c>
      <c r="E100" s="44" t="s">
        <v>662</v>
      </c>
      <c r="F100" s="88"/>
      <c r="G100" s="88"/>
      <c r="H100" s="88">
        <f>1488+744+744</f>
        <v>2976</v>
      </c>
      <c r="I100" s="88"/>
      <c r="J100" s="88"/>
      <c r="K100" s="88"/>
      <c r="L100" s="88"/>
      <c r="M100" s="88"/>
      <c r="N100" s="88"/>
      <c r="O100" s="88"/>
      <c r="P100" s="88"/>
      <c r="Q100" s="88"/>
      <c r="R100" s="88">
        <f t="shared" si="1"/>
        <v>2976</v>
      </c>
    </row>
    <row r="101" spans="1:18" x14ac:dyDescent="0.25">
      <c r="A101" s="40">
        <v>100</v>
      </c>
      <c r="B101" s="41">
        <v>5170672</v>
      </c>
      <c r="C101" s="41" t="s">
        <v>430</v>
      </c>
      <c r="D101" s="41" t="s">
        <v>116</v>
      </c>
      <c r="E101" s="41" t="s">
        <v>662</v>
      </c>
      <c r="F101" s="87"/>
      <c r="G101" s="87"/>
      <c r="H101" s="87"/>
      <c r="I101" s="87"/>
      <c r="J101" s="87"/>
      <c r="K101" s="87"/>
      <c r="L101" s="87"/>
      <c r="M101" s="87"/>
      <c r="N101" s="87"/>
      <c r="O101" s="87"/>
      <c r="P101" s="87">
        <v>800</v>
      </c>
      <c r="Q101" s="87"/>
      <c r="R101" s="87">
        <f t="shared" si="1"/>
        <v>800</v>
      </c>
    </row>
    <row r="102" spans="1:18" x14ac:dyDescent="0.25">
      <c r="A102" s="43">
        <v>101</v>
      </c>
      <c r="B102" s="44">
        <v>2095025</v>
      </c>
      <c r="C102" s="44" t="s">
        <v>204</v>
      </c>
      <c r="D102" s="44" t="s">
        <v>116</v>
      </c>
      <c r="E102" s="44" t="s">
        <v>663</v>
      </c>
      <c r="F102" s="88"/>
      <c r="G102" s="88"/>
      <c r="H102" s="88">
        <f>25973.89+18000+43889.89</f>
        <v>87863.78</v>
      </c>
      <c r="I102" s="88">
        <v>1500.1</v>
      </c>
      <c r="J102" s="88"/>
      <c r="K102" s="88"/>
      <c r="L102" s="88"/>
      <c r="M102" s="88"/>
      <c r="N102" s="88"/>
      <c r="O102" s="88"/>
      <c r="P102" s="88"/>
      <c r="Q102" s="88"/>
      <c r="R102" s="88">
        <f t="shared" si="1"/>
        <v>89363.88</v>
      </c>
    </row>
    <row r="103" spans="1:18" x14ac:dyDescent="0.25">
      <c r="A103" s="40">
        <v>102</v>
      </c>
      <c r="B103" s="41">
        <v>5287227</v>
      </c>
      <c r="C103" s="41" t="s">
        <v>664</v>
      </c>
      <c r="D103" s="41" t="s">
        <v>116</v>
      </c>
      <c r="E103" s="41" t="s">
        <v>663</v>
      </c>
      <c r="F103" s="87"/>
      <c r="G103" s="87"/>
      <c r="H103" s="87"/>
      <c r="I103" s="87"/>
      <c r="J103" s="87"/>
      <c r="K103" s="87"/>
      <c r="L103" s="87"/>
      <c r="M103" s="87"/>
      <c r="N103" s="87"/>
      <c r="O103" s="87"/>
      <c r="P103" s="87">
        <v>250</v>
      </c>
      <c r="Q103" s="87"/>
      <c r="R103" s="87">
        <f t="shared" si="1"/>
        <v>250</v>
      </c>
    </row>
    <row r="104" spans="1:18" x14ac:dyDescent="0.25">
      <c r="A104" s="43">
        <v>103</v>
      </c>
      <c r="B104" s="44">
        <v>5522935</v>
      </c>
      <c r="C104" s="44" t="s">
        <v>665</v>
      </c>
      <c r="D104" s="44" t="s">
        <v>116</v>
      </c>
      <c r="E104" s="44" t="s">
        <v>666</v>
      </c>
      <c r="F104" s="88"/>
      <c r="G104" s="88"/>
      <c r="H104" s="88">
        <f>3234.8</f>
        <v>3234.8</v>
      </c>
      <c r="I104" s="88">
        <v>6581.4</v>
      </c>
      <c r="J104" s="88">
        <v>7880</v>
      </c>
      <c r="K104" s="88"/>
      <c r="L104" s="88"/>
      <c r="M104" s="88"/>
      <c r="N104" s="88"/>
      <c r="O104" s="88"/>
      <c r="P104" s="88"/>
      <c r="Q104" s="88"/>
      <c r="R104" s="88">
        <f t="shared" si="1"/>
        <v>17696.2</v>
      </c>
    </row>
    <row r="105" spans="1:18" x14ac:dyDescent="0.25">
      <c r="A105" s="40">
        <v>104</v>
      </c>
      <c r="B105" s="41">
        <v>2550466</v>
      </c>
      <c r="C105" s="41" t="s">
        <v>493</v>
      </c>
      <c r="D105" s="41" t="s">
        <v>116</v>
      </c>
      <c r="E105" s="41" t="s">
        <v>667</v>
      </c>
      <c r="F105" s="87"/>
      <c r="G105" s="87"/>
      <c r="H105" s="87">
        <f>64.76+88.47+129.29+129.29+129.29+129.29</f>
        <v>670.38999999999987</v>
      </c>
      <c r="I105" s="87"/>
      <c r="J105" s="87"/>
      <c r="K105" s="87"/>
      <c r="L105" s="87"/>
      <c r="M105" s="87"/>
      <c r="N105" s="87"/>
      <c r="O105" s="87"/>
      <c r="P105" s="87"/>
      <c r="Q105" s="87"/>
      <c r="R105" s="87">
        <f t="shared" si="1"/>
        <v>670.38999999999987</v>
      </c>
    </row>
    <row r="106" spans="1:18" x14ac:dyDescent="0.25">
      <c r="A106" s="43">
        <v>105</v>
      </c>
      <c r="B106" s="44">
        <v>2078449</v>
      </c>
      <c r="C106" s="44" t="s">
        <v>151</v>
      </c>
      <c r="D106" s="44" t="s">
        <v>116</v>
      </c>
      <c r="E106" s="44" t="s">
        <v>140</v>
      </c>
      <c r="F106" s="88"/>
      <c r="G106" s="88"/>
      <c r="H106" s="88"/>
      <c r="I106" s="88">
        <v>3120</v>
      </c>
      <c r="J106" s="88"/>
      <c r="K106" s="88"/>
      <c r="L106" s="88"/>
      <c r="M106" s="88"/>
      <c r="N106" s="88"/>
      <c r="O106" s="88"/>
      <c r="P106" s="88"/>
      <c r="Q106" s="88"/>
      <c r="R106" s="88">
        <f t="shared" si="1"/>
        <v>3120</v>
      </c>
    </row>
    <row r="107" spans="1:18" x14ac:dyDescent="0.25">
      <c r="A107" s="40">
        <v>106</v>
      </c>
      <c r="B107" s="41">
        <v>5288703</v>
      </c>
      <c r="C107" s="41" t="s">
        <v>576</v>
      </c>
      <c r="D107" s="41" t="s">
        <v>116</v>
      </c>
      <c r="E107" s="41" t="s">
        <v>140</v>
      </c>
      <c r="F107" s="87"/>
      <c r="G107" s="87">
        <v>216</v>
      </c>
      <c r="H107" s="87"/>
      <c r="I107" s="87"/>
      <c r="J107" s="87"/>
      <c r="K107" s="87"/>
      <c r="L107" s="87"/>
      <c r="M107" s="87"/>
      <c r="N107" s="87"/>
      <c r="O107" s="87"/>
      <c r="P107" s="87">
        <v>0</v>
      </c>
      <c r="Q107" s="87"/>
      <c r="R107" s="87">
        <f t="shared" si="1"/>
        <v>216</v>
      </c>
    </row>
    <row r="108" spans="1:18" x14ac:dyDescent="0.25">
      <c r="A108" s="43">
        <v>107</v>
      </c>
      <c r="B108" s="44">
        <v>5247462</v>
      </c>
      <c r="C108" s="44" t="s">
        <v>668</v>
      </c>
      <c r="D108" s="44" t="s">
        <v>116</v>
      </c>
      <c r="E108" s="44" t="s">
        <v>669</v>
      </c>
      <c r="F108" s="88"/>
      <c r="G108" s="88"/>
      <c r="H108" s="88">
        <v>80</v>
      </c>
      <c r="I108" s="88"/>
      <c r="J108" s="88"/>
      <c r="K108" s="88"/>
      <c r="L108" s="88"/>
      <c r="M108" s="88"/>
      <c r="N108" s="88"/>
      <c r="O108" s="88"/>
      <c r="P108" s="88">
        <v>500</v>
      </c>
      <c r="Q108" s="88"/>
      <c r="R108" s="88">
        <f t="shared" si="1"/>
        <v>580</v>
      </c>
    </row>
    <row r="109" spans="1:18" x14ac:dyDescent="0.25">
      <c r="A109" s="40">
        <v>108</v>
      </c>
      <c r="B109" s="41">
        <v>2078449</v>
      </c>
      <c r="C109" s="41" t="s">
        <v>151</v>
      </c>
      <c r="D109" s="41" t="s">
        <v>160</v>
      </c>
      <c r="E109" s="41" t="s">
        <v>128</v>
      </c>
      <c r="F109" s="87"/>
      <c r="G109" s="87"/>
      <c r="H109" s="87">
        <v>545.9</v>
      </c>
      <c r="I109" s="87">
        <v>6710.3</v>
      </c>
      <c r="J109" s="87"/>
      <c r="K109" s="87"/>
      <c r="L109" s="87"/>
      <c r="M109" s="87"/>
      <c r="N109" s="87"/>
      <c r="O109" s="87"/>
      <c r="P109" s="87">
        <v>51940</v>
      </c>
      <c r="Q109" s="87"/>
      <c r="R109" s="87">
        <f t="shared" si="1"/>
        <v>59196.2</v>
      </c>
    </row>
    <row r="110" spans="1:18" x14ac:dyDescent="0.25">
      <c r="A110" s="43">
        <v>109</v>
      </c>
      <c r="B110" s="44">
        <v>5168201</v>
      </c>
      <c r="C110" s="44" t="s">
        <v>670</v>
      </c>
      <c r="D110" s="44" t="s">
        <v>160</v>
      </c>
      <c r="E110" s="44" t="s">
        <v>147</v>
      </c>
      <c r="F110" s="88"/>
      <c r="G110" s="88"/>
      <c r="H110" s="88"/>
      <c r="I110" s="88"/>
      <c r="J110" s="88"/>
      <c r="K110" s="88"/>
      <c r="L110" s="88"/>
      <c r="M110" s="88"/>
      <c r="N110" s="88"/>
      <c r="O110" s="88"/>
      <c r="P110" s="88">
        <v>300</v>
      </c>
      <c r="Q110" s="88"/>
      <c r="R110" s="88">
        <f t="shared" si="1"/>
        <v>300</v>
      </c>
    </row>
    <row r="111" spans="1:18" x14ac:dyDescent="0.25">
      <c r="A111" s="40">
        <v>110</v>
      </c>
      <c r="B111" s="41">
        <v>5584469</v>
      </c>
      <c r="C111" s="41" t="s">
        <v>137</v>
      </c>
      <c r="D111" s="41" t="s">
        <v>160</v>
      </c>
      <c r="E111" s="41" t="s">
        <v>147</v>
      </c>
      <c r="F111" s="87"/>
      <c r="G111" s="87"/>
      <c r="H111" s="87">
        <v>500</v>
      </c>
      <c r="I111" s="87"/>
      <c r="J111" s="87"/>
      <c r="K111" s="87"/>
      <c r="L111" s="87"/>
      <c r="M111" s="87"/>
      <c r="N111" s="87"/>
      <c r="O111" s="87"/>
      <c r="P111" s="87"/>
      <c r="Q111" s="87"/>
      <c r="R111" s="87">
        <f t="shared" si="1"/>
        <v>500</v>
      </c>
    </row>
    <row r="112" spans="1:18" x14ac:dyDescent="0.25">
      <c r="A112" s="43">
        <v>111</v>
      </c>
      <c r="B112" s="44">
        <v>5018056</v>
      </c>
      <c r="C112" s="44" t="s">
        <v>155</v>
      </c>
      <c r="D112" s="44" t="s">
        <v>160</v>
      </c>
      <c r="E112" s="44" t="s">
        <v>147</v>
      </c>
      <c r="F112" s="88"/>
      <c r="G112" s="88"/>
      <c r="H112" s="88"/>
      <c r="I112" s="88"/>
      <c r="J112" s="88"/>
      <c r="K112" s="88"/>
      <c r="L112" s="88"/>
      <c r="M112" s="88"/>
      <c r="N112" s="88"/>
      <c r="O112" s="88"/>
      <c r="P112" s="88">
        <v>1000</v>
      </c>
      <c r="Q112" s="88"/>
      <c r="R112" s="88">
        <f t="shared" si="1"/>
        <v>1000</v>
      </c>
    </row>
    <row r="113" spans="1:18" x14ac:dyDescent="0.25">
      <c r="A113" s="40">
        <v>112</v>
      </c>
      <c r="B113" s="41">
        <v>5168171</v>
      </c>
      <c r="C113" s="41" t="s">
        <v>671</v>
      </c>
      <c r="D113" s="41" t="s">
        <v>160</v>
      </c>
      <c r="E113" s="41" t="s">
        <v>147</v>
      </c>
      <c r="F113" s="87"/>
      <c r="G113" s="87"/>
      <c r="H113" s="87"/>
      <c r="I113" s="87"/>
      <c r="J113" s="87"/>
      <c r="K113" s="87"/>
      <c r="L113" s="87"/>
      <c r="M113" s="87"/>
      <c r="N113" s="87"/>
      <c r="O113" s="87"/>
      <c r="P113" s="87">
        <v>450</v>
      </c>
      <c r="Q113" s="87"/>
      <c r="R113" s="87">
        <f t="shared" si="1"/>
        <v>450</v>
      </c>
    </row>
    <row r="114" spans="1:18" x14ac:dyDescent="0.25">
      <c r="A114" s="43">
        <v>113</v>
      </c>
      <c r="B114" s="44">
        <v>5584469</v>
      </c>
      <c r="C114" s="44" t="s">
        <v>137</v>
      </c>
      <c r="D114" s="44" t="s">
        <v>160</v>
      </c>
      <c r="E114" s="44" t="s">
        <v>136</v>
      </c>
      <c r="F114" s="88"/>
      <c r="G114" s="88"/>
      <c r="H114" s="88">
        <v>1500</v>
      </c>
      <c r="I114" s="88">
        <v>6680.2</v>
      </c>
      <c r="J114" s="88"/>
      <c r="K114" s="88"/>
      <c r="L114" s="88"/>
      <c r="M114" s="88"/>
      <c r="N114" s="88"/>
      <c r="O114" s="88"/>
      <c r="P114" s="88"/>
      <c r="Q114" s="88"/>
      <c r="R114" s="88">
        <f t="shared" si="1"/>
        <v>8180.2</v>
      </c>
    </row>
    <row r="115" spans="1:18" x14ac:dyDescent="0.25">
      <c r="A115" s="40">
        <v>114</v>
      </c>
      <c r="B115" s="41">
        <v>2011239</v>
      </c>
      <c r="C115" s="41" t="s">
        <v>167</v>
      </c>
      <c r="D115" s="41" t="s">
        <v>162</v>
      </c>
      <c r="E115" s="41" t="s">
        <v>41</v>
      </c>
      <c r="F115" s="87"/>
      <c r="G115" s="87">
        <v>2529.9</v>
      </c>
      <c r="H115" s="87">
        <v>6975.6</v>
      </c>
      <c r="I115" s="87">
        <v>10355.43</v>
      </c>
      <c r="J115" s="87"/>
      <c r="K115" s="87"/>
      <c r="L115" s="87"/>
      <c r="M115" s="87"/>
      <c r="N115" s="87"/>
      <c r="O115" s="87"/>
      <c r="P115" s="87"/>
      <c r="Q115" s="87"/>
      <c r="R115" s="87">
        <f t="shared" si="1"/>
        <v>19860.93</v>
      </c>
    </row>
    <row r="116" spans="1:18" x14ac:dyDescent="0.25">
      <c r="A116" s="43">
        <v>115</v>
      </c>
      <c r="B116" s="44">
        <v>5108799</v>
      </c>
      <c r="C116" s="44" t="s">
        <v>672</v>
      </c>
      <c r="D116" s="44" t="s">
        <v>162</v>
      </c>
      <c r="E116" s="44" t="s">
        <v>41</v>
      </c>
      <c r="F116" s="88">
        <v>5220</v>
      </c>
      <c r="G116" s="88"/>
      <c r="H116" s="88">
        <v>3116.4</v>
      </c>
      <c r="I116" s="88"/>
      <c r="J116" s="88"/>
      <c r="K116" s="88"/>
      <c r="L116" s="88"/>
      <c r="M116" s="88"/>
      <c r="N116" s="88"/>
      <c r="O116" s="88"/>
      <c r="P116" s="88"/>
      <c r="Q116" s="88"/>
      <c r="R116" s="88">
        <f t="shared" si="1"/>
        <v>8336.4</v>
      </c>
    </row>
    <row r="117" spans="1:18" x14ac:dyDescent="0.25">
      <c r="A117" s="40">
        <v>116</v>
      </c>
      <c r="B117" s="41">
        <v>5320798</v>
      </c>
      <c r="C117" s="41" t="s">
        <v>170</v>
      </c>
      <c r="D117" s="41" t="s">
        <v>162</v>
      </c>
      <c r="E117" s="41" t="s">
        <v>41</v>
      </c>
      <c r="F117" s="87"/>
      <c r="G117" s="87"/>
      <c r="H117" s="87">
        <v>3507.8</v>
      </c>
      <c r="I117" s="87">
        <v>25000</v>
      </c>
      <c r="J117" s="87"/>
      <c r="K117" s="87"/>
      <c r="L117" s="87"/>
      <c r="M117" s="87"/>
      <c r="N117" s="87"/>
      <c r="O117" s="87"/>
      <c r="P117" s="87"/>
      <c r="Q117" s="87"/>
      <c r="R117" s="87">
        <f t="shared" si="1"/>
        <v>28507.8</v>
      </c>
    </row>
    <row r="118" spans="1:18" x14ac:dyDescent="0.25">
      <c r="A118" s="43">
        <v>117</v>
      </c>
      <c r="B118" s="44">
        <v>2784904</v>
      </c>
      <c r="C118" s="44" t="s">
        <v>175</v>
      </c>
      <c r="D118" s="44" t="s">
        <v>162</v>
      </c>
      <c r="E118" s="44" t="s">
        <v>41</v>
      </c>
      <c r="F118" s="88">
        <v>11194.1</v>
      </c>
      <c r="G118" s="88">
        <v>648.6</v>
      </c>
      <c r="H118" s="88">
        <v>6105</v>
      </c>
      <c r="I118" s="88">
        <v>18681.55</v>
      </c>
      <c r="J118" s="88"/>
      <c r="K118" s="88"/>
      <c r="L118" s="88"/>
      <c r="M118" s="88"/>
      <c r="N118" s="88"/>
      <c r="O118" s="88"/>
      <c r="P118" s="88"/>
      <c r="Q118" s="88"/>
      <c r="R118" s="88">
        <f t="shared" si="1"/>
        <v>36629.25</v>
      </c>
    </row>
    <row r="119" spans="1:18" x14ac:dyDescent="0.25">
      <c r="A119" s="40">
        <v>118</v>
      </c>
      <c r="B119" s="41">
        <v>2344343</v>
      </c>
      <c r="C119" s="41" t="s">
        <v>195</v>
      </c>
      <c r="D119" s="41" t="s">
        <v>162</v>
      </c>
      <c r="E119" s="41" t="s">
        <v>41</v>
      </c>
      <c r="F119" s="87">
        <v>2883.6</v>
      </c>
      <c r="G119" s="87">
        <v>2000</v>
      </c>
      <c r="H119" s="87">
        <v>2139.9</v>
      </c>
      <c r="I119" s="87">
        <v>53414.6</v>
      </c>
      <c r="J119" s="87"/>
      <c r="K119" s="87"/>
      <c r="L119" s="87"/>
      <c r="M119" s="87"/>
      <c r="N119" s="87">
        <v>1506.8</v>
      </c>
      <c r="O119" s="87"/>
      <c r="P119" s="87"/>
      <c r="Q119" s="87"/>
      <c r="R119" s="87">
        <f t="shared" si="1"/>
        <v>61944.9</v>
      </c>
    </row>
    <row r="120" spans="1:18" x14ac:dyDescent="0.25">
      <c r="A120" s="43">
        <v>119</v>
      </c>
      <c r="B120" s="44">
        <v>5381584</v>
      </c>
      <c r="C120" s="44" t="s">
        <v>673</v>
      </c>
      <c r="D120" s="44" t="s">
        <v>162</v>
      </c>
      <c r="E120" s="44" t="s">
        <v>41</v>
      </c>
      <c r="F120" s="88"/>
      <c r="G120" s="88"/>
      <c r="H120" s="88">
        <v>4034.4</v>
      </c>
      <c r="I120" s="88"/>
      <c r="J120" s="88"/>
      <c r="K120" s="88"/>
      <c r="L120" s="88"/>
      <c r="M120" s="88"/>
      <c r="N120" s="88"/>
      <c r="O120" s="88"/>
      <c r="P120" s="88"/>
      <c r="Q120" s="88"/>
      <c r="R120" s="88">
        <f t="shared" si="1"/>
        <v>4034.4</v>
      </c>
    </row>
    <row r="121" spans="1:18" x14ac:dyDescent="0.25">
      <c r="A121" s="40">
        <v>120</v>
      </c>
      <c r="B121" s="41">
        <v>2827875</v>
      </c>
      <c r="C121" s="41" t="s">
        <v>674</v>
      </c>
      <c r="D121" s="41" t="s">
        <v>162</v>
      </c>
      <c r="E121" s="41" t="s">
        <v>41</v>
      </c>
      <c r="F121" s="87"/>
      <c r="G121" s="87"/>
      <c r="H121" s="87"/>
      <c r="I121" s="87">
        <v>60</v>
      </c>
      <c r="J121" s="87"/>
      <c r="K121" s="87"/>
      <c r="L121" s="87"/>
      <c r="M121" s="87"/>
      <c r="N121" s="87"/>
      <c r="O121" s="87"/>
      <c r="P121" s="87">
        <v>50</v>
      </c>
      <c r="Q121" s="87"/>
      <c r="R121" s="87">
        <f t="shared" si="1"/>
        <v>110</v>
      </c>
    </row>
    <row r="122" spans="1:18" x14ac:dyDescent="0.25">
      <c r="A122" s="43">
        <v>121</v>
      </c>
      <c r="B122" s="44">
        <v>3738191</v>
      </c>
      <c r="C122" s="44" t="s">
        <v>34</v>
      </c>
      <c r="D122" s="44" t="s">
        <v>162</v>
      </c>
      <c r="E122" s="44" t="s">
        <v>41</v>
      </c>
      <c r="F122" s="88"/>
      <c r="G122" s="88"/>
      <c r="H122" s="88">
        <v>1171.2</v>
      </c>
      <c r="I122" s="88">
        <f>36724.6</f>
        <v>36724.6</v>
      </c>
      <c r="J122" s="88"/>
      <c r="K122" s="88"/>
      <c r="L122" s="88"/>
      <c r="M122" s="88"/>
      <c r="N122" s="88"/>
      <c r="O122" s="88"/>
      <c r="P122" s="88"/>
      <c r="Q122" s="88"/>
      <c r="R122" s="88">
        <f t="shared" si="1"/>
        <v>37895.799999999996</v>
      </c>
    </row>
    <row r="123" spans="1:18" x14ac:dyDescent="0.25">
      <c r="A123" s="40">
        <v>122</v>
      </c>
      <c r="B123" s="41">
        <v>2095025</v>
      </c>
      <c r="C123" s="41" t="s">
        <v>204</v>
      </c>
      <c r="D123" s="41" t="s">
        <v>162</v>
      </c>
      <c r="E123" s="41" t="s">
        <v>41</v>
      </c>
      <c r="F123" s="87"/>
      <c r="G123" s="87"/>
      <c r="H123" s="87">
        <f>1152+1710</f>
        <v>2862</v>
      </c>
      <c r="I123" s="87">
        <v>165</v>
      </c>
      <c r="J123" s="87"/>
      <c r="K123" s="87"/>
      <c r="L123" s="87"/>
      <c r="M123" s="87"/>
      <c r="N123" s="87"/>
      <c r="O123" s="87"/>
      <c r="P123" s="87"/>
      <c r="Q123" s="87"/>
      <c r="R123" s="87">
        <f t="shared" si="1"/>
        <v>3027</v>
      </c>
    </row>
    <row r="124" spans="1:18" x14ac:dyDescent="0.25">
      <c r="A124" s="43">
        <v>123</v>
      </c>
      <c r="B124" s="44">
        <v>2763788</v>
      </c>
      <c r="C124" s="44" t="s">
        <v>68</v>
      </c>
      <c r="D124" s="44" t="s">
        <v>162</v>
      </c>
      <c r="E124" s="44" t="s">
        <v>41</v>
      </c>
      <c r="F124" s="88"/>
      <c r="G124" s="88"/>
      <c r="H124" s="88">
        <v>1461.2</v>
      </c>
      <c r="I124" s="88">
        <v>28732.400000000001</v>
      </c>
      <c r="J124" s="88"/>
      <c r="K124" s="88"/>
      <c r="L124" s="88"/>
      <c r="M124" s="88"/>
      <c r="N124" s="88"/>
      <c r="O124" s="88"/>
      <c r="P124" s="88"/>
      <c r="Q124" s="88"/>
      <c r="R124" s="88">
        <f t="shared" si="1"/>
        <v>30193.600000000002</v>
      </c>
    </row>
    <row r="125" spans="1:18" x14ac:dyDescent="0.25">
      <c r="A125" s="40">
        <v>124</v>
      </c>
      <c r="B125" s="41">
        <v>2830213</v>
      </c>
      <c r="C125" s="41" t="s">
        <v>675</v>
      </c>
      <c r="D125" s="41" t="s">
        <v>162</v>
      </c>
      <c r="E125" s="41" t="s">
        <v>41</v>
      </c>
      <c r="F125" s="87">
        <v>299.7</v>
      </c>
      <c r="G125" s="87">
        <v>2016.7</v>
      </c>
      <c r="H125" s="87">
        <v>3333.1</v>
      </c>
      <c r="I125" s="87">
        <v>29137.7</v>
      </c>
      <c r="J125" s="87">
        <v>2225</v>
      </c>
      <c r="K125" s="87">
        <v>134093.39000000001</v>
      </c>
      <c r="L125" s="87"/>
      <c r="M125" s="87"/>
      <c r="N125" s="87"/>
      <c r="O125" s="87"/>
      <c r="P125" s="87"/>
      <c r="Q125" s="87"/>
      <c r="R125" s="87">
        <f t="shared" si="1"/>
        <v>171105.59000000003</v>
      </c>
    </row>
    <row r="126" spans="1:18" x14ac:dyDescent="0.25">
      <c r="A126" s="43">
        <v>125</v>
      </c>
      <c r="B126" s="44">
        <v>2867095</v>
      </c>
      <c r="C126" s="44" t="s">
        <v>676</v>
      </c>
      <c r="D126" s="44" t="s">
        <v>162</v>
      </c>
      <c r="E126" s="44" t="s">
        <v>41</v>
      </c>
      <c r="F126" s="88"/>
      <c r="G126" s="88"/>
      <c r="H126" s="88"/>
      <c r="I126" s="88"/>
      <c r="J126" s="88"/>
      <c r="K126" s="88"/>
      <c r="L126" s="88">
        <v>15500</v>
      </c>
      <c r="M126" s="88"/>
      <c r="N126" s="88"/>
      <c r="O126" s="88"/>
      <c r="P126" s="88"/>
      <c r="Q126" s="88"/>
      <c r="R126" s="88">
        <f t="shared" si="1"/>
        <v>15500</v>
      </c>
    </row>
    <row r="127" spans="1:18" x14ac:dyDescent="0.25">
      <c r="A127" s="40">
        <v>126</v>
      </c>
      <c r="B127" s="41">
        <v>2075385</v>
      </c>
      <c r="C127" s="41" t="s">
        <v>209</v>
      </c>
      <c r="D127" s="41" t="s">
        <v>162</v>
      </c>
      <c r="E127" s="41" t="s">
        <v>41</v>
      </c>
      <c r="F127" s="87"/>
      <c r="G127" s="87"/>
      <c r="H127" s="87"/>
      <c r="I127" s="87">
        <v>1069142.8999999999</v>
      </c>
      <c r="J127" s="87"/>
      <c r="K127" s="87"/>
      <c r="L127" s="87"/>
      <c r="M127" s="87"/>
      <c r="N127" s="87"/>
      <c r="O127" s="87"/>
      <c r="P127" s="87"/>
      <c r="Q127" s="87"/>
      <c r="R127" s="87">
        <f t="shared" si="1"/>
        <v>1069142.8999999999</v>
      </c>
    </row>
    <row r="128" spans="1:18" x14ac:dyDescent="0.25">
      <c r="A128" s="43">
        <v>127</v>
      </c>
      <c r="B128" s="44">
        <v>5320798</v>
      </c>
      <c r="C128" s="44" t="s">
        <v>170</v>
      </c>
      <c r="D128" s="44" t="s">
        <v>162</v>
      </c>
      <c r="E128" s="44" t="s">
        <v>168</v>
      </c>
      <c r="F128" s="88"/>
      <c r="G128" s="88"/>
      <c r="H128" s="88"/>
      <c r="I128" s="88">
        <v>245.55</v>
      </c>
      <c r="J128" s="88"/>
      <c r="K128" s="88"/>
      <c r="L128" s="88"/>
      <c r="M128" s="88"/>
      <c r="N128" s="88"/>
      <c r="O128" s="88"/>
      <c r="P128" s="88"/>
      <c r="Q128" s="88"/>
      <c r="R128" s="88">
        <f t="shared" si="1"/>
        <v>245.55</v>
      </c>
    </row>
    <row r="129" spans="1:18" x14ac:dyDescent="0.25">
      <c r="A129" s="40">
        <v>128</v>
      </c>
      <c r="B129" s="41">
        <v>2344343</v>
      </c>
      <c r="C129" s="41" t="s">
        <v>195</v>
      </c>
      <c r="D129" s="41" t="s">
        <v>162</v>
      </c>
      <c r="E129" s="41" t="s">
        <v>168</v>
      </c>
      <c r="F129" s="87"/>
      <c r="G129" s="87"/>
      <c r="H129" s="87"/>
      <c r="I129" s="87"/>
      <c r="J129" s="87"/>
      <c r="K129" s="87"/>
      <c r="L129" s="87"/>
      <c r="M129" s="87"/>
      <c r="N129" s="87">
        <v>702</v>
      </c>
      <c r="O129" s="87"/>
      <c r="P129" s="87"/>
      <c r="Q129" s="87"/>
      <c r="R129" s="87">
        <f t="shared" si="1"/>
        <v>702</v>
      </c>
    </row>
    <row r="130" spans="1:18" x14ac:dyDescent="0.25">
      <c r="A130" s="43">
        <v>129</v>
      </c>
      <c r="B130" s="44">
        <v>2010933</v>
      </c>
      <c r="C130" s="44" t="s">
        <v>201</v>
      </c>
      <c r="D130" s="44" t="s">
        <v>162</v>
      </c>
      <c r="E130" s="44" t="s">
        <v>168</v>
      </c>
      <c r="F130" s="88">
        <v>348.70000000000005</v>
      </c>
      <c r="G130" s="88">
        <v>517</v>
      </c>
      <c r="H130" s="88">
        <f>5044.4</f>
        <v>5044.3999999999996</v>
      </c>
      <c r="I130" s="88">
        <f>22000</f>
        <v>22000</v>
      </c>
      <c r="J130" s="88"/>
      <c r="K130" s="88"/>
      <c r="L130" s="88"/>
      <c r="M130" s="88"/>
      <c r="N130" s="88"/>
      <c r="O130" s="88"/>
      <c r="P130" s="88"/>
      <c r="Q130" s="88"/>
      <c r="R130" s="88">
        <f t="shared" si="1"/>
        <v>27910.1</v>
      </c>
    </row>
    <row r="131" spans="1:18" x14ac:dyDescent="0.25">
      <c r="A131" s="40">
        <v>130</v>
      </c>
      <c r="B131" s="41">
        <v>2112868</v>
      </c>
      <c r="C131" s="41" t="s">
        <v>18</v>
      </c>
      <c r="D131" s="41" t="s">
        <v>162</v>
      </c>
      <c r="E131" s="41" t="s">
        <v>191</v>
      </c>
      <c r="F131" s="87"/>
      <c r="G131" s="87"/>
      <c r="H131" s="87"/>
      <c r="I131" s="87"/>
      <c r="J131" s="87"/>
      <c r="K131" s="87"/>
      <c r="L131" s="87"/>
      <c r="M131" s="87"/>
      <c r="N131" s="87"/>
      <c r="O131" s="87"/>
      <c r="P131" s="87">
        <v>451.8</v>
      </c>
      <c r="Q131" s="87"/>
      <c r="R131" s="87">
        <f t="shared" ref="R131:R191" si="2">SUM(F131:Q131)</f>
        <v>451.8</v>
      </c>
    </row>
    <row r="132" spans="1:18" x14ac:dyDescent="0.25">
      <c r="A132" s="43">
        <v>131</v>
      </c>
      <c r="B132" s="44">
        <v>2657449</v>
      </c>
      <c r="C132" s="44" t="s">
        <v>212</v>
      </c>
      <c r="D132" s="44" t="s">
        <v>162</v>
      </c>
      <c r="E132" s="44" t="s">
        <v>191</v>
      </c>
      <c r="F132" s="88"/>
      <c r="G132" s="88"/>
      <c r="H132" s="88">
        <v>13944</v>
      </c>
      <c r="I132" s="88">
        <v>308.60000000000002</v>
      </c>
      <c r="J132" s="88"/>
      <c r="K132" s="88"/>
      <c r="L132" s="88"/>
      <c r="M132" s="88"/>
      <c r="N132" s="88"/>
      <c r="O132" s="88"/>
      <c r="P132" s="88"/>
      <c r="Q132" s="88"/>
      <c r="R132" s="88">
        <f t="shared" si="2"/>
        <v>14252.6</v>
      </c>
    </row>
    <row r="133" spans="1:18" x14ac:dyDescent="0.25">
      <c r="A133" s="40">
        <v>132</v>
      </c>
      <c r="B133" s="41">
        <v>5315603</v>
      </c>
      <c r="C133" s="41" t="s">
        <v>193</v>
      </c>
      <c r="D133" s="41" t="s">
        <v>162</v>
      </c>
      <c r="E133" s="41" t="s">
        <v>191</v>
      </c>
      <c r="F133" s="87"/>
      <c r="G133" s="87"/>
      <c r="H133" s="87"/>
      <c r="I133" s="87">
        <v>2802</v>
      </c>
      <c r="J133" s="87"/>
      <c r="K133" s="87"/>
      <c r="L133" s="87"/>
      <c r="M133" s="87"/>
      <c r="N133" s="87"/>
      <c r="O133" s="87"/>
      <c r="P133" s="87">
        <v>750</v>
      </c>
      <c r="Q133" s="87"/>
      <c r="R133" s="87">
        <f t="shared" si="2"/>
        <v>3552</v>
      </c>
    </row>
    <row r="134" spans="1:18" x14ac:dyDescent="0.25">
      <c r="A134" s="43">
        <v>133</v>
      </c>
      <c r="B134" s="44">
        <v>2095025</v>
      </c>
      <c r="C134" s="44" t="s">
        <v>204</v>
      </c>
      <c r="D134" s="44" t="s">
        <v>162</v>
      </c>
      <c r="E134" s="44" t="s">
        <v>202</v>
      </c>
      <c r="F134" s="88"/>
      <c r="G134" s="88"/>
      <c r="H134" s="88">
        <v>140.4</v>
      </c>
      <c r="I134" s="88"/>
      <c r="J134" s="88"/>
      <c r="K134" s="88"/>
      <c r="L134" s="88"/>
      <c r="M134" s="88"/>
      <c r="N134" s="88"/>
      <c r="O134" s="88"/>
      <c r="P134" s="88"/>
      <c r="Q134" s="88"/>
      <c r="R134" s="88">
        <f t="shared" si="2"/>
        <v>140.4</v>
      </c>
    </row>
    <row r="135" spans="1:18" x14ac:dyDescent="0.25">
      <c r="A135" s="40">
        <v>134</v>
      </c>
      <c r="B135" s="41">
        <v>2011239</v>
      </c>
      <c r="C135" s="41" t="s">
        <v>167</v>
      </c>
      <c r="D135" s="41" t="s">
        <v>162</v>
      </c>
      <c r="E135" s="41" t="s">
        <v>165</v>
      </c>
      <c r="F135" s="87">
        <v>2323.8000000000002</v>
      </c>
      <c r="G135" s="87"/>
      <c r="H135" s="87"/>
      <c r="I135" s="87"/>
      <c r="J135" s="87"/>
      <c r="K135" s="87"/>
      <c r="L135" s="87"/>
      <c r="M135" s="87"/>
      <c r="N135" s="87"/>
      <c r="O135" s="87"/>
      <c r="P135" s="87"/>
      <c r="Q135" s="87"/>
      <c r="R135" s="87">
        <f t="shared" si="2"/>
        <v>2323.8000000000002</v>
      </c>
    </row>
    <row r="136" spans="1:18" x14ac:dyDescent="0.25">
      <c r="A136" s="43">
        <v>135</v>
      </c>
      <c r="B136" s="44">
        <v>2108291</v>
      </c>
      <c r="C136" s="44" t="s">
        <v>180</v>
      </c>
      <c r="D136" s="44" t="s">
        <v>206</v>
      </c>
      <c r="E136" s="44" t="s">
        <v>677</v>
      </c>
      <c r="F136" s="88"/>
      <c r="G136" s="88"/>
      <c r="H136" s="88"/>
      <c r="I136" s="88">
        <v>4379.5</v>
      </c>
      <c r="J136" s="88"/>
      <c r="K136" s="88"/>
      <c r="L136" s="88"/>
      <c r="M136" s="88"/>
      <c r="N136" s="88"/>
      <c r="O136" s="88"/>
      <c r="P136" s="88">
        <v>600</v>
      </c>
      <c r="Q136" s="88"/>
      <c r="R136" s="88">
        <f t="shared" si="2"/>
        <v>4979.5</v>
      </c>
    </row>
    <row r="137" spans="1:18" x14ac:dyDescent="0.25">
      <c r="A137" s="40">
        <v>136</v>
      </c>
      <c r="B137" s="41">
        <v>2657449</v>
      </c>
      <c r="C137" s="41" t="s">
        <v>212</v>
      </c>
      <c r="D137" s="41" t="s">
        <v>206</v>
      </c>
      <c r="E137" s="41" t="s">
        <v>213</v>
      </c>
      <c r="F137" s="87"/>
      <c r="G137" s="87"/>
      <c r="H137" s="87">
        <v>2790</v>
      </c>
      <c r="I137" s="87">
        <v>1646.4</v>
      </c>
      <c r="J137" s="87"/>
      <c r="K137" s="87"/>
      <c r="L137" s="87"/>
      <c r="M137" s="87"/>
      <c r="N137" s="87"/>
      <c r="O137" s="87"/>
      <c r="P137" s="87"/>
      <c r="Q137" s="87"/>
      <c r="R137" s="87">
        <f t="shared" si="2"/>
        <v>4436.3999999999996</v>
      </c>
    </row>
    <row r="138" spans="1:18" x14ac:dyDescent="0.25">
      <c r="A138" s="43">
        <v>137</v>
      </c>
      <c r="B138" s="44">
        <v>5098033</v>
      </c>
      <c r="C138" s="44" t="s">
        <v>226</v>
      </c>
      <c r="D138" s="44" t="s">
        <v>215</v>
      </c>
      <c r="E138" s="44" t="s">
        <v>41</v>
      </c>
      <c r="F138" s="88"/>
      <c r="G138" s="88"/>
      <c r="H138" s="88"/>
      <c r="I138" s="88"/>
      <c r="J138" s="88">
        <v>1900</v>
      </c>
      <c r="K138" s="88"/>
      <c r="L138" s="88"/>
      <c r="M138" s="88"/>
      <c r="N138" s="88"/>
      <c r="O138" s="88"/>
      <c r="P138" s="88"/>
      <c r="Q138" s="88"/>
      <c r="R138" s="88">
        <f t="shared" si="2"/>
        <v>1900</v>
      </c>
    </row>
    <row r="139" spans="1:18" x14ac:dyDescent="0.25">
      <c r="A139" s="40">
        <v>138</v>
      </c>
      <c r="B139" s="41">
        <v>5306361</v>
      </c>
      <c r="C139" s="41" t="s">
        <v>255</v>
      </c>
      <c r="D139" s="41" t="s">
        <v>215</v>
      </c>
      <c r="E139" s="41" t="s">
        <v>41</v>
      </c>
      <c r="F139" s="87"/>
      <c r="G139" s="87"/>
      <c r="H139" s="87"/>
      <c r="I139" s="87">
        <v>350</v>
      </c>
      <c r="J139" s="87"/>
      <c r="K139" s="87"/>
      <c r="L139" s="87"/>
      <c r="M139" s="87"/>
      <c r="N139" s="87"/>
      <c r="O139" s="87"/>
      <c r="P139" s="87"/>
      <c r="Q139" s="87"/>
      <c r="R139" s="87">
        <f t="shared" si="2"/>
        <v>350</v>
      </c>
    </row>
    <row r="140" spans="1:18" x14ac:dyDescent="0.25">
      <c r="A140" s="43">
        <v>139</v>
      </c>
      <c r="B140" s="44">
        <v>2639815</v>
      </c>
      <c r="C140" s="44" t="s">
        <v>678</v>
      </c>
      <c r="D140" s="44" t="s">
        <v>215</v>
      </c>
      <c r="E140" s="44" t="s">
        <v>41</v>
      </c>
      <c r="F140" s="88">
        <v>616.70000000000005</v>
      </c>
      <c r="G140" s="88"/>
      <c r="H140" s="88">
        <v>20723.599999999999</v>
      </c>
      <c r="I140" s="88"/>
      <c r="J140" s="88"/>
      <c r="K140" s="88"/>
      <c r="L140" s="88"/>
      <c r="M140" s="88"/>
      <c r="N140" s="88"/>
      <c r="O140" s="88"/>
      <c r="P140" s="88"/>
      <c r="Q140" s="88"/>
      <c r="R140" s="88">
        <f t="shared" si="2"/>
        <v>21340.3</v>
      </c>
    </row>
    <row r="141" spans="1:18" x14ac:dyDescent="0.25">
      <c r="A141" s="40">
        <v>140</v>
      </c>
      <c r="B141" s="41">
        <v>2787318</v>
      </c>
      <c r="C141" s="41" t="s">
        <v>679</v>
      </c>
      <c r="D141" s="41" t="s">
        <v>215</v>
      </c>
      <c r="E141" s="41" t="s">
        <v>41</v>
      </c>
      <c r="F141" s="87"/>
      <c r="G141" s="87"/>
      <c r="H141" s="87">
        <v>576</v>
      </c>
      <c r="I141" s="87"/>
      <c r="J141" s="87"/>
      <c r="K141" s="87"/>
      <c r="L141" s="87"/>
      <c r="M141" s="87"/>
      <c r="N141" s="87">
        <v>7899.5</v>
      </c>
      <c r="O141" s="87"/>
      <c r="P141" s="87"/>
      <c r="Q141" s="87"/>
      <c r="R141" s="87">
        <f t="shared" si="2"/>
        <v>8475.5</v>
      </c>
    </row>
    <row r="142" spans="1:18" x14ac:dyDescent="0.25">
      <c r="A142" s="43">
        <v>141</v>
      </c>
      <c r="B142" s="44">
        <v>2544695</v>
      </c>
      <c r="C142" s="44" t="s">
        <v>238</v>
      </c>
      <c r="D142" s="44" t="s">
        <v>215</v>
      </c>
      <c r="E142" s="44" t="s">
        <v>41</v>
      </c>
      <c r="F142" s="88"/>
      <c r="G142" s="88"/>
      <c r="H142" s="88"/>
      <c r="I142" s="88"/>
      <c r="J142" s="88"/>
      <c r="K142" s="88"/>
      <c r="L142" s="88"/>
      <c r="M142" s="88"/>
      <c r="N142" s="88">
        <v>817.7</v>
      </c>
      <c r="O142" s="88"/>
      <c r="P142" s="88"/>
      <c r="Q142" s="88"/>
      <c r="R142" s="88">
        <f t="shared" si="2"/>
        <v>817.7</v>
      </c>
    </row>
    <row r="143" spans="1:18" x14ac:dyDescent="0.25">
      <c r="A143" s="40">
        <v>142</v>
      </c>
      <c r="B143" s="41">
        <v>2544695</v>
      </c>
      <c r="C143" s="41" t="s">
        <v>238</v>
      </c>
      <c r="D143" s="41" t="s">
        <v>215</v>
      </c>
      <c r="E143" s="41" t="s">
        <v>41</v>
      </c>
      <c r="F143" s="87">
        <v>687.5</v>
      </c>
      <c r="G143" s="87">
        <v>1734.8</v>
      </c>
      <c r="H143" s="87">
        <f>211.1</f>
        <v>211.1</v>
      </c>
      <c r="I143" s="87"/>
      <c r="J143" s="87"/>
      <c r="K143" s="87"/>
      <c r="L143" s="87"/>
      <c r="M143" s="87"/>
      <c r="N143" s="87"/>
      <c r="O143" s="87"/>
      <c r="P143" s="87"/>
      <c r="Q143" s="87"/>
      <c r="R143" s="87">
        <f t="shared" si="2"/>
        <v>2633.4</v>
      </c>
    </row>
    <row r="144" spans="1:18" x14ac:dyDescent="0.25">
      <c r="A144" s="43">
        <v>143</v>
      </c>
      <c r="B144" s="44">
        <v>5111625</v>
      </c>
      <c r="C144" s="44" t="s">
        <v>247</v>
      </c>
      <c r="D144" s="44" t="s">
        <v>215</v>
      </c>
      <c r="E144" s="44" t="s">
        <v>41</v>
      </c>
      <c r="F144" s="88"/>
      <c r="G144" s="88"/>
      <c r="H144" s="88">
        <v>19216</v>
      </c>
      <c r="I144" s="88"/>
      <c r="J144" s="88"/>
      <c r="K144" s="88"/>
      <c r="L144" s="88"/>
      <c r="M144" s="88"/>
      <c r="N144" s="88"/>
      <c r="O144" s="88"/>
      <c r="P144" s="88"/>
      <c r="Q144" s="88"/>
      <c r="R144" s="88">
        <f t="shared" si="2"/>
        <v>19216</v>
      </c>
    </row>
    <row r="145" spans="1:18" x14ac:dyDescent="0.25">
      <c r="A145" s="40">
        <v>144</v>
      </c>
      <c r="B145" s="41">
        <v>2780518</v>
      </c>
      <c r="C145" s="41" t="s">
        <v>680</v>
      </c>
      <c r="D145" s="41" t="s">
        <v>215</v>
      </c>
      <c r="E145" s="41" t="s">
        <v>41</v>
      </c>
      <c r="F145" s="87"/>
      <c r="G145" s="87"/>
      <c r="H145" s="87">
        <v>30</v>
      </c>
      <c r="I145" s="87"/>
      <c r="J145" s="87"/>
      <c r="K145" s="87"/>
      <c r="L145" s="87"/>
      <c r="M145" s="87"/>
      <c r="N145" s="87"/>
      <c r="O145" s="87"/>
      <c r="P145" s="87"/>
      <c r="Q145" s="87"/>
      <c r="R145" s="87">
        <f t="shared" si="2"/>
        <v>30</v>
      </c>
    </row>
    <row r="146" spans="1:18" x14ac:dyDescent="0.25">
      <c r="A146" s="43">
        <v>145</v>
      </c>
      <c r="B146" s="44">
        <v>5015243</v>
      </c>
      <c r="C146" s="44" t="s">
        <v>106</v>
      </c>
      <c r="D146" s="44" t="s">
        <v>215</v>
      </c>
      <c r="E146" s="44" t="s">
        <v>41</v>
      </c>
      <c r="F146" s="88"/>
      <c r="G146" s="88"/>
      <c r="H146" s="88">
        <v>800</v>
      </c>
      <c r="I146" s="88">
        <f>1000+400</f>
        <v>1400</v>
      </c>
      <c r="J146" s="88">
        <v>3000</v>
      </c>
      <c r="K146" s="88"/>
      <c r="L146" s="88"/>
      <c r="M146" s="88"/>
      <c r="N146" s="88"/>
      <c r="O146" s="88"/>
      <c r="P146" s="88"/>
      <c r="Q146" s="88"/>
      <c r="R146" s="88">
        <f t="shared" si="2"/>
        <v>5200</v>
      </c>
    </row>
    <row r="147" spans="1:18" x14ac:dyDescent="0.25">
      <c r="A147" s="40">
        <v>146</v>
      </c>
      <c r="B147" s="41">
        <v>2065088</v>
      </c>
      <c r="C147" s="41" t="s">
        <v>681</v>
      </c>
      <c r="D147" s="41" t="s">
        <v>215</v>
      </c>
      <c r="E147" s="41" t="s">
        <v>682</v>
      </c>
      <c r="F147" s="87"/>
      <c r="G147" s="87"/>
      <c r="H147" s="87"/>
      <c r="I147" s="87">
        <v>40</v>
      </c>
      <c r="J147" s="87"/>
      <c r="K147" s="87"/>
      <c r="L147" s="87"/>
      <c r="M147" s="87"/>
      <c r="N147" s="87"/>
      <c r="O147" s="87"/>
      <c r="P147" s="87">
        <v>150</v>
      </c>
      <c r="Q147" s="87"/>
      <c r="R147" s="87">
        <f t="shared" si="2"/>
        <v>190</v>
      </c>
    </row>
    <row r="148" spans="1:18" x14ac:dyDescent="0.25">
      <c r="A148" s="43">
        <v>147</v>
      </c>
      <c r="B148" s="44">
        <v>2777223</v>
      </c>
      <c r="C148" s="44" t="s">
        <v>683</v>
      </c>
      <c r="D148" s="44" t="s">
        <v>215</v>
      </c>
      <c r="E148" s="44" t="s">
        <v>227</v>
      </c>
      <c r="F148" s="88"/>
      <c r="G148" s="88"/>
      <c r="H148" s="88">
        <v>15267.5</v>
      </c>
      <c r="I148" s="88">
        <v>500</v>
      </c>
      <c r="J148" s="88"/>
      <c r="K148" s="88"/>
      <c r="L148" s="88"/>
      <c r="M148" s="88"/>
      <c r="N148" s="88"/>
      <c r="O148" s="88"/>
      <c r="P148" s="88"/>
      <c r="Q148" s="88"/>
      <c r="R148" s="88">
        <f t="shared" si="2"/>
        <v>15767.5</v>
      </c>
    </row>
    <row r="149" spans="1:18" x14ac:dyDescent="0.25">
      <c r="A149" s="40">
        <v>148</v>
      </c>
      <c r="B149" s="41">
        <v>5369223</v>
      </c>
      <c r="C149" s="41" t="s">
        <v>684</v>
      </c>
      <c r="D149" s="41" t="s">
        <v>215</v>
      </c>
      <c r="E149" s="41" t="s">
        <v>227</v>
      </c>
      <c r="F149" s="87"/>
      <c r="G149" s="87"/>
      <c r="H149" s="87"/>
      <c r="I149" s="87">
        <v>319.7</v>
      </c>
      <c r="J149" s="87"/>
      <c r="K149" s="87"/>
      <c r="L149" s="87"/>
      <c r="M149" s="87"/>
      <c r="N149" s="87"/>
      <c r="O149" s="87"/>
      <c r="P149" s="87">
        <v>1500</v>
      </c>
      <c r="Q149" s="87"/>
      <c r="R149" s="87">
        <f t="shared" si="2"/>
        <v>1819.7</v>
      </c>
    </row>
    <row r="150" spans="1:18" x14ac:dyDescent="0.25">
      <c r="A150" s="43">
        <v>149</v>
      </c>
      <c r="B150" s="44">
        <v>2550466</v>
      </c>
      <c r="C150" s="44" t="s">
        <v>493</v>
      </c>
      <c r="D150" s="44" t="s">
        <v>215</v>
      </c>
      <c r="E150" s="44" t="s">
        <v>227</v>
      </c>
      <c r="F150" s="88"/>
      <c r="G150" s="88"/>
      <c r="H150" s="88">
        <f>1484+742+742</f>
        <v>2968</v>
      </c>
      <c r="I150" s="88"/>
      <c r="J150" s="88"/>
      <c r="K150" s="88"/>
      <c r="L150" s="88"/>
      <c r="M150" s="88"/>
      <c r="N150" s="88"/>
      <c r="O150" s="88"/>
      <c r="P150" s="88"/>
      <c r="Q150" s="88"/>
      <c r="R150" s="88">
        <f t="shared" si="2"/>
        <v>2968</v>
      </c>
    </row>
    <row r="151" spans="1:18" x14ac:dyDescent="0.25">
      <c r="A151" s="40">
        <v>150</v>
      </c>
      <c r="B151" s="41">
        <v>2095025</v>
      </c>
      <c r="C151" s="41" t="s">
        <v>204</v>
      </c>
      <c r="D151" s="41" t="s">
        <v>215</v>
      </c>
      <c r="E151" s="41" t="s">
        <v>227</v>
      </c>
      <c r="F151" s="87"/>
      <c r="G151" s="87"/>
      <c r="H151" s="87"/>
      <c r="I151" s="87">
        <v>1498.5</v>
      </c>
      <c r="J151" s="87"/>
      <c r="K151" s="87"/>
      <c r="L151" s="87"/>
      <c r="M151" s="87"/>
      <c r="N151" s="87"/>
      <c r="O151" s="87"/>
      <c r="P151" s="87"/>
      <c r="Q151" s="87"/>
      <c r="R151" s="87">
        <f t="shared" si="2"/>
        <v>1498.5</v>
      </c>
    </row>
    <row r="152" spans="1:18" x14ac:dyDescent="0.25">
      <c r="A152" s="43">
        <v>151</v>
      </c>
      <c r="B152" s="44">
        <v>5018536</v>
      </c>
      <c r="C152" s="44" t="s">
        <v>231</v>
      </c>
      <c r="D152" s="44" t="s">
        <v>215</v>
      </c>
      <c r="E152" s="44" t="s">
        <v>227</v>
      </c>
      <c r="F152" s="88"/>
      <c r="G152" s="88"/>
      <c r="H152" s="88">
        <v>150</v>
      </c>
      <c r="I152" s="88"/>
      <c r="J152" s="88"/>
      <c r="K152" s="88"/>
      <c r="L152" s="88"/>
      <c r="M152" s="88"/>
      <c r="N152" s="88"/>
      <c r="O152" s="88"/>
      <c r="P152" s="88"/>
      <c r="Q152" s="88"/>
      <c r="R152" s="88">
        <f t="shared" si="2"/>
        <v>150</v>
      </c>
    </row>
    <row r="153" spans="1:18" x14ac:dyDescent="0.25">
      <c r="A153" s="40">
        <v>152</v>
      </c>
      <c r="B153" s="41">
        <v>5374367</v>
      </c>
      <c r="C153" s="41" t="s">
        <v>221</v>
      </c>
      <c r="D153" s="41" t="s">
        <v>215</v>
      </c>
      <c r="E153" s="41" t="s">
        <v>685</v>
      </c>
      <c r="F153" s="87"/>
      <c r="G153" s="87"/>
      <c r="H153" s="87">
        <v>11799</v>
      </c>
      <c r="I153" s="87">
        <v>1110</v>
      </c>
      <c r="J153" s="87"/>
      <c r="K153" s="87"/>
      <c r="L153" s="87"/>
      <c r="M153" s="87"/>
      <c r="N153" s="87"/>
      <c r="O153" s="87"/>
      <c r="P153" s="87"/>
      <c r="Q153" s="87"/>
      <c r="R153" s="87">
        <f t="shared" si="2"/>
        <v>12909</v>
      </c>
    </row>
    <row r="154" spans="1:18" x14ac:dyDescent="0.25">
      <c r="A154" s="43">
        <v>153</v>
      </c>
      <c r="B154" s="44">
        <v>5369223</v>
      </c>
      <c r="C154" s="44" t="s">
        <v>684</v>
      </c>
      <c r="D154" s="44" t="s">
        <v>215</v>
      </c>
      <c r="E154" s="44" t="s">
        <v>234</v>
      </c>
      <c r="F154" s="88"/>
      <c r="G154" s="88"/>
      <c r="H154" s="88"/>
      <c r="I154" s="88"/>
      <c r="J154" s="88"/>
      <c r="K154" s="88"/>
      <c r="L154" s="88"/>
      <c r="M154" s="88"/>
      <c r="N154" s="88"/>
      <c r="O154" s="88"/>
      <c r="P154" s="88">
        <v>500</v>
      </c>
      <c r="Q154" s="88"/>
      <c r="R154" s="88">
        <f t="shared" si="2"/>
        <v>500</v>
      </c>
    </row>
    <row r="155" spans="1:18" x14ac:dyDescent="0.25">
      <c r="A155" s="40">
        <v>154</v>
      </c>
      <c r="B155" s="41">
        <v>5376467</v>
      </c>
      <c r="C155" s="41" t="s">
        <v>236</v>
      </c>
      <c r="D155" s="41" t="s">
        <v>215</v>
      </c>
      <c r="E155" s="41" t="s">
        <v>234</v>
      </c>
      <c r="F155" s="87"/>
      <c r="G155" s="87"/>
      <c r="H155" s="87">
        <v>9024</v>
      </c>
      <c r="I155" s="87">
        <v>300</v>
      </c>
      <c r="J155" s="87"/>
      <c r="K155" s="87"/>
      <c r="L155" s="87"/>
      <c r="M155" s="87"/>
      <c r="N155" s="87"/>
      <c r="O155" s="87"/>
      <c r="P155" s="87">
        <v>600</v>
      </c>
      <c r="Q155" s="87"/>
      <c r="R155" s="87">
        <f t="shared" si="2"/>
        <v>9924</v>
      </c>
    </row>
    <row r="156" spans="1:18" x14ac:dyDescent="0.25">
      <c r="A156" s="43">
        <v>155</v>
      </c>
      <c r="B156" s="44">
        <v>5430682</v>
      </c>
      <c r="C156" s="44" t="s">
        <v>256</v>
      </c>
      <c r="D156" s="44" t="s">
        <v>215</v>
      </c>
      <c r="E156" s="44" t="s">
        <v>257</v>
      </c>
      <c r="F156" s="88"/>
      <c r="G156" s="88"/>
      <c r="H156" s="88"/>
      <c r="I156" s="88"/>
      <c r="J156" s="88"/>
      <c r="K156" s="88"/>
      <c r="L156" s="88"/>
      <c r="M156" s="88"/>
      <c r="N156" s="88"/>
      <c r="O156" s="88"/>
      <c r="P156" s="88">
        <v>400</v>
      </c>
      <c r="Q156" s="88"/>
      <c r="R156" s="88">
        <f t="shared" si="2"/>
        <v>400</v>
      </c>
    </row>
    <row r="157" spans="1:18" x14ac:dyDescent="0.25">
      <c r="A157" s="40">
        <v>156</v>
      </c>
      <c r="B157" s="41">
        <v>2065088</v>
      </c>
      <c r="C157" s="41" t="s">
        <v>681</v>
      </c>
      <c r="D157" s="41" t="s">
        <v>215</v>
      </c>
      <c r="E157" s="41" t="s">
        <v>686</v>
      </c>
      <c r="F157" s="87"/>
      <c r="G157" s="87"/>
      <c r="H157" s="87"/>
      <c r="I157" s="87"/>
      <c r="J157" s="87"/>
      <c r="K157" s="87"/>
      <c r="L157" s="87"/>
      <c r="M157" s="87"/>
      <c r="N157" s="87"/>
      <c r="O157" s="87"/>
      <c r="P157" s="87">
        <v>150</v>
      </c>
      <c r="Q157" s="87"/>
      <c r="R157" s="87">
        <f t="shared" si="2"/>
        <v>150</v>
      </c>
    </row>
    <row r="158" spans="1:18" x14ac:dyDescent="0.25">
      <c r="A158" s="43">
        <v>157</v>
      </c>
      <c r="B158" s="44">
        <v>2707969</v>
      </c>
      <c r="C158" s="44" t="s">
        <v>218</v>
      </c>
      <c r="D158" s="44" t="s">
        <v>215</v>
      </c>
      <c r="E158" s="44" t="s">
        <v>216</v>
      </c>
      <c r="F158" s="88"/>
      <c r="G158" s="88"/>
      <c r="H158" s="88">
        <v>898</v>
      </c>
      <c r="I158" s="88">
        <v>308</v>
      </c>
      <c r="J158" s="88"/>
      <c r="K158" s="88"/>
      <c r="L158" s="88"/>
      <c r="M158" s="88"/>
      <c r="N158" s="88"/>
      <c r="O158" s="88"/>
      <c r="P158" s="88"/>
      <c r="Q158" s="88"/>
      <c r="R158" s="88">
        <f t="shared" si="2"/>
        <v>1206</v>
      </c>
    </row>
    <row r="159" spans="1:18" x14ac:dyDescent="0.25">
      <c r="A159" s="40">
        <v>158</v>
      </c>
      <c r="B159" s="41">
        <v>5164621</v>
      </c>
      <c r="C159" s="41" t="s">
        <v>687</v>
      </c>
      <c r="D159" s="41" t="s">
        <v>215</v>
      </c>
      <c r="E159" s="41" t="s">
        <v>216</v>
      </c>
      <c r="F159" s="87"/>
      <c r="G159" s="87"/>
      <c r="H159" s="87"/>
      <c r="I159" s="87"/>
      <c r="J159" s="87"/>
      <c r="K159" s="87"/>
      <c r="L159" s="87"/>
      <c r="M159" s="87"/>
      <c r="N159" s="87"/>
      <c r="O159" s="87"/>
      <c r="P159" s="87">
        <v>200</v>
      </c>
      <c r="Q159" s="87"/>
      <c r="R159" s="87">
        <f t="shared" si="2"/>
        <v>200</v>
      </c>
    </row>
    <row r="160" spans="1:18" x14ac:dyDescent="0.25">
      <c r="A160" s="43">
        <v>159</v>
      </c>
      <c r="B160" s="44">
        <v>5504767</v>
      </c>
      <c r="C160" s="44" t="s">
        <v>252</v>
      </c>
      <c r="D160" s="44" t="s">
        <v>215</v>
      </c>
      <c r="E160" s="44" t="s">
        <v>253</v>
      </c>
      <c r="F160" s="88"/>
      <c r="G160" s="88"/>
      <c r="H160" s="88">
        <v>450</v>
      </c>
      <c r="I160" s="88">
        <v>976.8</v>
      </c>
      <c r="J160" s="88"/>
      <c r="K160" s="88"/>
      <c r="L160" s="88"/>
      <c r="M160" s="88"/>
      <c r="N160" s="88">
        <v>2292.4</v>
      </c>
      <c r="O160" s="88"/>
      <c r="P160" s="88"/>
      <c r="Q160" s="88"/>
      <c r="R160" s="88">
        <f t="shared" si="2"/>
        <v>3719.2</v>
      </c>
    </row>
    <row r="161" spans="1:18" x14ac:dyDescent="0.25">
      <c r="A161" s="40">
        <v>160</v>
      </c>
      <c r="B161" s="41">
        <v>5247462</v>
      </c>
      <c r="C161" s="41" t="s">
        <v>668</v>
      </c>
      <c r="D161" s="41" t="s">
        <v>215</v>
      </c>
      <c r="E161" s="41" t="s">
        <v>688</v>
      </c>
      <c r="F161" s="87"/>
      <c r="G161" s="87"/>
      <c r="H161" s="87"/>
      <c r="I161" s="87">
        <v>972</v>
      </c>
      <c r="J161" s="87"/>
      <c r="K161" s="87"/>
      <c r="L161" s="87"/>
      <c r="M161" s="87"/>
      <c r="N161" s="87"/>
      <c r="O161" s="87"/>
      <c r="P161" s="87"/>
      <c r="Q161" s="87"/>
      <c r="R161" s="87">
        <f t="shared" si="2"/>
        <v>972</v>
      </c>
    </row>
    <row r="162" spans="1:18" x14ac:dyDescent="0.25">
      <c r="A162" s="43">
        <v>161</v>
      </c>
      <c r="B162" s="44">
        <v>5197325</v>
      </c>
      <c r="C162" s="44" t="s">
        <v>250</v>
      </c>
      <c r="D162" s="44" t="s">
        <v>215</v>
      </c>
      <c r="E162" s="44" t="s">
        <v>222</v>
      </c>
      <c r="F162" s="88">
        <v>8107.9</v>
      </c>
      <c r="G162" s="88">
        <v>751.3</v>
      </c>
      <c r="H162" s="88">
        <v>5640</v>
      </c>
      <c r="I162" s="88">
        <v>11129.7</v>
      </c>
      <c r="J162" s="88"/>
      <c r="K162" s="88"/>
      <c r="L162" s="88"/>
      <c r="M162" s="88"/>
      <c r="N162" s="88"/>
      <c r="O162" s="88"/>
      <c r="P162" s="88"/>
      <c r="Q162" s="88"/>
      <c r="R162" s="88">
        <f t="shared" si="2"/>
        <v>25628.9</v>
      </c>
    </row>
    <row r="163" spans="1:18" x14ac:dyDescent="0.25">
      <c r="A163" s="40">
        <v>162</v>
      </c>
      <c r="B163" s="41">
        <v>5544084</v>
      </c>
      <c r="C163" s="41" t="s">
        <v>398</v>
      </c>
      <c r="D163" s="41" t="s">
        <v>215</v>
      </c>
      <c r="E163" s="41" t="s">
        <v>229</v>
      </c>
      <c r="F163" s="87"/>
      <c r="G163" s="87"/>
      <c r="H163" s="87"/>
      <c r="I163" s="87"/>
      <c r="J163" s="87"/>
      <c r="K163" s="87"/>
      <c r="L163" s="87"/>
      <c r="M163" s="87"/>
      <c r="N163" s="87"/>
      <c r="O163" s="87"/>
      <c r="P163" s="87">
        <v>500</v>
      </c>
      <c r="Q163" s="87"/>
      <c r="R163" s="87">
        <f t="shared" si="2"/>
        <v>500</v>
      </c>
    </row>
    <row r="164" spans="1:18" x14ac:dyDescent="0.25">
      <c r="A164" s="43">
        <v>163</v>
      </c>
      <c r="B164" s="44">
        <v>5430682</v>
      </c>
      <c r="C164" s="44" t="s">
        <v>256</v>
      </c>
      <c r="D164" s="44" t="s">
        <v>215</v>
      </c>
      <c r="E164" s="44" t="s">
        <v>229</v>
      </c>
      <c r="F164" s="88"/>
      <c r="G164" s="88"/>
      <c r="H164" s="88"/>
      <c r="I164" s="88"/>
      <c r="J164" s="88"/>
      <c r="K164" s="88"/>
      <c r="L164" s="88"/>
      <c r="M164" s="88"/>
      <c r="N164" s="88"/>
      <c r="O164" s="88"/>
      <c r="P164" s="88">
        <v>400</v>
      </c>
      <c r="Q164" s="88"/>
      <c r="R164" s="88">
        <f t="shared" si="2"/>
        <v>400</v>
      </c>
    </row>
    <row r="165" spans="1:18" x14ac:dyDescent="0.25">
      <c r="A165" s="40">
        <v>164</v>
      </c>
      <c r="B165" s="41">
        <v>5544084</v>
      </c>
      <c r="C165" s="41" t="s">
        <v>398</v>
      </c>
      <c r="D165" s="41" t="s">
        <v>248</v>
      </c>
      <c r="E165" s="41" t="s">
        <v>689</v>
      </c>
      <c r="F165" s="87"/>
      <c r="G165" s="87"/>
      <c r="H165" s="87"/>
      <c r="I165" s="87"/>
      <c r="J165" s="87"/>
      <c r="K165" s="87"/>
      <c r="L165" s="87"/>
      <c r="M165" s="87"/>
      <c r="N165" s="87"/>
      <c r="O165" s="87"/>
      <c r="P165" s="87">
        <v>1000</v>
      </c>
      <c r="Q165" s="87"/>
      <c r="R165" s="87">
        <f t="shared" si="2"/>
        <v>1000</v>
      </c>
    </row>
    <row r="166" spans="1:18" x14ac:dyDescent="0.25">
      <c r="A166" s="43">
        <v>165</v>
      </c>
      <c r="B166" s="44">
        <v>5430682</v>
      </c>
      <c r="C166" s="44" t="s">
        <v>256</v>
      </c>
      <c r="D166" s="44" t="s">
        <v>248</v>
      </c>
      <c r="E166" s="44" t="s">
        <v>689</v>
      </c>
      <c r="F166" s="88"/>
      <c r="G166" s="88"/>
      <c r="H166" s="88"/>
      <c r="I166" s="88"/>
      <c r="J166" s="88"/>
      <c r="K166" s="88"/>
      <c r="L166" s="88"/>
      <c r="M166" s="88"/>
      <c r="N166" s="88"/>
      <c r="O166" s="88"/>
      <c r="P166" s="88">
        <v>1000</v>
      </c>
      <c r="Q166" s="88"/>
      <c r="R166" s="88">
        <f t="shared" si="2"/>
        <v>1000</v>
      </c>
    </row>
    <row r="167" spans="1:18" x14ac:dyDescent="0.25">
      <c r="A167" s="40">
        <v>166</v>
      </c>
      <c r="B167" s="41">
        <v>5061989</v>
      </c>
      <c r="C167" s="41" t="s">
        <v>690</v>
      </c>
      <c r="D167" s="41" t="s">
        <v>248</v>
      </c>
      <c r="E167" s="41" t="s">
        <v>689</v>
      </c>
      <c r="F167" s="87"/>
      <c r="G167" s="87"/>
      <c r="H167" s="87">
        <v>7404</v>
      </c>
      <c r="I167" s="87">
        <v>1600</v>
      </c>
      <c r="J167" s="87">
        <v>250</v>
      </c>
      <c r="K167" s="87"/>
      <c r="L167" s="87"/>
      <c r="M167" s="87"/>
      <c r="N167" s="87"/>
      <c r="O167" s="87"/>
      <c r="P167" s="87"/>
      <c r="Q167" s="87"/>
      <c r="R167" s="87">
        <f t="shared" si="2"/>
        <v>9254</v>
      </c>
    </row>
    <row r="168" spans="1:18" x14ac:dyDescent="0.25">
      <c r="A168" s="43">
        <v>167</v>
      </c>
      <c r="B168" s="44">
        <v>2708701</v>
      </c>
      <c r="C168" s="44" t="s">
        <v>691</v>
      </c>
      <c r="D168" s="44" t="s">
        <v>692</v>
      </c>
      <c r="E168" s="44" t="s">
        <v>41</v>
      </c>
      <c r="F168" s="88"/>
      <c r="G168" s="88">
        <v>364.6</v>
      </c>
      <c r="H168" s="88">
        <v>250000</v>
      </c>
      <c r="I168" s="88">
        <f>250000</f>
        <v>250000</v>
      </c>
      <c r="J168" s="88"/>
      <c r="K168" s="88"/>
      <c r="L168" s="88"/>
      <c r="M168" s="88"/>
      <c r="N168" s="88"/>
      <c r="O168" s="88"/>
      <c r="P168" s="88"/>
      <c r="Q168" s="88"/>
      <c r="R168" s="88">
        <f t="shared" si="2"/>
        <v>500364.6</v>
      </c>
    </row>
    <row r="169" spans="1:18" x14ac:dyDescent="0.25">
      <c r="A169" s="40">
        <v>168</v>
      </c>
      <c r="B169" s="41">
        <v>2780518</v>
      </c>
      <c r="C169" s="41" t="s">
        <v>680</v>
      </c>
      <c r="D169" s="41" t="s">
        <v>692</v>
      </c>
      <c r="E169" s="41" t="s">
        <v>41</v>
      </c>
      <c r="F169" s="87"/>
      <c r="G169" s="87"/>
      <c r="H169" s="87"/>
      <c r="I169" s="87">
        <v>750</v>
      </c>
      <c r="J169" s="87"/>
      <c r="K169" s="87"/>
      <c r="L169" s="87"/>
      <c r="M169" s="87"/>
      <c r="N169" s="87"/>
      <c r="O169" s="87"/>
      <c r="P169" s="87">
        <v>412.5</v>
      </c>
      <c r="Q169" s="87"/>
      <c r="R169" s="87">
        <f t="shared" si="2"/>
        <v>1162.5</v>
      </c>
    </row>
    <row r="170" spans="1:18" x14ac:dyDescent="0.25">
      <c r="A170" s="43">
        <v>169</v>
      </c>
      <c r="B170" s="44">
        <v>2708701</v>
      </c>
      <c r="C170" s="44" t="s">
        <v>691</v>
      </c>
      <c r="D170" s="44" t="s">
        <v>692</v>
      </c>
      <c r="E170" s="44" t="s">
        <v>41</v>
      </c>
      <c r="F170" s="88"/>
      <c r="G170" s="88"/>
      <c r="H170" s="88"/>
      <c r="I170" s="88"/>
      <c r="J170" s="88"/>
      <c r="K170" s="88"/>
      <c r="L170" s="88"/>
      <c r="M170" s="88"/>
      <c r="N170" s="88">
        <v>1500</v>
      </c>
      <c r="O170" s="88"/>
      <c r="P170" s="88"/>
      <c r="Q170" s="88"/>
      <c r="R170" s="88">
        <f t="shared" si="2"/>
        <v>1500</v>
      </c>
    </row>
    <row r="171" spans="1:18" x14ac:dyDescent="0.25">
      <c r="A171" s="40">
        <v>170</v>
      </c>
      <c r="B171" s="41">
        <v>2708701</v>
      </c>
      <c r="C171" s="41" t="s">
        <v>691</v>
      </c>
      <c r="D171" s="41" t="s">
        <v>692</v>
      </c>
      <c r="E171" s="41" t="s">
        <v>693</v>
      </c>
      <c r="F171" s="87"/>
      <c r="G171" s="87"/>
      <c r="H171" s="87">
        <v>113033.2</v>
      </c>
      <c r="I171" s="87">
        <v>44436.447999999997</v>
      </c>
      <c r="J171" s="87">
        <v>17869.3</v>
      </c>
      <c r="K171" s="87"/>
      <c r="L171" s="87"/>
      <c r="M171" s="87"/>
      <c r="N171" s="87"/>
      <c r="O171" s="87"/>
      <c r="P171" s="87">
        <v>500</v>
      </c>
      <c r="Q171" s="87"/>
      <c r="R171" s="87">
        <f t="shared" si="2"/>
        <v>175838.94799999997</v>
      </c>
    </row>
    <row r="172" spans="1:18" x14ac:dyDescent="0.25">
      <c r="A172" s="43">
        <v>171</v>
      </c>
      <c r="B172" s="44">
        <v>2708701</v>
      </c>
      <c r="C172" s="44" t="s">
        <v>691</v>
      </c>
      <c r="D172" s="44" t="s">
        <v>692</v>
      </c>
      <c r="E172" s="44" t="s">
        <v>694</v>
      </c>
      <c r="F172" s="88"/>
      <c r="G172" s="88"/>
      <c r="H172" s="88"/>
      <c r="I172" s="88">
        <v>27801.5</v>
      </c>
      <c r="J172" s="88"/>
      <c r="K172" s="88"/>
      <c r="L172" s="88"/>
      <c r="M172" s="88"/>
      <c r="N172" s="88"/>
      <c r="O172" s="88"/>
      <c r="P172" s="88"/>
      <c r="Q172" s="88"/>
      <c r="R172" s="88">
        <f t="shared" si="2"/>
        <v>27801.5</v>
      </c>
    </row>
    <row r="173" spans="1:18" x14ac:dyDescent="0.25">
      <c r="A173" s="40">
        <v>172</v>
      </c>
      <c r="B173" s="41">
        <v>2074192</v>
      </c>
      <c r="C173" s="41" t="s">
        <v>177</v>
      </c>
      <c r="D173" s="41" t="s">
        <v>260</v>
      </c>
      <c r="E173" s="41" t="s">
        <v>41</v>
      </c>
      <c r="F173" s="87">
        <v>4370000</v>
      </c>
      <c r="G173" s="87">
        <v>48639.4</v>
      </c>
      <c r="H173" s="87">
        <v>7866771.9000000004</v>
      </c>
      <c r="I173" s="87"/>
      <c r="J173" s="87"/>
      <c r="K173" s="87"/>
      <c r="L173" s="87"/>
      <c r="M173" s="87"/>
      <c r="N173" s="87">
        <v>280476.90000000002</v>
      </c>
      <c r="O173" s="87"/>
      <c r="P173" s="87"/>
      <c r="Q173" s="87"/>
      <c r="R173" s="87">
        <f t="shared" si="2"/>
        <v>12565888.200000001</v>
      </c>
    </row>
    <row r="174" spans="1:18" x14ac:dyDescent="0.25">
      <c r="A174" s="43">
        <v>174</v>
      </c>
      <c r="B174" s="44">
        <v>5104424</v>
      </c>
      <c r="C174" s="44" t="s">
        <v>695</v>
      </c>
      <c r="D174" s="44" t="s">
        <v>260</v>
      </c>
      <c r="E174" s="44" t="s">
        <v>41</v>
      </c>
      <c r="F174" s="88"/>
      <c r="G174" s="88"/>
      <c r="H174" s="88">
        <v>9800</v>
      </c>
      <c r="I174" s="88"/>
      <c r="J174" s="88"/>
      <c r="K174" s="88"/>
      <c r="L174" s="88"/>
      <c r="M174" s="88"/>
      <c r="N174" s="88"/>
      <c r="O174" s="88"/>
      <c r="P174" s="88"/>
      <c r="Q174" s="88"/>
      <c r="R174" s="88">
        <f t="shared" si="2"/>
        <v>9800</v>
      </c>
    </row>
    <row r="175" spans="1:18" x14ac:dyDescent="0.25">
      <c r="A175" s="40">
        <v>176</v>
      </c>
      <c r="B175" s="41">
        <v>2014491</v>
      </c>
      <c r="C175" s="41" t="s">
        <v>696</v>
      </c>
      <c r="D175" s="41" t="s">
        <v>697</v>
      </c>
      <c r="E175" s="41" t="s">
        <v>41</v>
      </c>
      <c r="F175" s="87"/>
      <c r="G175" s="87"/>
      <c r="H175" s="87"/>
      <c r="I175" s="87"/>
      <c r="J175" s="87"/>
      <c r="K175" s="87"/>
      <c r="L175" s="87"/>
      <c r="M175" s="87">
        <v>15914.3</v>
      </c>
      <c r="N175" s="87"/>
      <c r="O175" s="87"/>
      <c r="P175" s="87"/>
      <c r="Q175" s="87"/>
      <c r="R175" s="87">
        <f t="shared" si="2"/>
        <v>15914.3</v>
      </c>
    </row>
    <row r="176" spans="1:18" x14ac:dyDescent="0.25">
      <c r="A176" s="43">
        <v>177</v>
      </c>
      <c r="B176" s="44">
        <v>2014491</v>
      </c>
      <c r="C176" s="44" t="s">
        <v>696</v>
      </c>
      <c r="D176" s="44" t="s">
        <v>697</v>
      </c>
      <c r="E176" s="44" t="s">
        <v>698</v>
      </c>
      <c r="F176" s="88">
        <v>12304</v>
      </c>
      <c r="G176" s="88">
        <v>495.1</v>
      </c>
      <c r="H176" s="88">
        <v>1951.8</v>
      </c>
      <c r="I176" s="88"/>
      <c r="J176" s="88"/>
      <c r="K176" s="88"/>
      <c r="L176" s="88"/>
      <c r="M176" s="88"/>
      <c r="N176" s="88"/>
      <c r="O176" s="88"/>
      <c r="P176" s="88"/>
      <c r="Q176" s="88"/>
      <c r="R176" s="88">
        <f t="shared" si="2"/>
        <v>14750.9</v>
      </c>
    </row>
    <row r="177" spans="1:18" x14ac:dyDescent="0.25">
      <c r="A177" s="40">
        <v>178</v>
      </c>
      <c r="B177" s="41">
        <v>2014491</v>
      </c>
      <c r="C177" s="41" t="s">
        <v>696</v>
      </c>
      <c r="D177" s="41" t="s">
        <v>697</v>
      </c>
      <c r="E177" s="41" t="s">
        <v>698</v>
      </c>
      <c r="F177" s="87"/>
      <c r="G177" s="87"/>
      <c r="H177" s="87"/>
      <c r="I177" s="87">
        <v>393</v>
      </c>
      <c r="J177" s="87"/>
      <c r="K177" s="87"/>
      <c r="L177" s="87"/>
      <c r="M177" s="87"/>
      <c r="N177" s="87"/>
      <c r="O177" s="87"/>
      <c r="P177" s="87"/>
      <c r="Q177" s="87"/>
      <c r="R177" s="87">
        <f t="shared" si="2"/>
        <v>393</v>
      </c>
    </row>
    <row r="178" spans="1:18" x14ac:dyDescent="0.25">
      <c r="A178" s="43">
        <v>179</v>
      </c>
      <c r="B178" s="44">
        <v>5056721</v>
      </c>
      <c r="C178" s="44" t="s">
        <v>699</v>
      </c>
      <c r="D178" s="44" t="s">
        <v>697</v>
      </c>
      <c r="E178" s="44" t="s">
        <v>700</v>
      </c>
      <c r="F178" s="88"/>
      <c r="G178" s="88"/>
      <c r="H178" s="88">
        <v>5775</v>
      </c>
      <c r="I178" s="88">
        <v>30000</v>
      </c>
      <c r="J178" s="88"/>
      <c r="K178" s="88"/>
      <c r="L178" s="88"/>
      <c r="M178" s="88"/>
      <c r="N178" s="88"/>
      <c r="O178" s="88"/>
      <c r="P178" s="88"/>
      <c r="Q178" s="88"/>
      <c r="R178" s="88">
        <f t="shared" si="2"/>
        <v>35775</v>
      </c>
    </row>
    <row r="179" spans="1:18" x14ac:dyDescent="0.25">
      <c r="A179" s="40">
        <v>180</v>
      </c>
      <c r="B179" s="41">
        <v>2697947</v>
      </c>
      <c r="C179" s="41" t="s">
        <v>270</v>
      </c>
      <c r="D179" s="41" t="s">
        <v>264</v>
      </c>
      <c r="E179" s="41" t="s">
        <v>41</v>
      </c>
      <c r="F179" s="87">
        <v>36041.199999999997</v>
      </c>
      <c r="G179" s="87">
        <v>63503</v>
      </c>
      <c r="H179" s="87">
        <v>6600</v>
      </c>
      <c r="I179" s="87">
        <v>267319.7</v>
      </c>
      <c r="J179" s="87"/>
      <c r="K179" s="87"/>
      <c r="L179" s="87"/>
      <c r="M179" s="87"/>
      <c r="N179" s="87"/>
      <c r="O179" s="87"/>
      <c r="P179" s="87"/>
      <c r="Q179" s="87"/>
      <c r="R179" s="87">
        <f t="shared" si="2"/>
        <v>373463.9</v>
      </c>
    </row>
    <row r="180" spans="1:18" x14ac:dyDescent="0.25">
      <c r="A180" s="43">
        <v>181</v>
      </c>
      <c r="B180" s="44">
        <v>2657457</v>
      </c>
      <c r="C180" s="44" t="s">
        <v>104</v>
      </c>
      <c r="D180" s="44" t="s">
        <v>264</v>
      </c>
      <c r="E180" s="44" t="s">
        <v>41</v>
      </c>
      <c r="F180" s="88">
        <v>3700.7</v>
      </c>
      <c r="G180" s="88">
        <v>369.8</v>
      </c>
      <c r="H180" s="88">
        <v>1755844.6</v>
      </c>
      <c r="I180" s="88">
        <v>39824.1</v>
      </c>
      <c r="J180" s="88"/>
      <c r="K180" s="88"/>
      <c r="L180" s="88"/>
      <c r="M180" s="88"/>
      <c r="N180" s="88">
        <v>45880.5</v>
      </c>
      <c r="O180" s="88"/>
      <c r="P180" s="88"/>
      <c r="Q180" s="88"/>
      <c r="R180" s="88">
        <f t="shared" si="2"/>
        <v>1845619.7000000002</v>
      </c>
    </row>
    <row r="181" spans="1:18" x14ac:dyDescent="0.25">
      <c r="A181" s="40">
        <v>182</v>
      </c>
      <c r="B181" s="41">
        <v>5084555</v>
      </c>
      <c r="C181" s="41" t="s">
        <v>343</v>
      </c>
      <c r="D181" s="41" t="s">
        <v>264</v>
      </c>
      <c r="E181" s="41" t="s">
        <v>41</v>
      </c>
      <c r="F181" s="87">
        <v>1184062.6000000001</v>
      </c>
      <c r="G181" s="87">
        <v>23652</v>
      </c>
      <c r="H181" s="87"/>
      <c r="I181" s="87"/>
      <c r="J181" s="87"/>
      <c r="K181" s="87"/>
      <c r="L181" s="87"/>
      <c r="M181" s="87"/>
      <c r="N181" s="87"/>
      <c r="O181" s="87"/>
      <c r="P181" s="87"/>
      <c r="Q181" s="87"/>
      <c r="R181" s="87">
        <f t="shared" si="2"/>
        <v>1207714.6000000001</v>
      </c>
    </row>
    <row r="182" spans="1:18" x14ac:dyDescent="0.25">
      <c r="A182" s="43">
        <v>183</v>
      </c>
      <c r="B182" s="44">
        <v>2887134</v>
      </c>
      <c r="C182" s="44" t="s">
        <v>701</v>
      </c>
      <c r="D182" s="44" t="s">
        <v>264</v>
      </c>
      <c r="E182" s="44" t="s">
        <v>41</v>
      </c>
      <c r="F182" s="88">
        <v>2326.9</v>
      </c>
      <c r="G182" s="88">
        <v>2391.1999999999998</v>
      </c>
      <c r="H182" s="88"/>
      <c r="I182" s="88"/>
      <c r="J182" s="88"/>
      <c r="K182" s="88"/>
      <c r="L182" s="88"/>
      <c r="M182" s="88"/>
      <c r="N182" s="88"/>
      <c r="O182" s="88"/>
      <c r="P182" s="88"/>
      <c r="Q182" s="88"/>
      <c r="R182" s="88">
        <f t="shared" si="2"/>
        <v>4718.1000000000004</v>
      </c>
    </row>
    <row r="183" spans="1:18" x14ac:dyDescent="0.25">
      <c r="A183" s="40">
        <v>184</v>
      </c>
      <c r="B183" s="41">
        <v>5095638</v>
      </c>
      <c r="C183" s="41" t="s">
        <v>702</v>
      </c>
      <c r="D183" s="41" t="s">
        <v>264</v>
      </c>
      <c r="E183" s="41" t="s">
        <v>41</v>
      </c>
      <c r="F183" s="87"/>
      <c r="G183" s="87"/>
      <c r="H183" s="87">
        <v>6962.5</v>
      </c>
      <c r="I183" s="87"/>
      <c r="J183" s="87"/>
      <c r="K183" s="87"/>
      <c r="L183" s="87"/>
      <c r="M183" s="87"/>
      <c r="N183" s="87"/>
      <c r="O183" s="87"/>
      <c r="P183" s="87"/>
      <c r="Q183" s="87"/>
      <c r="R183" s="87">
        <f t="shared" si="2"/>
        <v>6962.5</v>
      </c>
    </row>
    <row r="184" spans="1:18" x14ac:dyDescent="0.25">
      <c r="A184" s="43">
        <v>185</v>
      </c>
      <c r="B184" s="44">
        <v>5095638</v>
      </c>
      <c r="C184" s="44" t="s">
        <v>702</v>
      </c>
      <c r="D184" s="44" t="s">
        <v>264</v>
      </c>
      <c r="E184" s="44" t="s">
        <v>41</v>
      </c>
      <c r="F184" s="88"/>
      <c r="G184" s="88"/>
      <c r="H184" s="88"/>
      <c r="I184" s="88"/>
      <c r="J184" s="88"/>
      <c r="K184" s="88"/>
      <c r="L184" s="88"/>
      <c r="M184" s="88"/>
      <c r="N184" s="88">
        <v>996.9</v>
      </c>
      <c r="O184" s="88"/>
      <c r="P184" s="88"/>
      <c r="Q184" s="88"/>
      <c r="R184" s="88">
        <f t="shared" si="2"/>
        <v>996.9</v>
      </c>
    </row>
    <row r="185" spans="1:18" x14ac:dyDescent="0.25">
      <c r="A185" s="40">
        <v>186</v>
      </c>
      <c r="B185" s="41">
        <v>2724146</v>
      </c>
      <c r="C185" s="41" t="s">
        <v>703</v>
      </c>
      <c r="D185" s="41" t="s">
        <v>264</v>
      </c>
      <c r="E185" s="41" t="s">
        <v>41</v>
      </c>
      <c r="F185" s="87"/>
      <c r="G185" s="87">
        <v>5</v>
      </c>
      <c r="H185" s="87">
        <v>1525.5</v>
      </c>
      <c r="I185" s="87">
        <v>49759.199999999997</v>
      </c>
      <c r="J185" s="87">
        <v>1297.0999999999999</v>
      </c>
      <c r="K185" s="87"/>
      <c r="L185" s="87"/>
      <c r="M185" s="87"/>
      <c r="N185" s="87"/>
      <c r="O185" s="87"/>
      <c r="P185" s="87"/>
      <c r="Q185" s="87"/>
      <c r="R185" s="87">
        <f t="shared" si="2"/>
        <v>52586.799999999996</v>
      </c>
    </row>
    <row r="186" spans="1:18" x14ac:dyDescent="0.25">
      <c r="A186" s="43">
        <v>187</v>
      </c>
      <c r="B186" s="44">
        <v>2095025</v>
      </c>
      <c r="C186" s="44" t="s">
        <v>204</v>
      </c>
      <c r="D186" s="44" t="s">
        <v>264</v>
      </c>
      <c r="E186" s="44" t="s">
        <v>41</v>
      </c>
      <c r="F186" s="88">
        <v>71707.100000000006</v>
      </c>
      <c r="G186" s="88">
        <v>26386.2</v>
      </c>
      <c r="H186" s="88"/>
      <c r="I186" s="88">
        <v>53923.86</v>
      </c>
      <c r="J186" s="88">
        <v>382</v>
      </c>
      <c r="K186" s="88"/>
      <c r="L186" s="88"/>
      <c r="M186" s="88"/>
      <c r="N186" s="88"/>
      <c r="O186" s="88"/>
      <c r="P186" s="88"/>
      <c r="Q186" s="88"/>
      <c r="R186" s="88">
        <f t="shared" si="2"/>
        <v>152399.16</v>
      </c>
    </row>
    <row r="187" spans="1:18" x14ac:dyDescent="0.25">
      <c r="A187" s="40">
        <v>188</v>
      </c>
      <c r="B187" s="41">
        <v>2095025</v>
      </c>
      <c r="C187" s="41" t="s">
        <v>204</v>
      </c>
      <c r="D187" s="41" t="s">
        <v>264</v>
      </c>
      <c r="E187" s="41" t="s">
        <v>41</v>
      </c>
      <c r="F187" s="87"/>
      <c r="G187" s="87"/>
      <c r="H187" s="87">
        <v>133441.96</v>
      </c>
      <c r="I187" s="87"/>
      <c r="J187" s="87"/>
      <c r="K187" s="87"/>
      <c r="L187" s="87"/>
      <c r="M187" s="87"/>
      <c r="N187" s="87"/>
      <c r="O187" s="87"/>
      <c r="P187" s="87"/>
      <c r="Q187" s="87"/>
      <c r="R187" s="87">
        <f t="shared" si="2"/>
        <v>133441.96</v>
      </c>
    </row>
    <row r="188" spans="1:18" x14ac:dyDescent="0.25">
      <c r="A188" s="43">
        <v>189</v>
      </c>
      <c r="B188" s="44">
        <v>2887746</v>
      </c>
      <c r="C188" s="44" t="s">
        <v>267</v>
      </c>
      <c r="D188" s="44" t="s">
        <v>264</v>
      </c>
      <c r="E188" s="44" t="s">
        <v>41</v>
      </c>
      <c r="F188" s="88">
        <v>337729.85</v>
      </c>
      <c r="G188" s="88">
        <v>4499.7</v>
      </c>
      <c r="H188" s="88">
        <v>245342.2</v>
      </c>
      <c r="I188" s="88">
        <v>1729642.94</v>
      </c>
      <c r="J188" s="88"/>
      <c r="K188" s="88"/>
      <c r="L188" s="88"/>
      <c r="M188" s="88"/>
      <c r="N188" s="88"/>
      <c r="O188" s="88"/>
      <c r="P188" s="88"/>
      <c r="Q188" s="88"/>
      <c r="R188" s="88">
        <f t="shared" si="2"/>
        <v>2317214.69</v>
      </c>
    </row>
    <row r="189" spans="1:18" x14ac:dyDescent="0.25">
      <c r="A189" s="40">
        <v>190</v>
      </c>
      <c r="B189" s="41">
        <v>2697734</v>
      </c>
      <c r="C189" s="41" t="s">
        <v>280</v>
      </c>
      <c r="D189" s="41" t="s">
        <v>264</v>
      </c>
      <c r="E189" s="41" t="s">
        <v>41</v>
      </c>
      <c r="F189" s="87"/>
      <c r="G189" s="87">
        <v>2991.3</v>
      </c>
      <c r="H189" s="87">
        <v>960</v>
      </c>
      <c r="I189" s="87"/>
      <c r="J189" s="87"/>
      <c r="K189" s="87"/>
      <c r="L189" s="87"/>
      <c r="M189" s="87"/>
      <c r="N189" s="87"/>
      <c r="O189" s="87"/>
      <c r="P189" s="87"/>
      <c r="Q189" s="87"/>
      <c r="R189" s="87">
        <f t="shared" si="2"/>
        <v>3951.3</v>
      </c>
    </row>
    <row r="190" spans="1:18" x14ac:dyDescent="0.25">
      <c r="A190" s="43">
        <v>191</v>
      </c>
      <c r="B190" s="44">
        <v>2016656</v>
      </c>
      <c r="C190" s="44" t="s">
        <v>704</v>
      </c>
      <c r="D190" s="44" t="s">
        <v>264</v>
      </c>
      <c r="E190" s="44" t="s">
        <v>41</v>
      </c>
      <c r="F190" s="88">
        <v>20724</v>
      </c>
      <c r="G190" s="88">
        <v>1191</v>
      </c>
      <c r="H190" s="88"/>
      <c r="I190" s="88"/>
      <c r="J190" s="88">
        <v>265.5</v>
      </c>
      <c r="K190" s="88"/>
      <c r="L190" s="88"/>
      <c r="M190" s="88">
        <v>7799276</v>
      </c>
      <c r="N190" s="88"/>
      <c r="O190" s="88"/>
      <c r="P190" s="88"/>
      <c r="Q190" s="88"/>
      <c r="R190" s="88">
        <f t="shared" si="2"/>
        <v>7821456.5</v>
      </c>
    </row>
    <row r="191" spans="1:18" x14ac:dyDescent="0.25">
      <c r="A191" s="40">
        <v>193</v>
      </c>
      <c r="B191" s="41">
        <v>5314577</v>
      </c>
      <c r="C191" s="41" t="s">
        <v>355</v>
      </c>
      <c r="D191" s="41" t="s">
        <v>264</v>
      </c>
      <c r="E191" s="41" t="s">
        <v>339</v>
      </c>
      <c r="F191" s="87">
        <v>7925.8</v>
      </c>
      <c r="G191" s="87">
        <v>5115.2</v>
      </c>
      <c r="H191" s="87">
        <v>664.6</v>
      </c>
      <c r="I191" s="87">
        <v>21442.199999999997</v>
      </c>
      <c r="J191" s="87"/>
      <c r="K191" s="87"/>
      <c r="L191" s="87"/>
      <c r="M191" s="87"/>
      <c r="N191" s="87"/>
      <c r="O191" s="87"/>
      <c r="P191" s="87">
        <v>500</v>
      </c>
      <c r="Q191" s="87"/>
      <c r="R191" s="87">
        <f t="shared" si="2"/>
        <v>35647.799999999996</v>
      </c>
    </row>
    <row r="192" spans="1:18" x14ac:dyDescent="0.25">
      <c r="A192" s="43">
        <v>194</v>
      </c>
      <c r="B192" s="44">
        <v>5384982</v>
      </c>
      <c r="C192" s="44" t="s">
        <v>601</v>
      </c>
      <c r="D192" s="44" t="s">
        <v>264</v>
      </c>
      <c r="E192" s="44" t="s">
        <v>339</v>
      </c>
      <c r="F192" s="88"/>
      <c r="G192" s="88"/>
      <c r="H192" s="88"/>
      <c r="I192" s="88"/>
      <c r="J192" s="88"/>
      <c r="K192" s="88"/>
      <c r="L192" s="88"/>
      <c r="M192" s="88"/>
      <c r="N192" s="88"/>
      <c r="O192" s="88"/>
      <c r="P192" s="88">
        <v>300</v>
      </c>
      <c r="Q192" s="88"/>
      <c r="R192" s="88">
        <f t="shared" ref="R192:R255" si="3">SUM(F192:Q192)</f>
        <v>300</v>
      </c>
    </row>
    <row r="193" spans="1:18" x14ac:dyDescent="0.25">
      <c r="A193" s="40">
        <v>195</v>
      </c>
      <c r="B193" s="41">
        <v>2095025</v>
      </c>
      <c r="C193" s="41" t="s">
        <v>204</v>
      </c>
      <c r="D193" s="41" t="s">
        <v>264</v>
      </c>
      <c r="E193" s="41" t="s">
        <v>705</v>
      </c>
      <c r="F193" s="87"/>
      <c r="G193" s="87"/>
      <c r="H193" s="87"/>
      <c r="I193" s="87">
        <v>193.6</v>
      </c>
      <c r="J193" s="87"/>
      <c r="K193" s="87"/>
      <c r="L193" s="87"/>
      <c r="M193" s="87"/>
      <c r="N193" s="87"/>
      <c r="O193" s="87"/>
      <c r="P193" s="87"/>
      <c r="Q193" s="87"/>
      <c r="R193" s="87">
        <f t="shared" si="3"/>
        <v>193.6</v>
      </c>
    </row>
    <row r="194" spans="1:18" x14ac:dyDescent="0.25">
      <c r="A194" s="43">
        <v>196</v>
      </c>
      <c r="B194" s="44">
        <v>5084555</v>
      </c>
      <c r="C194" s="44" t="s">
        <v>343</v>
      </c>
      <c r="D194" s="44" t="s">
        <v>264</v>
      </c>
      <c r="E194" s="44" t="s">
        <v>706</v>
      </c>
      <c r="F194" s="88"/>
      <c r="G194" s="88"/>
      <c r="H194" s="88">
        <v>123929.1</v>
      </c>
      <c r="I194" s="88">
        <v>165513.20000000001</v>
      </c>
      <c r="J194" s="88"/>
      <c r="K194" s="88"/>
      <c r="L194" s="88"/>
      <c r="M194" s="88"/>
      <c r="N194" s="88"/>
      <c r="O194" s="88"/>
      <c r="P194" s="88"/>
      <c r="Q194" s="88"/>
      <c r="R194" s="88">
        <f t="shared" si="3"/>
        <v>289442.30000000005</v>
      </c>
    </row>
    <row r="195" spans="1:18" x14ac:dyDescent="0.25">
      <c r="A195" s="40">
        <v>197</v>
      </c>
      <c r="B195" s="41">
        <v>5176727</v>
      </c>
      <c r="C195" s="41" t="s">
        <v>707</v>
      </c>
      <c r="D195" s="41" t="s">
        <v>264</v>
      </c>
      <c r="E195" s="41" t="s">
        <v>706</v>
      </c>
      <c r="F195" s="87"/>
      <c r="G195" s="87"/>
      <c r="H195" s="87"/>
      <c r="I195" s="87">
        <v>900</v>
      </c>
      <c r="J195" s="87"/>
      <c r="K195" s="87"/>
      <c r="L195" s="87"/>
      <c r="M195" s="87"/>
      <c r="N195" s="87"/>
      <c r="O195" s="87"/>
      <c r="P195" s="87"/>
      <c r="Q195" s="87"/>
      <c r="R195" s="87">
        <f t="shared" si="3"/>
        <v>900</v>
      </c>
    </row>
    <row r="196" spans="1:18" x14ac:dyDescent="0.25">
      <c r="A196" s="43">
        <v>198</v>
      </c>
      <c r="B196" s="44">
        <v>5026628</v>
      </c>
      <c r="C196" s="44" t="s">
        <v>659</v>
      </c>
      <c r="D196" s="44" t="s">
        <v>264</v>
      </c>
      <c r="E196" s="44" t="s">
        <v>706</v>
      </c>
      <c r="F196" s="88"/>
      <c r="G196" s="88"/>
      <c r="H196" s="88">
        <v>1435.6</v>
      </c>
      <c r="I196" s="88"/>
      <c r="J196" s="88"/>
      <c r="K196" s="88"/>
      <c r="L196" s="88"/>
      <c r="M196" s="88"/>
      <c r="N196" s="88"/>
      <c r="O196" s="88"/>
      <c r="P196" s="88"/>
      <c r="Q196" s="88"/>
      <c r="R196" s="88">
        <f t="shared" si="3"/>
        <v>1435.6</v>
      </c>
    </row>
    <row r="197" spans="1:18" x14ac:dyDescent="0.25">
      <c r="A197" s="40">
        <v>199</v>
      </c>
      <c r="B197" s="41">
        <v>5026628</v>
      </c>
      <c r="C197" s="41" t="s">
        <v>659</v>
      </c>
      <c r="D197" s="41" t="s">
        <v>264</v>
      </c>
      <c r="E197" s="41" t="s">
        <v>706</v>
      </c>
      <c r="F197" s="87"/>
      <c r="G197" s="87"/>
      <c r="H197" s="87">
        <v>450</v>
      </c>
      <c r="I197" s="87"/>
      <c r="J197" s="87"/>
      <c r="K197" s="87"/>
      <c r="L197" s="87"/>
      <c r="M197" s="87"/>
      <c r="N197" s="87"/>
      <c r="O197" s="87"/>
      <c r="P197" s="87"/>
      <c r="Q197" s="87"/>
      <c r="R197" s="87">
        <f t="shared" si="3"/>
        <v>450</v>
      </c>
    </row>
    <row r="198" spans="1:18" x14ac:dyDescent="0.25">
      <c r="A198" s="43">
        <v>200</v>
      </c>
      <c r="B198" s="44">
        <v>2095025</v>
      </c>
      <c r="C198" s="44" t="s">
        <v>204</v>
      </c>
      <c r="D198" s="44" t="s">
        <v>264</v>
      </c>
      <c r="E198" s="44" t="s">
        <v>706</v>
      </c>
      <c r="F198" s="88"/>
      <c r="G198" s="88"/>
      <c r="H198" s="88">
        <v>1100</v>
      </c>
      <c r="I198" s="88">
        <v>71710.960000000006</v>
      </c>
      <c r="J198" s="88"/>
      <c r="K198" s="88"/>
      <c r="L198" s="88"/>
      <c r="M198" s="88"/>
      <c r="N198" s="88"/>
      <c r="O198" s="88"/>
      <c r="P198" s="88"/>
      <c r="Q198" s="88"/>
      <c r="R198" s="88">
        <f t="shared" si="3"/>
        <v>72810.960000000006</v>
      </c>
    </row>
    <row r="199" spans="1:18" x14ac:dyDescent="0.25">
      <c r="A199" s="40">
        <v>201</v>
      </c>
      <c r="B199" s="41">
        <v>5384982</v>
      </c>
      <c r="C199" s="41" t="s">
        <v>601</v>
      </c>
      <c r="D199" s="41" t="s">
        <v>264</v>
      </c>
      <c r="E199" s="41" t="s">
        <v>706</v>
      </c>
      <c r="F199" s="87"/>
      <c r="G199" s="87"/>
      <c r="H199" s="87"/>
      <c r="I199" s="87"/>
      <c r="J199" s="87"/>
      <c r="K199" s="87"/>
      <c r="L199" s="87"/>
      <c r="M199" s="87"/>
      <c r="N199" s="87"/>
      <c r="O199" s="87"/>
      <c r="P199" s="87">
        <v>150</v>
      </c>
      <c r="Q199" s="87"/>
      <c r="R199" s="87">
        <f t="shared" si="3"/>
        <v>150</v>
      </c>
    </row>
    <row r="200" spans="1:18" x14ac:dyDescent="0.25">
      <c r="A200" s="43">
        <v>202</v>
      </c>
      <c r="B200" s="44">
        <v>5430682</v>
      </c>
      <c r="C200" s="44" t="s">
        <v>256</v>
      </c>
      <c r="D200" s="44" t="s">
        <v>264</v>
      </c>
      <c r="E200" s="44" t="s">
        <v>706</v>
      </c>
      <c r="F200" s="88"/>
      <c r="G200" s="88"/>
      <c r="H200" s="88"/>
      <c r="I200" s="88"/>
      <c r="J200" s="88"/>
      <c r="K200" s="88"/>
      <c r="L200" s="88"/>
      <c r="M200" s="88"/>
      <c r="N200" s="88"/>
      <c r="O200" s="88"/>
      <c r="P200" s="88">
        <v>2700</v>
      </c>
      <c r="Q200" s="88"/>
      <c r="R200" s="88">
        <f t="shared" si="3"/>
        <v>2700</v>
      </c>
    </row>
    <row r="201" spans="1:18" x14ac:dyDescent="0.25">
      <c r="A201" s="40">
        <v>203</v>
      </c>
      <c r="B201" s="41">
        <v>5026628</v>
      </c>
      <c r="C201" s="41" t="s">
        <v>659</v>
      </c>
      <c r="D201" s="41" t="s">
        <v>264</v>
      </c>
      <c r="E201" s="41" t="s">
        <v>295</v>
      </c>
      <c r="F201" s="87"/>
      <c r="G201" s="87"/>
      <c r="H201" s="87"/>
      <c r="I201" s="87"/>
      <c r="J201" s="87">
        <v>8525.2999999999993</v>
      </c>
      <c r="K201" s="87"/>
      <c r="L201" s="87"/>
      <c r="M201" s="87"/>
      <c r="N201" s="87"/>
      <c r="O201" s="87"/>
      <c r="P201" s="87"/>
      <c r="Q201" s="87"/>
      <c r="R201" s="87">
        <f t="shared" si="3"/>
        <v>8525.2999999999993</v>
      </c>
    </row>
    <row r="202" spans="1:18" x14ac:dyDescent="0.25">
      <c r="A202" s="43">
        <v>204</v>
      </c>
      <c r="B202" s="44">
        <v>5164621</v>
      </c>
      <c r="C202" s="44" t="s">
        <v>687</v>
      </c>
      <c r="D202" s="44" t="s">
        <v>264</v>
      </c>
      <c r="E202" s="44" t="s">
        <v>295</v>
      </c>
      <c r="F202" s="88"/>
      <c r="G202" s="88"/>
      <c r="H202" s="88">
        <v>800</v>
      </c>
      <c r="I202" s="88">
        <v>500</v>
      </c>
      <c r="J202" s="88"/>
      <c r="K202" s="88"/>
      <c r="L202" s="88"/>
      <c r="M202" s="88"/>
      <c r="N202" s="88"/>
      <c r="O202" s="88"/>
      <c r="P202" s="88"/>
      <c r="Q202" s="88"/>
      <c r="R202" s="88">
        <f t="shared" si="3"/>
        <v>1300</v>
      </c>
    </row>
    <row r="203" spans="1:18" x14ac:dyDescent="0.25">
      <c r="A203" s="40">
        <v>205</v>
      </c>
      <c r="B203" s="41">
        <v>5439574</v>
      </c>
      <c r="C203" s="41" t="s">
        <v>360</v>
      </c>
      <c r="D203" s="41" t="s">
        <v>264</v>
      </c>
      <c r="E203" s="41" t="s">
        <v>275</v>
      </c>
      <c r="F203" s="87"/>
      <c r="G203" s="87"/>
      <c r="H203" s="87"/>
      <c r="I203" s="87">
        <v>1639.8</v>
      </c>
      <c r="J203" s="87"/>
      <c r="K203" s="87"/>
      <c r="L203" s="87"/>
      <c r="M203" s="87"/>
      <c r="N203" s="87"/>
      <c r="O203" s="87"/>
      <c r="P203" s="87">
        <v>1000</v>
      </c>
      <c r="Q203" s="87"/>
      <c r="R203" s="87">
        <f t="shared" si="3"/>
        <v>2639.8</v>
      </c>
    </row>
    <row r="204" spans="1:18" x14ac:dyDescent="0.25">
      <c r="A204" s="43">
        <v>206</v>
      </c>
      <c r="B204" s="44">
        <v>5099005</v>
      </c>
      <c r="C204" s="44" t="s">
        <v>277</v>
      </c>
      <c r="D204" s="44" t="s">
        <v>264</v>
      </c>
      <c r="E204" s="44" t="s">
        <v>275</v>
      </c>
      <c r="F204" s="88"/>
      <c r="G204" s="88">
        <v>36</v>
      </c>
      <c r="H204" s="88"/>
      <c r="I204" s="88">
        <v>6290.3</v>
      </c>
      <c r="J204" s="88"/>
      <c r="K204" s="88"/>
      <c r="L204" s="88"/>
      <c r="M204" s="88"/>
      <c r="N204" s="88"/>
      <c r="O204" s="88"/>
      <c r="P204" s="88"/>
      <c r="Q204" s="88"/>
      <c r="R204" s="88">
        <f t="shared" si="3"/>
        <v>6326.3</v>
      </c>
    </row>
    <row r="205" spans="1:18" x14ac:dyDescent="0.25">
      <c r="A205" s="40">
        <v>207</v>
      </c>
      <c r="B205" s="41">
        <v>5250862</v>
      </c>
      <c r="C205" s="41" t="s">
        <v>288</v>
      </c>
      <c r="D205" s="41" t="s">
        <v>264</v>
      </c>
      <c r="E205" s="41" t="s">
        <v>275</v>
      </c>
      <c r="F205" s="87"/>
      <c r="G205" s="87"/>
      <c r="H205" s="87">
        <v>800</v>
      </c>
      <c r="I205" s="87"/>
      <c r="J205" s="87"/>
      <c r="K205" s="87"/>
      <c r="L205" s="87"/>
      <c r="M205" s="87"/>
      <c r="N205" s="87"/>
      <c r="O205" s="87"/>
      <c r="P205" s="87">
        <v>600</v>
      </c>
      <c r="Q205" s="87"/>
      <c r="R205" s="87">
        <f t="shared" si="3"/>
        <v>1400</v>
      </c>
    </row>
    <row r="206" spans="1:18" x14ac:dyDescent="0.25">
      <c r="A206" s="43">
        <v>208</v>
      </c>
      <c r="B206" s="44">
        <v>5164621</v>
      </c>
      <c r="C206" s="44" t="s">
        <v>687</v>
      </c>
      <c r="D206" s="44" t="s">
        <v>264</v>
      </c>
      <c r="E206" s="44" t="s">
        <v>335</v>
      </c>
      <c r="F206" s="88"/>
      <c r="G206" s="88"/>
      <c r="H206" s="88"/>
      <c r="I206" s="88"/>
      <c r="J206" s="88"/>
      <c r="K206" s="88"/>
      <c r="L206" s="88"/>
      <c r="M206" s="88"/>
      <c r="N206" s="88"/>
      <c r="O206" s="88"/>
      <c r="P206" s="88">
        <v>8500</v>
      </c>
      <c r="Q206" s="88"/>
      <c r="R206" s="88">
        <f t="shared" si="3"/>
        <v>8500</v>
      </c>
    </row>
    <row r="207" spans="1:18" x14ac:dyDescent="0.25">
      <c r="A207" s="40">
        <v>209</v>
      </c>
      <c r="B207" s="41">
        <v>5170672</v>
      </c>
      <c r="C207" s="41" t="s">
        <v>430</v>
      </c>
      <c r="D207" s="41" t="s">
        <v>264</v>
      </c>
      <c r="E207" s="41" t="s">
        <v>708</v>
      </c>
      <c r="F207" s="87"/>
      <c r="G207" s="87"/>
      <c r="H207" s="87"/>
      <c r="I207" s="87"/>
      <c r="J207" s="87"/>
      <c r="K207" s="87"/>
      <c r="L207" s="87"/>
      <c r="M207" s="87"/>
      <c r="N207" s="87"/>
      <c r="O207" s="87"/>
      <c r="P207" s="87">
        <v>1600</v>
      </c>
      <c r="Q207" s="87"/>
      <c r="R207" s="87">
        <f t="shared" si="3"/>
        <v>1600</v>
      </c>
    </row>
    <row r="208" spans="1:18" x14ac:dyDescent="0.25">
      <c r="A208" s="43">
        <v>210</v>
      </c>
      <c r="B208" s="44">
        <v>5352827</v>
      </c>
      <c r="C208" s="44" t="s">
        <v>283</v>
      </c>
      <c r="D208" s="44" t="s">
        <v>264</v>
      </c>
      <c r="E208" s="44" t="s">
        <v>708</v>
      </c>
      <c r="F208" s="88"/>
      <c r="G208" s="88"/>
      <c r="H208" s="88">
        <v>12120</v>
      </c>
      <c r="I208" s="88">
        <v>54802.58</v>
      </c>
      <c r="J208" s="88"/>
      <c r="K208" s="88"/>
      <c r="L208" s="88"/>
      <c r="M208" s="88"/>
      <c r="N208" s="88">
        <v>3840</v>
      </c>
      <c r="O208" s="88"/>
      <c r="P208" s="88">
        <v>2650</v>
      </c>
      <c r="Q208" s="88"/>
      <c r="R208" s="88">
        <f t="shared" si="3"/>
        <v>73412.58</v>
      </c>
    </row>
    <row r="209" spans="1:18" x14ac:dyDescent="0.25">
      <c r="A209" s="40">
        <v>211</v>
      </c>
      <c r="B209" s="41">
        <v>5430682</v>
      </c>
      <c r="C209" s="41" t="s">
        <v>256</v>
      </c>
      <c r="D209" s="41" t="s">
        <v>264</v>
      </c>
      <c r="E209" s="41" t="s">
        <v>708</v>
      </c>
      <c r="F209" s="87"/>
      <c r="G209" s="87"/>
      <c r="H209" s="87"/>
      <c r="I209" s="87"/>
      <c r="J209" s="87"/>
      <c r="K209" s="87"/>
      <c r="L209" s="87"/>
      <c r="M209" s="87"/>
      <c r="N209" s="87"/>
      <c r="O209" s="87"/>
      <c r="P209" s="87">
        <v>500</v>
      </c>
      <c r="Q209" s="87"/>
      <c r="R209" s="87">
        <f t="shared" si="3"/>
        <v>500</v>
      </c>
    </row>
    <row r="210" spans="1:18" x14ac:dyDescent="0.25">
      <c r="A210" s="43">
        <v>212</v>
      </c>
      <c r="B210" s="44">
        <v>5161312</v>
      </c>
      <c r="C210" s="44" t="s">
        <v>709</v>
      </c>
      <c r="D210" s="44" t="s">
        <v>264</v>
      </c>
      <c r="E210" s="44" t="s">
        <v>281</v>
      </c>
      <c r="F210" s="88"/>
      <c r="G210" s="88"/>
      <c r="H210" s="88"/>
      <c r="I210" s="88"/>
      <c r="J210" s="88"/>
      <c r="K210" s="88"/>
      <c r="L210" s="88"/>
      <c r="M210" s="88"/>
      <c r="N210" s="88"/>
      <c r="O210" s="88"/>
      <c r="P210" s="88">
        <v>2500</v>
      </c>
      <c r="Q210" s="88"/>
      <c r="R210" s="88">
        <f t="shared" si="3"/>
        <v>2500</v>
      </c>
    </row>
    <row r="211" spans="1:18" x14ac:dyDescent="0.25">
      <c r="A211" s="40">
        <v>213</v>
      </c>
      <c r="B211" s="41">
        <v>2869594</v>
      </c>
      <c r="C211" s="41" t="s">
        <v>286</v>
      </c>
      <c r="D211" s="41" t="s">
        <v>264</v>
      </c>
      <c r="E211" s="41" t="s">
        <v>289</v>
      </c>
      <c r="F211" s="87"/>
      <c r="G211" s="87"/>
      <c r="H211" s="87"/>
      <c r="I211" s="87"/>
      <c r="J211" s="87"/>
      <c r="K211" s="87"/>
      <c r="L211" s="87"/>
      <c r="M211" s="87"/>
      <c r="N211" s="87"/>
      <c r="O211" s="87"/>
      <c r="P211" s="87">
        <v>1000</v>
      </c>
      <c r="Q211" s="87"/>
      <c r="R211" s="87">
        <f t="shared" si="3"/>
        <v>1000</v>
      </c>
    </row>
    <row r="212" spans="1:18" x14ac:dyDescent="0.25">
      <c r="A212" s="43">
        <v>214</v>
      </c>
      <c r="B212" s="44">
        <v>5407575</v>
      </c>
      <c r="C212" s="44" t="s">
        <v>710</v>
      </c>
      <c r="D212" s="44" t="s">
        <v>264</v>
      </c>
      <c r="E212" s="44" t="s">
        <v>289</v>
      </c>
      <c r="F212" s="88"/>
      <c r="G212" s="88"/>
      <c r="H212" s="88"/>
      <c r="I212" s="88"/>
      <c r="J212" s="88"/>
      <c r="K212" s="88"/>
      <c r="L212" s="88"/>
      <c r="M212" s="88"/>
      <c r="N212" s="88"/>
      <c r="O212" s="88"/>
      <c r="P212" s="88">
        <v>750</v>
      </c>
      <c r="Q212" s="88"/>
      <c r="R212" s="88">
        <f t="shared" si="3"/>
        <v>750</v>
      </c>
    </row>
    <row r="213" spans="1:18" x14ac:dyDescent="0.25">
      <c r="A213" s="40">
        <v>215</v>
      </c>
      <c r="B213" s="41">
        <v>5232538</v>
      </c>
      <c r="C213" s="41" t="s">
        <v>711</v>
      </c>
      <c r="D213" s="41" t="s">
        <v>264</v>
      </c>
      <c r="E213" s="41" t="s">
        <v>289</v>
      </c>
      <c r="F213" s="87"/>
      <c r="G213" s="87"/>
      <c r="H213" s="87"/>
      <c r="I213" s="87"/>
      <c r="J213" s="87"/>
      <c r="K213" s="87"/>
      <c r="L213" s="87"/>
      <c r="M213" s="87"/>
      <c r="N213" s="87"/>
      <c r="O213" s="87"/>
      <c r="P213" s="87">
        <v>750</v>
      </c>
      <c r="Q213" s="87"/>
      <c r="R213" s="87">
        <f t="shared" si="3"/>
        <v>750</v>
      </c>
    </row>
    <row r="214" spans="1:18" x14ac:dyDescent="0.25">
      <c r="A214" s="43">
        <v>216</v>
      </c>
      <c r="B214" s="44">
        <v>5430682</v>
      </c>
      <c r="C214" s="44" t="s">
        <v>256</v>
      </c>
      <c r="D214" s="44" t="s">
        <v>712</v>
      </c>
      <c r="E214" s="44" t="s">
        <v>713</v>
      </c>
      <c r="F214" s="88"/>
      <c r="G214" s="88"/>
      <c r="H214" s="88"/>
      <c r="I214" s="88"/>
      <c r="J214" s="88"/>
      <c r="K214" s="88"/>
      <c r="L214" s="88"/>
      <c r="M214" s="88"/>
      <c r="N214" s="88"/>
      <c r="O214" s="88"/>
      <c r="P214" s="88">
        <v>1000</v>
      </c>
      <c r="Q214" s="88"/>
      <c r="R214" s="88">
        <f t="shared" si="3"/>
        <v>1000</v>
      </c>
    </row>
    <row r="215" spans="1:18" x14ac:dyDescent="0.25">
      <c r="A215" s="40">
        <v>217</v>
      </c>
      <c r="B215" s="41">
        <v>2657457</v>
      </c>
      <c r="C215" s="41" t="s">
        <v>104</v>
      </c>
      <c r="D215" s="41" t="s">
        <v>712</v>
      </c>
      <c r="E215" s="41" t="s">
        <v>320</v>
      </c>
      <c r="F215" s="87">
        <v>5752011.0999999996</v>
      </c>
      <c r="G215" s="87">
        <v>50617.5</v>
      </c>
      <c r="H215" s="87">
        <v>280</v>
      </c>
      <c r="I215" s="87">
        <v>15375821.5</v>
      </c>
      <c r="J215" s="87">
        <v>1670560</v>
      </c>
      <c r="K215" s="87">
        <v>5539544</v>
      </c>
      <c r="L215" s="87"/>
      <c r="M215" s="87"/>
      <c r="N215" s="87">
        <v>23168.2</v>
      </c>
      <c r="O215" s="87"/>
      <c r="P215" s="87"/>
      <c r="Q215" s="87"/>
      <c r="R215" s="87">
        <f t="shared" si="3"/>
        <v>28412002.300000001</v>
      </c>
    </row>
    <row r="216" spans="1:18" x14ac:dyDescent="0.25">
      <c r="A216" s="43">
        <v>218</v>
      </c>
      <c r="B216" s="44">
        <v>5384982</v>
      </c>
      <c r="C216" s="44" t="s">
        <v>601</v>
      </c>
      <c r="D216" s="44" t="s">
        <v>712</v>
      </c>
      <c r="E216" s="44" t="s">
        <v>320</v>
      </c>
      <c r="F216" s="88"/>
      <c r="G216" s="88"/>
      <c r="H216" s="88"/>
      <c r="I216" s="88"/>
      <c r="J216" s="88"/>
      <c r="K216" s="88"/>
      <c r="L216" s="88"/>
      <c r="M216" s="88"/>
      <c r="N216" s="88"/>
      <c r="O216" s="88"/>
      <c r="P216" s="88">
        <v>300</v>
      </c>
      <c r="Q216" s="88"/>
      <c r="R216" s="88">
        <f t="shared" si="3"/>
        <v>300</v>
      </c>
    </row>
    <row r="217" spans="1:18" x14ac:dyDescent="0.25">
      <c r="A217" s="40">
        <v>219</v>
      </c>
      <c r="B217" s="41">
        <v>2887134</v>
      </c>
      <c r="C217" s="41" t="s">
        <v>701</v>
      </c>
      <c r="D217" s="41" t="s">
        <v>712</v>
      </c>
      <c r="E217" s="41" t="s">
        <v>272</v>
      </c>
      <c r="F217" s="87"/>
      <c r="G217" s="87"/>
      <c r="H217" s="87">
        <v>142628.9</v>
      </c>
      <c r="I217" s="87">
        <v>772</v>
      </c>
      <c r="J217" s="87"/>
      <c r="K217" s="87"/>
      <c r="L217" s="87"/>
      <c r="M217" s="87"/>
      <c r="N217" s="87"/>
      <c r="O217" s="87"/>
      <c r="P217" s="87"/>
      <c r="Q217" s="87"/>
      <c r="R217" s="87">
        <f t="shared" si="3"/>
        <v>143400.9</v>
      </c>
    </row>
    <row r="218" spans="1:18" x14ac:dyDescent="0.25">
      <c r="A218" s="43">
        <v>220</v>
      </c>
      <c r="B218" s="44">
        <v>2827514</v>
      </c>
      <c r="C218" s="44" t="s">
        <v>274</v>
      </c>
      <c r="D218" s="44" t="s">
        <v>712</v>
      </c>
      <c r="E218" s="44" t="s">
        <v>272</v>
      </c>
      <c r="F218" s="88"/>
      <c r="G218" s="88"/>
      <c r="H218" s="88"/>
      <c r="I218" s="88"/>
      <c r="J218" s="88"/>
      <c r="K218" s="88"/>
      <c r="L218" s="88"/>
      <c r="M218" s="88"/>
      <c r="N218" s="88"/>
      <c r="O218" s="88"/>
      <c r="P218" s="88">
        <v>1500</v>
      </c>
      <c r="Q218" s="88"/>
      <c r="R218" s="88">
        <f t="shared" si="3"/>
        <v>1500</v>
      </c>
    </row>
    <row r="219" spans="1:18" x14ac:dyDescent="0.25">
      <c r="A219" s="40">
        <v>221</v>
      </c>
      <c r="B219" s="41">
        <v>5164621</v>
      </c>
      <c r="C219" s="41" t="s">
        <v>687</v>
      </c>
      <c r="D219" s="41" t="s">
        <v>712</v>
      </c>
      <c r="E219" s="41" t="s">
        <v>284</v>
      </c>
      <c r="F219" s="87"/>
      <c r="G219" s="87"/>
      <c r="H219" s="87"/>
      <c r="I219" s="87"/>
      <c r="J219" s="87"/>
      <c r="K219" s="87"/>
      <c r="L219" s="87"/>
      <c r="M219" s="87"/>
      <c r="N219" s="87"/>
      <c r="O219" s="87"/>
      <c r="P219" s="87">
        <v>700</v>
      </c>
      <c r="Q219" s="87"/>
      <c r="R219" s="87">
        <f t="shared" si="3"/>
        <v>700</v>
      </c>
    </row>
    <row r="220" spans="1:18" x14ac:dyDescent="0.25">
      <c r="A220" s="43">
        <v>222</v>
      </c>
      <c r="B220" s="44">
        <v>5232538</v>
      </c>
      <c r="C220" s="44" t="s">
        <v>711</v>
      </c>
      <c r="D220" s="44" t="s">
        <v>712</v>
      </c>
      <c r="E220" s="44" t="s">
        <v>284</v>
      </c>
      <c r="F220" s="88"/>
      <c r="G220" s="88"/>
      <c r="H220" s="88"/>
      <c r="I220" s="88"/>
      <c r="J220" s="88"/>
      <c r="K220" s="88"/>
      <c r="L220" s="88"/>
      <c r="M220" s="88"/>
      <c r="N220" s="88"/>
      <c r="O220" s="88"/>
      <c r="P220" s="88">
        <v>750</v>
      </c>
      <c r="Q220" s="88"/>
      <c r="R220" s="88">
        <f t="shared" si="3"/>
        <v>750</v>
      </c>
    </row>
    <row r="221" spans="1:18" x14ac:dyDescent="0.25">
      <c r="A221" s="40">
        <v>223</v>
      </c>
      <c r="B221" s="41">
        <v>5180945</v>
      </c>
      <c r="C221" s="41" t="s">
        <v>714</v>
      </c>
      <c r="D221" s="41" t="s">
        <v>712</v>
      </c>
      <c r="E221" s="41" t="s">
        <v>715</v>
      </c>
      <c r="F221" s="87"/>
      <c r="G221" s="87"/>
      <c r="H221" s="87"/>
      <c r="I221" s="87"/>
      <c r="J221" s="87"/>
      <c r="K221" s="87"/>
      <c r="L221" s="87"/>
      <c r="M221" s="87"/>
      <c r="N221" s="87"/>
      <c r="O221" s="87"/>
      <c r="P221" s="87">
        <v>500</v>
      </c>
      <c r="Q221" s="87"/>
      <c r="R221" s="87">
        <f t="shared" si="3"/>
        <v>500</v>
      </c>
    </row>
    <row r="222" spans="1:18" x14ac:dyDescent="0.25">
      <c r="A222" s="43">
        <v>224</v>
      </c>
      <c r="B222" s="44">
        <v>5433207</v>
      </c>
      <c r="C222" s="44" t="s">
        <v>716</v>
      </c>
      <c r="D222" s="44" t="s">
        <v>712</v>
      </c>
      <c r="E222" s="44" t="s">
        <v>715</v>
      </c>
      <c r="F222" s="88"/>
      <c r="G222" s="88"/>
      <c r="H222" s="88"/>
      <c r="I222" s="88"/>
      <c r="J222" s="88"/>
      <c r="K222" s="88"/>
      <c r="L222" s="88"/>
      <c r="M222" s="88"/>
      <c r="N222" s="88"/>
      <c r="O222" s="88"/>
      <c r="P222" s="88">
        <v>500</v>
      </c>
      <c r="Q222" s="88"/>
      <c r="R222" s="88">
        <f t="shared" si="3"/>
        <v>500</v>
      </c>
    </row>
    <row r="223" spans="1:18" x14ac:dyDescent="0.25">
      <c r="A223" s="40">
        <v>225</v>
      </c>
      <c r="B223" s="41">
        <v>5164621</v>
      </c>
      <c r="C223" s="41" t="s">
        <v>687</v>
      </c>
      <c r="D223" s="41" t="s">
        <v>712</v>
      </c>
      <c r="E223" s="41" t="s">
        <v>715</v>
      </c>
      <c r="F223" s="87"/>
      <c r="G223" s="87"/>
      <c r="H223" s="87"/>
      <c r="I223" s="87"/>
      <c r="J223" s="87"/>
      <c r="K223" s="87"/>
      <c r="L223" s="87"/>
      <c r="M223" s="87"/>
      <c r="N223" s="87"/>
      <c r="O223" s="87"/>
      <c r="P223" s="87">
        <v>200</v>
      </c>
      <c r="Q223" s="87"/>
      <c r="R223" s="87">
        <f t="shared" si="3"/>
        <v>200</v>
      </c>
    </row>
    <row r="224" spans="1:18" x14ac:dyDescent="0.25">
      <c r="A224" s="43">
        <v>226</v>
      </c>
      <c r="B224" s="44">
        <v>5250862</v>
      </c>
      <c r="C224" s="44" t="s">
        <v>288</v>
      </c>
      <c r="D224" s="44" t="s">
        <v>712</v>
      </c>
      <c r="E224" s="44" t="s">
        <v>715</v>
      </c>
      <c r="F224" s="88"/>
      <c r="G224" s="88"/>
      <c r="H224" s="88"/>
      <c r="I224" s="88"/>
      <c r="J224" s="88"/>
      <c r="K224" s="88"/>
      <c r="L224" s="88"/>
      <c r="M224" s="88"/>
      <c r="N224" s="88"/>
      <c r="O224" s="88"/>
      <c r="P224" s="88">
        <v>600</v>
      </c>
      <c r="Q224" s="88"/>
      <c r="R224" s="88">
        <f t="shared" si="3"/>
        <v>600</v>
      </c>
    </row>
    <row r="225" spans="1:18" x14ac:dyDescent="0.25">
      <c r="A225" s="40">
        <v>227</v>
      </c>
      <c r="B225" s="41">
        <v>5435528</v>
      </c>
      <c r="C225" s="41" t="s">
        <v>717</v>
      </c>
      <c r="D225" s="41" t="s">
        <v>712</v>
      </c>
      <c r="E225" s="41" t="s">
        <v>718</v>
      </c>
      <c r="F225" s="87">
        <v>17786</v>
      </c>
      <c r="G225" s="87"/>
      <c r="H225" s="87">
        <v>236979.7</v>
      </c>
      <c r="I225" s="87">
        <v>122358.81</v>
      </c>
      <c r="J225" s="87"/>
      <c r="K225" s="87"/>
      <c r="L225" s="87"/>
      <c r="M225" s="87"/>
      <c r="N225" s="87"/>
      <c r="O225" s="87"/>
      <c r="P225" s="87"/>
      <c r="Q225" s="87"/>
      <c r="R225" s="87">
        <f t="shared" si="3"/>
        <v>377124.51</v>
      </c>
    </row>
    <row r="226" spans="1:18" x14ac:dyDescent="0.25">
      <c r="A226" s="43">
        <v>228</v>
      </c>
      <c r="B226" s="44">
        <v>5024323</v>
      </c>
      <c r="C226" s="44" t="s">
        <v>719</v>
      </c>
      <c r="D226" s="44" t="s">
        <v>712</v>
      </c>
      <c r="E226" s="44" t="s">
        <v>718</v>
      </c>
      <c r="F226" s="88"/>
      <c r="G226" s="88"/>
      <c r="H226" s="88"/>
      <c r="I226" s="88"/>
      <c r="J226" s="88"/>
      <c r="K226" s="88"/>
      <c r="L226" s="88"/>
      <c r="M226" s="88"/>
      <c r="N226" s="88"/>
      <c r="O226" s="88"/>
      <c r="P226" s="88">
        <v>3000</v>
      </c>
      <c r="Q226" s="88"/>
      <c r="R226" s="88">
        <f t="shared" si="3"/>
        <v>3000</v>
      </c>
    </row>
    <row r="227" spans="1:18" x14ac:dyDescent="0.25">
      <c r="A227" s="40">
        <v>229</v>
      </c>
      <c r="B227" s="41">
        <v>5164621</v>
      </c>
      <c r="C227" s="41" t="s">
        <v>687</v>
      </c>
      <c r="D227" s="41" t="s">
        <v>712</v>
      </c>
      <c r="E227" s="41" t="s">
        <v>718</v>
      </c>
      <c r="F227" s="87"/>
      <c r="G227" s="87"/>
      <c r="H227" s="87"/>
      <c r="I227" s="87"/>
      <c r="J227" s="87"/>
      <c r="K227" s="87"/>
      <c r="L227" s="87"/>
      <c r="M227" s="87"/>
      <c r="N227" s="87"/>
      <c r="O227" s="87"/>
      <c r="P227" s="87">
        <v>200</v>
      </c>
      <c r="Q227" s="87"/>
      <c r="R227" s="87">
        <f t="shared" si="3"/>
        <v>200</v>
      </c>
    </row>
    <row r="228" spans="1:18" x14ac:dyDescent="0.25">
      <c r="A228" s="43">
        <v>230</v>
      </c>
      <c r="B228" s="44">
        <v>2016656</v>
      </c>
      <c r="C228" s="44" t="s">
        <v>704</v>
      </c>
      <c r="D228" s="44" t="s">
        <v>712</v>
      </c>
      <c r="E228" s="44" t="s">
        <v>718</v>
      </c>
      <c r="F228" s="88"/>
      <c r="G228" s="88"/>
      <c r="H228" s="88">
        <v>48115.8</v>
      </c>
      <c r="I228" s="88">
        <v>29159.8</v>
      </c>
      <c r="J228" s="88"/>
      <c r="K228" s="88"/>
      <c r="L228" s="88"/>
      <c r="M228" s="88"/>
      <c r="N228" s="88"/>
      <c r="O228" s="88"/>
      <c r="P228" s="88"/>
      <c r="Q228" s="88"/>
      <c r="R228" s="88">
        <f t="shared" si="3"/>
        <v>77275.600000000006</v>
      </c>
    </row>
    <row r="229" spans="1:18" x14ac:dyDescent="0.25">
      <c r="A229" s="40">
        <v>231</v>
      </c>
      <c r="B229" s="41">
        <v>5660327</v>
      </c>
      <c r="C229" s="41" t="s">
        <v>379</v>
      </c>
      <c r="D229" s="41" t="s">
        <v>362</v>
      </c>
      <c r="E229" s="41" t="s">
        <v>41</v>
      </c>
      <c r="F229" s="87"/>
      <c r="G229" s="87"/>
      <c r="H229" s="87"/>
      <c r="I229" s="87"/>
      <c r="J229" s="87"/>
      <c r="K229" s="87"/>
      <c r="L229" s="87">
        <v>33168.6</v>
      </c>
      <c r="M229" s="87"/>
      <c r="N229" s="87"/>
      <c r="O229" s="87"/>
      <c r="P229" s="87"/>
      <c r="Q229" s="87"/>
      <c r="R229" s="87">
        <f t="shared" si="3"/>
        <v>33168.6</v>
      </c>
    </row>
    <row r="230" spans="1:18" x14ac:dyDescent="0.25">
      <c r="A230" s="43">
        <v>232</v>
      </c>
      <c r="B230" s="44">
        <v>5463599</v>
      </c>
      <c r="C230" s="44" t="s">
        <v>720</v>
      </c>
      <c r="D230" s="44" t="s">
        <v>362</v>
      </c>
      <c r="E230" s="44" t="s">
        <v>41</v>
      </c>
      <c r="F230" s="88"/>
      <c r="G230" s="88"/>
      <c r="H230" s="88">
        <v>14475.4</v>
      </c>
      <c r="I230" s="88"/>
      <c r="J230" s="88"/>
      <c r="K230" s="88"/>
      <c r="L230" s="88"/>
      <c r="M230" s="88"/>
      <c r="N230" s="88"/>
      <c r="O230" s="88"/>
      <c r="P230" s="88"/>
      <c r="Q230" s="88">
        <v>2106</v>
      </c>
      <c r="R230" s="88">
        <f t="shared" si="3"/>
        <v>16581.400000000001</v>
      </c>
    </row>
    <row r="231" spans="1:18" x14ac:dyDescent="0.25">
      <c r="A231" s="40">
        <v>233</v>
      </c>
      <c r="B231" s="41">
        <v>5244676</v>
      </c>
      <c r="C231" s="41" t="s">
        <v>721</v>
      </c>
      <c r="D231" s="41" t="s">
        <v>362</v>
      </c>
      <c r="E231" s="41" t="s">
        <v>41</v>
      </c>
      <c r="F231" s="87"/>
      <c r="G231" s="87"/>
      <c r="H231" s="87"/>
      <c r="I231" s="87"/>
      <c r="J231" s="87"/>
      <c r="K231" s="87"/>
      <c r="L231" s="87">
        <v>99547.199999999997</v>
      </c>
      <c r="M231" s="87"/>
      <c r="N231" s="87"/>
      <c r="O231" s="87"/>
      <c r="P231" s="87"/>
      <c r="Q231" s="87"/>
      <c r="R231" s="87">
        <f t="shared" si="3"/>
        <v>99547.199999999997</v>
      </c>
    </row>
    <row r="232" spans="1:18" x14ac:dyDescent="0.25">
      <c r="A232" s="43">
        <v>234</v>
      </c>
      <c r="B232" s="44">
        <v>5051118</v>
      </c>
      <c r="C232" s="44" t="s">
        <v>365</v>
      </c>
      <c r="D232" s="44" t="s">
        <v>362</v>
      </c>
      <c r="E232" s="44" t="s">
        <v>41</v>
      </c>
      <c r="F232" s="88">
        <v>2360.5</v>
      </c>
      <c r="G232" s="88">
        <v>4600</v>
      </c>
      <c r="H232" s="88"/>
      <c r="I232" s="88"/>
      <c r="J232" s="88"/>
      <c r="K232" s="88"/>
      <c r="L232" s="88"/>
      <c r="M232" s="88"/>
      <c r="N232" s="88"/>
      <c r="O232" s="88"/>
      <c r="P232" s="88"/>
      <c r="Q232" s="88"/>
      <c r="R232" s="88">
        <f t="shared" si="3"/>
        <v>6960.5</v>
      </c>
    </row>
    <row r="233" spans="1:18" x14ac:dyDescent="0.25">
      <c r="A233" s="40">
        <v>235</v>
      </c>
      <c r="B233" s="41">
        <v>5215919</v>
      </c>
      <c r="C233" s="41" t="s">
        <v>722</v>
      </c>
      <c r="D233" s="41" t="s">
        <v>362</v>
      </c>
      <c r="E233" s="41" t="s">
        <v>41</v>
      </c>
      <c r="F233" s="87"/>
      <c r="G233" s="87"/>
      <c r="H233" s="87"/>
      <c r="I233" s="87"/>
      <c r="J233" s="87"/>
      <c r="K233" s="87"/>
      <c r="L233" s="87"/>
      <c r="M233" s="87"/>
      <c r="N233" s="87">
        <v>75.2</v>
      </c>
      <c r="O233" s="87"/>
      <c r="P233" s="87"/>
      <c r="Q233" s="87"/>
      <c r="R233" s="87">
        <f t="shared" si="3"/>
        <v>75.2</v>
      </c>
    </row>
    <row r="234" spans="1:18" x14ac:dyDescent="0.25">
      <c r="A234" s="43">
        <v>236</v>
      </c>
      <c r="B234" s="44">
        <v>2548747</v>
      </c>
      <c r="C234" s="44" t="s">
        <v>367</v>
      </c>
      <c r="D234" s="44" t="s">
        <v>362</v>
      </c>
      <c r="E234" s="44" t="s">
        <v>41</v>
      </c>
      <c r="F234" s="88">
        <v>300142.14</v>
      </c>
      <c r="G234" s="88">
        <v>4436.8</v>
      </c>
      <c r="H234" s="88">
        <v>8997.5</v>
      </c>
      <c r="I234" s="88">
        <v>731016</v>
      </c>
      <c r="J234" s="88">
        <v>19000</v>
      </c>
      <c r="K234" s="88">
        <v>148428</v>
      </c>
      <c r="L234" s="88"/>
      <c r="M234" s="88"/>
      <c r="N234" s="88">
        <v>876</v>
      </c>
      <c r="O234" s="88"/>
      <c r="P234" s="88"/>
      <c r="Q234" s="88"/>
      <c r="R234" s="88">
        <f t="shared" si="3"/>
        <v>1212896.44</v>
      </c>
    </row>
    <row r="235" spans="1:18" x14ac:dyDescent="0.25">
      <c r="A235" s="40">
        <v>237</v>
      </c>
      <c r="B235" s="41">
        <v>5452503</v>
      </c>
      <c r="C235" s="41" t="s">
        <v>723</v>
      </c>
      <c r="D235" s="41" t="s">
        <v>362</v>
      </c>
      <c r="E235" s="41" t="s">
        <v>41</v>
      </c>
      <c r="F235" s="87"/>
      <c r="G235" s="87">
        <v>1429</v>
      </c>
      <c r="H235" s="87">
        <v>2241.4</v>
      </c>
      <c r="I235" s="87"/>
      <c r="J235" s="87"/>
      <c r="K235" s="87"/>
      <c r="L235" s="87"/>
      <c r="M235" s="87"/>
      <c r="N235" s="87"/>
      <c r="O235" s="87"/>
      <c r="P235" s="87">
        <v>1000</v>
      </c>
      <c r="Q235" s="87"/>
      <c r="R235" s="87">
        <f t="shared" si="3"/>
        <v>4670.3999999999996</v>
      </c>
    </row>
    <row r="236" spans="1:18" x14ac:dyDescent="0.25">
      <c r="A236" s="43">
        <v>238</v>
      </c>
      <c r="B236" s="44">
        <v>2016931</v>
      </c>
      <c r="C236" s="44" t="s">
        <v>724</v>
      </c>
      <c r="D236" s="44" t="s">
        <v>362</v>
      </c>
      <c r="E236" s="44" t="s">
        <v>41</v>
      </c>
      <c r="F236" s="88"/>
      <c r="G236" s="88"/>
      <c r="H236" s="88">
        <v>3089.7</v>
      </c>
      <c r="I236" s="88"/>
      <c r="J236" s="88"/>
      <c r="K236" s="88"/>
      <c r="L236" s="88"/>
      <c r="M236" s="88"/>
      <c r="N236" s="88"/>
      <c r="O236" s="88"/>
      <c r="P236" s="88"/>
      <c r="Q236" s="88"/>
      <c r="R236" s="88">
        <f t="shared" si="3"/>
        <v>3089.7</v>
      </c>
    </row>
    <row r="237" spans="1:18" x14ac:dyDescent="0.25">
      <c r="A237" s="40">
        <v>239</v>
      </c>
      <c r="B237" s="41">
        <v>5105501</v>
      </c>
      <c r="C237" s="41" t="s">
        <v>725</v>
      </c>
      <c r="D237" s="41" t="s">
        <v>362</v>
      </c>
      <c r="E237" s="41" t="s">
        <v>41</v>
      </c>
      <c r="F237" s="87"/>
      <c r="G237" s="87">
        <v>115.2</v>
      </c>
      <c r="H237" s="87">
        <v>1527</v>
      </c>
      <c r="I237" s="87"/>
      <c r="J237" s="87"/>
      <c r="K237" s="87"/>
      <c r="L237" s="87"/>
      <c r="M237" s="87"/>
      <c r="N237" s="87">
        <v>100</v>
      </c>
      <c r="O237" s="87"/>
      <c r="P237" s="87"/>
      <c r="Q237" s="87"/>
      <c r="R237" s="87">
        <f t="shared" si="3"/>
        <v>1742.2</v>
      </c>
    </row>
    <row r="238" spans="1:18" x14ac:dyDescent="0.25">
      <c r="A238" s="43">
        <v>240</v>
      </c>
      <c r="B238" s="44">
        <v>5023998</v>
      </c>
      <c r="C238" s="44" t="s">
        <v>726</v>
      </c>
      <c r="D238" s="44" t="s">
        <v>362</v>
      </c>
      <c r="E238" s="44" t="s">
        <v>41</v>
      </c>
      <c r="F238" s="88">
        <v>20280.5</v>
      </c>
      <c r="G238" s="88">
        <v>3791.7</v>
      </c>
      <c r="H238" s="88">
        <v>2702.9</v>
      </c>
      <c r="I238" s="88"/>
      <c r="J238" s="88"/>
      <c r="K238" s="88"/>
      <c r="L238" s="88"/>
      <c r="M238" s="88"/>
      <c r="N238" s="88">
        <v>6246.2</v>
      </c>
      <c r="O238" s="88"/>
      <c r="P238" s="88"/>
      <c r="Q238" s="88"/>
      <c r="R238" s="88">
        <f t="shared" si="3"/>
        <v>33021.300000000003</v>
      </c>
    </row>
    <row r="239" spans="1:18" x14ac:dyDescent="0.25">
      <c r="A239" s="40">
        <v>241</v>
      </c>
      <c r="B239" s="41">
        <v>5384982</v>
      </c>
      <c r="C239" s="41" t="s">
        <v>601</v>
      </c>
      <c r="D239" s="41" t="s">
        <v>362</v>
      </c>
      <c r="E239" s="41" t="s">
        <v>374</v>
      </c>
      <c r="F239" s="87"/>
      <c r="G239" s="87"/>
      <c r="H239" s="87"/>
      <c r="I239" s="87"/>
      <c r="J239" s="87"/>
      <c r="K239" s="87"/>
      <c r="L239" s="87"/>
      <c r="M239" s="87"/>
      <c r="N239" s="87"/>
      <c r="O239" s="87"/>
      <c r="P239" s="87">
        <v>150</v>
      </c>
      <c r="Q239" s="87"/>
      <c r="R239" s="87">
        <f t="shared" si="3"/>
        <v>150</v>
      </c>
    </row>
    <row r="240" spans="1:18" x14ac:dyDescent="0.25">
      <c r="A240" s="43">
        <v>242</v>
      </c>
      <c r="B240" s="44">
        <v>2078449</v>
      </c>
      <c r="C240" s="44" t="s">
        <v>151</v>
      </c>
      <c r="D240" s="44" t="s">
        <v>362</v>
      </c>
      <c r="E240" s="44" t="s">
        <v>374</v>
      </c>
      <c r="F240" s="88"/>
      <c r="G240" s="88"/>
      <c r="H240" s="88"/>
      <c r="I240" s="88"/>
      <c r="J240" s="88"/>
      <c r="K240" s="88"/>
      <c r="L240" s="88"/>
      <c r="M240" s="88"/>
      <c r="N240" s="88"/>
      <c r="O240" s="88"/>
      <c r="P240" s="88">
        <v>595</v>
      </c>
      <c r="Q240" s="88"/>
      <c r="R240" s="88">
        <f t="shared" si="3"/>
        <v>595</v>
      </c>
    </row>
    <row r="241" spans="1:18" x14ac:dyDescent="0.25">
      <c r="A241" s="40">
        <v>243</v>
      </c>
      <c r="B241" s="41">
        <v>2078449</v>
      </c>
      <c r="C241" s="41" t="s">
        <v>151</v>
      </c>
      <c r="D241" s="41" t="s">
        <v>362</v>
      </c>
      <c r="E241" s="41" t="s">
        <v>432</v>
      </c>
      <c r="F241" s="87"/>
      <c r="G241" s="87"/>
      <c r="H241" s="87"/>
      <c r="I241" s="87"/>
      <c r="J241" s="87"/>
      <c r="K241" s="87"/>
      <c r="L241" s="87"/>
      <c r="M241" s="87"/>
      <c r="N241" s="87"/>
      <c r="O241" s="87"/>
      <c r="P241" s="87">
        <v>700</v>
      </c>
      <c r="Q241" s="87"/>
      <c r="R241" s="87">
        <f t="shared" si="3"/>
        <v>700</v>
      </c>
    </row>
    <row r="242" spans="1:18" x14ac:dyDescent="0.25">
      <c r="A242" s="43">
        <v>244</v>
      </c>
      <c r="B242" s="44">
        <v>2078449</v>
      </c>
      <c r="C242" s="44" t="s">
        <v>151</v>
      </c>
      <c r="D242" s="44" t="s">
        <v>362</v>
      </c>
      <c r="E242" s="44" t="s">
        <v>380</v>
      </c>
      <c r="F242" s="88"/>
      <c r="G242" s="88"/>
      <c r="H242" s="88"/>
      <c r="I242" s="88"/>
      <c r="J242" s="88"/>
      <c r="K242" s="88"/>
      <c r="L242" s="88"/>
      <c r="M242" s="88"/>
      <c r="N242" s="88"/>
      <c r="O242" s="88"/>
      <c r="P242" s="88">
        <v>840</v>
      </c>
      <c r="Q242" s="88"/>
      <c r="R242" s="88">
        <f t="shared" si="3"/>
        <v>840</v>
      </c>
    </row>
    <row r="243" spans="1:18" x14ac:dyDescent="0.25">
      <c r="A243" s="40">
        <v>245</v>
      </c>
      <c r="B243" s="41">
        <v>5210402</v>
      </c>
      <c r="C243" s="41" t="s">
        <v>627</v>
      </c>
      <c r="D243" s="41" t="s">
        <v>362</v>
      </c>
      <c r="E243" s="41" t="s">
        <v>727</v>
      </c>
      <c r="F243" s="87"/>
      <c r="G243" s="87"/>
      <c r="H243" s="87"/>
      <c r="I243" s="87"/>
      <c r="J243" s="87"/>
      <c r="K243" s="87"/>
      <c r="L243" s="87"/>
      <c r="M243" s="87"/>
      <c r="N243" s="87"/>
      <c r="O243" s="87"/>
      <c r="P243" s="87">
        <v>300</v>
      </c>
      <c r="Q243" s="87"/>
      <c r="R243" s="87">
        <f t="shared" si="3"/>
        <v>300</v>
      </c>
    </row>
    <row r="244" spans="1:18" x14ac:dyDescent="0.25">
      <c r="A244" s="43">
        <v>246</v>
      </c>
      <c r="B244" s="44">
        <v>2108291</v>
      </c>
      <c r="C244" s="44" t="s">
        <v>180</v>
      </c>
      <c r="D244" s="44" t="s">
        <v>362</v>
      </c>
      <c r="E244" s="44" t="s">
        <v>727</v>
      </c>
      <c r="F244" s="88"/>
      <c r="G244" s="88"/>
      <c r="H244" s="88"/>
      <c r="I244" s="88"/>
      <c r="J244" s="88"/>
      <c r="K244" s="88"/>
      <c r="L244" s="88"/>
      <c r="M244" s="88"/>
      <c r="N244" s="88"/>
      <c r="O244" s="88"/>
      <c r="P244" s="88">
        <v>50</v>
      </c>
      <c r="Q244" s="88"/>
      <c r="R244" s="88">
        <f t="shared" si="3"/>
        <v>50</v>
      </c>
    </row>
    <row r="245" spans="1:18" x14ac:dyDescent="0.25">
      <c r="A245" s="40">
        <v>247</v>
      </c>
      <c r="B245" s="41">
        <v>2166631</v>
      </c>
      <c r="C245" s="41" t="s">
        <v>728</v>
      </c>
      <c r="D245" s="41" t="s">
        <v>362</v>
      </c>
      <c r="E245" s="41" t="s">
        <v>727</v>
      </c>
      <c r="F245" s="87"/>
      <c r="G245" s="87"/>
      <c r="H245" s="87">
        <v>6295.4</v>
      </c>
      <c r="I245" s="87">
        <v>369</v>
      </c>
      <c r="J245" s="87"/>
      <c r="K245" s="87"/>
      <c r="L245" s="87"/>
      <c r="M245" s="87"/>
      <c r="N245" s="87"/>
      <c r="O245" s="87"/>
      <c r="P245" s="87"/>
      <c r="Q245" s="87"/>
      <c r="R245" s="87">
        <f t="shared" si="3"/>
        <v>6664.4</v>
      </c>
    </row>
    <row r="246" spans="1:18" x14ac:dyDescent="0.25">
      <c r="A246" s="43">
        <v>248</v>
      </c>
      <c r="B246" s="44">
        <v>2078449</v>
      </c>
      <c r="C246" s="44" t="s">
        <v>151</v>
      </c>
      <c r="D246" s="44" t="s">
        <v>362</v>
      </c>
      <c r="E246" s="44" t="s">
        <v>729</v>
      </c>
      <c r="F246" s="88"/>
      <c r="G246" s="88"/>
      <c r="H246" s="88"/>
      <c r="I246" s="88"/>
      <c r="J246" s="88"/>
      <c r="K246" s="88"/>
      <c r="L246" s="88"/>
      <c r="M246" s="88"/>
      <c r="N246" s="88"/>
      <c r="O246" s="88"/>
      <c r="P246" s="88">
        <v>70</v>
      </c>
      <c r="Q246" s="88"/>
      <c r="R246" s="88">
        <f t="shared" si="3"/>
        <v>70</v>
      </c>
    </row>
    <row r="247" spans="1:18" x14ac:dyDescent="0.25">
      <c r="A247" s="40">
        <v>249</v>
      </c>
      <c r="B247" s="41">
        <v>2078449</v>
      </c>
      <c r="C247" s="41" t="s">
        <v>151</v>
      </c>
      <c r="D247" s="41" t="s">
        <v>362</v>
      </c>
      <c r="E247" s="41" t="s">
        <v>371</v>
      </c>
      <c r="F247" s="87"/>
      <c r="G247" s="87"/>
      <c r="H247" s="87"/>
      <c r="I247" s="87">
        <v>886.6</v>
      </c>
      <c r="J247" s="87"/>
      <c r="K247" s="87"/>
      <c r="L247" s="87"/>
      <c r="M247" s="87"/>
      <c r="N247" s="87"/>
      <c r="O247" s="87"/>
      <c r="P247" s="87">
        <v>3920</v>
      </c>
      <c r="Q247" s="87"/>
      <c r="R247" s="87">
        <f t="shared" si="3"/>
        <v>4806.6000000000004</v>
      </c>
    </row>
    <row r="248" spans="1:18" x14ac:dyDescent="0.25">
      <c r="A248" s="43">
        <v>250</v>
      </c>
      <c r="B248" s="44">
        <v>5070287</v>
      </c>
      <c r="C248" s="44" t="s">
        <v>730</v>
      </c>
      <c r="D248" s="44" t="s">
        <v>362</v>
      </c>
      <c r="E248" s="44" t="s">
        <v>731</v>
      </c>
      <c r="F248" s="88"/>
      <c r="G248" s="88"/>
      <c r="H248" s="88"/>
      <c r="I248" s="88"/>
      <c r="J248" s="88"/>
      <c r="K248" s="88"/>
      <c r="L248" s="88"/>
      <c r="M248" s="88"/>
      <c r="N248" s="88"/>
      <c r="O248" s="88"/>
      <c r="P248" s="88">
        <v>400</v>
      </c>
      <c r="Q248" s="88"/>
      <c r="R248" s="88">
        <f t="shared" si="3"/>
        <v>400</v>
      </c>
    </row>
    <row r="249" spans="1:18" x14ac:dyDescent="0.25">
      <c r="A249" s="40">
        <v>251</v>
      </c>
      <c r="B249" s="41">
        <v>5660327</v>
      </c>
      <c r="C249" s="41" t="s">
        <v>379</v>
      </c>
      <c r="D249" s="41" t="s">
        <v>362</v>
      </c>
      <c r="E249" s="41" t="s">
        <v>732</v>
      </c>
      <c r="F249" s="87"/>
      <c r="G249" s="87"/>
      <c r="H249" s="87"/>
      <c r="I249" s="87"/>
      <c r="J249" s="87"/>
      <c r="K249" s="87"/>
      <c r="L249" s="87"/>
      <c r="M249" s="87"/>
      <c r="N249" s="87"/>
      <c r="O249" s="87"/>
      <c r="P249" s="87">
        <v>1200</v>
      </c>
      <c r="Q249" s="87"/>
      <c r="R249" s="87">
        <f t="shared" si="3"/>
        <v>1200</v>
      </c>
    </row>
    <row r="250" spans="1:18" x14ac:dyDescent="0.25">
      <c r="A250" s="43">
        <v>252</v>
      </c>
      <c r="B250" s="44">
        <v>5051304</v>
      </c>
      <c r="C250" s="44" t="s">
        <v>733</v>
      </c>
      <c r="D250" s="44" t="s">
        <v>731</v>
      </c>
      <c r="E250" s="44" t="s">
        <v>734</v>
      </c>
      <c r="F250" s="88"/>
      <c r="G250" s="88"/>
      <c r="H250" s="88">
        <v>770</v>
      </c>
      <c r="I250" s="88"/>
      <c r="J250" s="88"/>
      <c r="K250" s="88"/>
      <c r="L250" s="88"/>
      <c r="M250" s="88"/>
      <c r="N250" s="88"/>
      <c r="O250" s="88"/>
      <c r="P250" s="88"/>
      <c r="Q250" s="88">
        <v>608.4</v>
      </c>
      <c r="R250" s="88">
        <f t="shared" si="3"/>
        <v>1378.4</v>
      </c>
    </row>
    <row r="251" spans="1:18" x14ac:dyDescent="0.25">
      <c r="A251" s="40">
        <v>253</v>
      </c>
      <c r="B251" s="41">
        <v>2078449</v>
      </c>
      <c r="C251" s="41" t="s">
        <v>151</v>
      </c>
      <c r="D251" s="41" t="s">
        <v>731</v>
      </c>
      <c r="E251" s="41" t="s">
        <v>363</v>
      </c>
      <c r="F251" s="87"/>
      <c r="G251" s="87"/>
      <c r="H251" s="87">
        <v>160</v>
      </c>
      <c r="I251" s="87">
        <v>882.6</v>
      </c>
      <c r="J251" s="87"/>
      <c r="K251" s="87"/>
      <c r="L251" s="87"/>
      <c r="M251" s="87"/>
      <c r="N251" s="87"/>
      <c r="O251" s="87"/>
      <c r="P251" s="87">
        <v>4025</v>
      </c>
      <c r="Q251" s="87"/>
      <c r="R251" s="87">
        <f t="shared" si="3"/>
        <v>5067.6000000000004</v>
      </c>
    </row>
    <row r="252" spans="1:18" x14ac:dyDescent="0.25">
      <c r="A252" s="43">
        <v>254</v>
      </c>
      <c r="B252" s="44">
        <v>5051118</v>
      </c>
      <c r="C252" s="44" t="s">
        <v>365</v>
      </c>
      <c r="D252" s="44" t="s">
        <v>731</v>
      </c>
      <c r="E252" s="44" t="s">
        <v>363</v>
      </c>
      <c r="F252" s="88"/>
      <c r="G252" s="88"/>
      <c r="H252" s="88">
        <v>1240</v>
      </c>
      <c r="I252" s="88">
        <v>3800</v>
      </c>
      <c r="J252" s="88">
        <v>46288</v>
      </c>
      <c r="K252" s="88"/>
      <c r="L252" s="88"/>
      <c r="M252" s="88"/>
      <c r="N252" s="88">
        <v>3328</v>
      </c>
      <c r="O252" s="88"/>
      <c r="P252" s="88"/>
      <c r="Q252" s="88">
        <v>10081.200000000001</v>
      </c>
      <c r="R252" s="88">
        <f t="shared" si="3"/>
        <v>64737.2</v>
      </c>
    </row>
    <row r="253" spans="1:18" x14ac:dyDescent="0.25">
      <c r="A253" s="40">
        <v>255</v>
      </c>
      <c r="B253" s="41">
        <v>5215919</v>
      </c>
      <c r="C253" s="41" t="s">
        <v>722</v>
      </c>
      <c r="D253" s="41" t="s">
        <v>731</v>
      </c>
      <c r="E253" s="41" t="s">
        <v>363</v>
      </c>
      <c r="F253" s="87"/>
      <c r="G253" s="87">
        <v>2944</v>
      </c>
      <c r="H253" s="87">
        <v>3511.1</v>
      </c>
      <c r="I253" s="87"/>
      <c r="J253" s="87"/>
      <c r="K253" s="87"/>
      <c r="L253" s="87"/>
      <c r="M253" s="87"/>
      <c r="N253" s="87"/>
      <c r="O253" s="87"/>
      <c r="P253" s="87"/>
      <c r="Q253" s="87"/>
      <c r="R253" s="87">
        <f t="shared" si="3"/>
        <v>6455.1</v>
      </c>
    </row>
    <row r="254" spans="1:18" x14ac:dyDescent="0.25">
      <c r="A254" s="43">
        <v>256</v>
      </c>
      <c r="B254" s="44">
        <v>5023998</v>
      </c>
      <c r="C254" s="44" t="s">
        <v>726</v>
      </c>
      <c r="D254" s="44" t="s">
        <v>731</v>
      </c>
      <c r="E254" s="44" t="s">
        <v>363</v>
      </c>
      <c r="F254" s="88"/>
      <c r="G254" s="88"/>
      <c r="H254" s="88"/>
      <c r="I254" s="88">
        <v>4500</v>
      </c>
      <c r="J254" s="88"/>
      <c r="K254" s="88"/>
      <c r="L254" s="88"/>
      <c r="M254" s="88"/>
      <c r="N254" s="88"/>
      <c r="O254" s="88"/>
      <c r="P254" s="88"/>
      <c r="Q254" s="88"/>
      <c r="R254" s="88">
        <f t="shared" si="3"/>
        <v>4500</v>
      </c>
    </row>
    <row r="255" spans="1:18" x14ac:dyDescent="0.25">
      <c r="A255" s="40">
        <v>257</v>
      </c>
      <c r="B255" s="41">
        <v>2855119</v>
      </c>
      <c r="C255" s="41" t="s">
        <v>112</v>
      </c>
      <c r="D255" s="41" t="s">
        <v>382</v>
      </c>
      <c r="E255" s="41" t="s">
        <v>41</v>
      </c>
      <c r="F255" s="87">
        <v>10816.5</v>
      </c>
      <c r="G255" s="87">
        <v>24037.1</v>
      </c>
      <c r="H255" s="87"/>
      <c r="I255" s="87">
        <v>13158.8</v>
      </c>
      <c r="J255" s="87">
        <v>8741</v>
      </c>
      <c r="K255" s="87"/>
      <c r="L255" s="87"/>
      <c r="M255" s="87"/>
      <c r="N255" s="87"/>
      <c r="O255" s="87"/>
      <c r="P255" s="87"/>
      <c r="Q255" s="87"/>
      <c r="R255" s="87">
        <f t="shared" si="3"/>
        <v>56753.399999999994</v>
      </c>
    </row>
    <row r="256" spans="1:18" x14ac:dyDescent="0.25">
      <c r="A256" s="43">
        <v>258</v>
      </c>
      <c r="B256" s="44">
        <v>2094533</v>
      </c>
      <c r="C256" s="44" t="s">
        <v>386</v>
      </c>
      <c r="D256" s="44" t="s">
        <v>382</v>
      </c>
      <c r="E256" s="44" t="s">
        <v>41</v>
      </c>
      <c r="F256" s="88"/>
      <c r="G256" s="88"/>
      <c r="H256" s="88"/>
      <c r="I256" s="88"/>
      <c r="J256" s="88"/>
      <c r="K256" s="88"/>
      <c r="L256" s="88"/>
      <c r="M256" s="88"/>
      <c r="N256" s="88">
        <v>9591.1</v>
      </c>
      <c r="O256" s="88"/>
      <c r="P256" s="88"/>
      <c r="Q256" s="88"/>
      <c r="R256" s="88">
        <f t="shared" ref="R256:R319" si="4">SUM(F256:Q256)</f>
        <v>9591.1</v>
      </c>
    </row>
    <row r="257" spans="1:18" x14ac:dyDescent="0.25">
      <c r="A257" s="40">
        <v>259</v>
      </c>
      <c r="B257" s="41">
        <v>2051303</v>
      </c>
      <c r="C257" s="41" t="s">
        <v>648</v>
      </c>
      <c r="D257" s="41" t="s">
        <v>382</v>
      </c>
      <c r="E257" s="41" t="s">
        <v>41</v>
      </c>
      <c r="F257" s="87"/>
      <c r="G257" s="87"/>
      <c r="H257" s="87">
        <v>11660</v>
      </c>
      <c r="I257" s="87">
        <v>1400</v>
      </c>
      <c r="J257" s="87"/>
      <c r="K257" s="87"/>
      <c r="L257" s="87"/>
      <c r="M257" s="87"/>
      <c r="N257" s="87"/>
      <c r="O257" s="87"/>
      <c r="P257" s="87"/>
      <c r="Q257" s="87"/>
      <c r="R257" s="87">
        <f t="shared" si="4"/>
        <v>13060</v>
      </c>
    </row>
    <row r="258" spans="1:18" x14ac:dyDescent="0.25">
      <c r="A258" s="43">
        <v>260</v>
      </c>
      <c r="B258" s="44">
        <v>2770601</v>
      </c>
      <c r="C258" s="44" t="s">
        <v>649</v>
      </c>
      <c r="D258" s="44" t="s">
        <v>382</v>
      </c>
      <c r="E258" s="44" t="s">
        <v>41</v>
      </c>
      <c r="F258" s="88"/>
      <c r="G258" s="88"/>
      <c r="H258" s="88">
        <v>7609.2</v>
      </c>
      <c r="I258" s="88">
        <v>26466.5</v>
      </c>
      <c r="J258" s="88"/>
      <c r="K258" s="88"/>
      <c r="L258" s="88"/>
      <c r="M258" s="88"/>
      <c r="N258" s="88">
        <v>479.5</v>
      </c>
      <c r="O258" s="88"/>
      <c r="P258" s="88"/>
      <c r="Q258" s="88"/>
      <c r="R258" s="88">
        <f t="shared" si="4"/>
        <v>34555.199999999997</v>
      </c>
    </row>
    <row r="259" spans="1:18" x14ac:dyDescent="0.25">
      <c r="A259" s="40">
        <v>261</v>
      </c>
      <c r="B259" s="41">
        <v>5068827</v>
      </c>
      <c r="C259" s="41" t="s">
        <v>400</v>
      </c>
      <c r="D259" s="41" t="s">
        <v>382</v>
      </c>
      <c r="E259" s="41" t="s">
        <v>41</v>
      </c>
      <c r="F259" s="87"/>
      <c r="G259" s="87">
        <v>7137.3</v>
      </c>
      <c r="H259" s="87">
        <v>10271.799999999999</v>
      </c>
      <c r="I259" s="87"/>
      <c r="J259" s="87"/>
      <c r="K259" s="87"/>
      <c r="L259" s="87"/>
      <c r="M259" s="87"/>
      <c r="N259" s="87">
        <v>1860</v>
      </c>
      <c r="O259" s="87"/>
      <c r="P259" s="87"/>
      <c r="Q259" s="87"/>
      <c r="R259" s="87">
        <f t="shared" si="4"/>
        <v>19269.099999999999</v>
      </c>
    </row>
    <row r="260" spans="1:18" x14ac:dyDescent="0.25">
      <c r="A260" s="43">
        <v>262</v>
      </c>
      <c r="B260" s="44">
        <v>5145783</v>
      </c>
      <c r="C260" s="44" t="s">
        <v>402</v>
      </c>
      <c r="D260" s="44" t="s">
        <v>382</v>
      </c>
      <c r="E260" s="44" t="s">
        <v>41</v>
      </c>
      <c r="F260" s="88"/>
      <c r="G260" s="88"/>
      <c r="H260" s="88">
        <v>4056</v>
      </c>
      <c r="I260" s="88">
        <v>4096</v>
      </c>
      <c r="J260" s="88"/>
      <c r="K260" s="88"/>
      <c r="L260" s="88"/>
      <c r="M260" s="88"/>
      <c r="N260" s="88"/>
      <c r="O260" s="88"/>
      <c r="P260" s="88"/>
      <c r="Q260" s="88"/>
      <c r="R260" s="88">
        <f t="shared" si="4"/>
        <v>8152</v>
      </c>
    </row>
    <row r="261" spans="1:18" x14ac:dyDescent="0.25">
      <c r="A261" s="40">
        <v>263</v>
      </c>
      <c r="B261" s="41">
        <v>5082137</v>
      </c>
      <c r="C261" s="41" t="s">
        <v>735</v>
      </c>
      <c r="D261" s="41" t="s">
        <v>382</v>
      </c>
      <c r="E261" s="41" t="s">
        <v>41</v>
      </c>
      <c r="F261" s="87"/>
      <c r="G261" s="87">
        <v>396.78</v>
      </c>
      <c r="H261" s="87">
        <v>560.79999999999995</v>
      </c>
      <c r="I261" s="87">
        <v>56.7</v>
      </c>
      <c r="J261" s="87"/>
      <c r="K261" s="87"/>
      <c r="L261" s="87"/>
      <c r="M261" s="87"/>
      <c r="N261" s="87">
        <v>41.7</v>
      </c>
      <c r="O261" s="87"/>
      <c r="P261" s="87"/>
      <c r="Q261" s="87"/>
      <c r="R261" s="87">
        <f t="shared" si="4"/>
        <v>1055.98</v>
      </c>
    </row>
    <row r="262" spans="1:18" x14ac:dyDescent="0.25">
      <c r="A262" s="43">
        <v>264</v>
      </c>
      <c r="B262" s="44">
        <v>2019086</v>
      </c>
      <c r="C262" s="44" t="s">
        <v>736</v>
      </c>
      <c r="D262" s="44" t="s">
        <v>382</v>
      </c>
      <c r="E262" s="44" t="s">
        <v>41</v>
      </c>
      <c r="F262" s="88">
        <v>550</v>
      </c>
      <c r="G262" s="88"/>
      <c r="H262" s="88">
        <v>3040.1</v>
      </c>
      <c r="I262" s="88">
        <v>19542.900000000001</v>
      </c>
      <c r="J262" s="88"/>
      <c r="K262" s="88"/>
      <c r="L262" s="88"/>
      <c r="M262" s="88"/>
      <c r="N262" s="88">
        <v>11714.099999999999</v>
      </c>
      <c r="O262" s="88"/>
      <c r="P262" s="88"/>
      <c r="Q262" s="88"/>
      <c r="R262" s="88">
        <f t="shared" si="4"/>
        <v>34847.1</v>
      </c>
    </row>
    <row r="263" spans="1:18" x14ac:dyDescent="0.25">
      <c r="A263" s="40">
        <v>265</v>
      </c>
      <c r="B263" s="41">
        <v>2590565</v>
      </c>
      <c r="C263" s="41" t="s">
        <v>737</v>
      </c>
      <c r="D263" s="41" t="s">
        <v>382</v>
      </c>
      <c r="E263" s="41" t="s">
        <v>41</v>
      </c>
      <c r="F263" s="87"/>
      <c r="G263" s="87"/>
      <c r="H263" s="87">
        <v>1676</v>
      </c>
      <c r="I263" s="87">
        <v>9922</v>
      </c>
      <c r="J263" s="87"/>
      <c r="K263" s="87"/>
      <c r="L263" s="87"/>
      <c r="M263" s="87"/>
      <c r="N263" s="87"/>
      <c r="O263" s="87"/>
      <c r="P263" s="87"/>
      <c r="Q263" s="87"/>
      <c r="R263" s="87">
        <f t="shared" si="4"/>
        <v>11598</v>
      </c>
    </row>
    <row r="264" spans="1:18" x14ac:dyDescent="0.25">
      <c r="A264" s="43">
        <v>266</v>
      </c>
      <c r="B264" s="44">
        <v>2055317</v>
      </c>
      <c r="C264" s="44" t="s">
        <v>738</v>
      </c>
      <c r="D264" s="44" t="s">
        <v>382</v>
      </c>
      <c r="E264" s="44" t="s">
        <v>41</v>
      </c>
      <c r="F264" s="88">
        <v>12</v>
      </c>
      <c r="G264" s="88"/>
      <c r="H264" s="88">
        <v>25</v>
      </c>
      <c r="I264" s="88"/>
      <c r="J264" s="88"/>
      <c r="K264" s="88"/>
      <c r="L264" s="88"/>
      <c r="M264" s="88"/>
      <c r="N264" s="88">
        <v>1000</v>
      </c>
      <c r="O264" s="88"/>
      <c r="P264" s="88"/>
      <c r="Q264" s="88"/>
      <c r="R264" s="88">
        <f t="shared" si="4"/>
        <v>1037</v>
      </c>
    </row>
    <row r="265" spans="1:18" x14ac:dyDescent="0.25">
      <c r="A265" s="40">
        <v>267</v>
      </c>
      <c r="B265" s="41">
        <v>5135958</v>
      </c>
      <c r="C265" s="41" t="s">
        <v>739</v>
      </c>
      <c r="D265" s="41" t="s">
        <v>382</v>
      </c>
      <c r="E265" s="41" t="s">
        <v>41</v>
      </c>
      <c r="F265" s="87"/>
      <c r="G265" s="87"/>
      <c r="H265" s="87">
        <f>800</f>
        <v>800</v>
      </c>
      <c r="I265" s="87"/>
      <c r="J265" s="87"/>
      <c r="K265" s="87"/>
      <c r="L265" s="87"/>
      <c r="M265" s="87"/>
      <c r="N265" s="87"/>
      <c r="O265" s="87"/>
      <c r="P265" s="87"/>
      <c r="Q265" s="87"/>
      <c r="R265" s="87">
        <f t="shared" si="4"/>
        <v>800</v>
      </c>
    </row>
    <row r="266" spans="1:18" x14ac:dyDescent="0.25">
      <c r="A266" s="43">
        <v>268</v>
      </c>
      <c r="B266" s="44">
        <v>5467268</v>
      </c>
      <c r="C266" s="44" t="s">
        <v>740</v>
      </c>
      <c r="D266" s="44" t="s">
        <v>382</v>
      </c>
      <c r="E266" s="44" t="s">
        <v>41</v>
      </c>
      <c r="F266" s="88"/>
      <c r="G266" s="88"/>
      <c r="H266" s="88">
        <v>14970</v>
      </c>
      <c r="I266" s="88"/>
      <c r="J266" s="88"/>
      <c r="K266" s="88"/>
      <c r="L266" s="88"/>
      <c r="M266" s="88"/>
      <c r="N266" s="88"/>
      <c r="O266" s="88"/>
      <c r="P266" s="88"/>
      <c r="Q266" s="88"/>
      <c r="R266" s="88">
        <f t="shared" si="4"/>
        <v>14970</v>
      </c>
    </row>
    <row r="267" spans="1:18" x14ac:dyDescent="0.25">
      <c r="A267" s="40">
        <v>269</v>
      </c>
      <c r="B267" s="41">
        <v>2094533</v>
      </c>
      <c r="C267" s="41" t="s">
        <v>386</v>
      </c>
      <c r="D267" s="41" t="s">
        <v>382</v>
      </c>
      <c r="E267" s="41" t="s">
        <v>384</v>
      </c>
      <c r="F267" s="87">
        <v>94981.1</v>
      </c>
      <c r="G267" s="87">
        <v>6144</v>
      </c>
      <c r="H267" s="87">
        <v>12854.4</v>
      </c>
      <c r="I267" s="87"/>
      <c r="J267" s="87"/>
      <c r="K267" s="87"/>
      <c r="L267" s="87"/>
      <c r="M267" s="87"/>
      <c r="N267" s="87"/>
      <c r="O267" s="87"/>
      <c r="P267" s="87"/>
      <c r="Q267" s="87"/>
      <c r="R267" s="87">
        <f t="shared" si="4"/>
        <v>113979.5</v>
      </c>
    </row>
    <row r="268" spans="1:18" x14ac:dyDescent="0.25">
      <c r="A268" s="43">
        <v>270</v>
      </c>
      <c r="B268" s="44">
        <v>5210402</v>
      </c>
      <c r="C268" s="44" t="s">
        <v>627</v>
      </c>
      <c r="D268" s="44" t="s">
        <v>382</v>
      </c>
      <c r="E268" s="44" t="s">
        <v>741</v>
      </c>
      <c r="F268" s="88"/>
      <c r="G268" s="88"/>
      <c r="H268" s="88"/>
      <c r="I268" s="88"/>
      <c r="J268" s="88"/>
      <c r="K268" s="88"/>
      <c r="L268" s="88"/>
      <c r="M268" s="88"/>
      <c r="N268" s="88"/>
      <c r="O268" s="88"/>
      <c r="P268" s="88">
        <v>1800</v>
      </c>
      <c r="Q268" s="88"/>
      <c r="R268" s="88">
        <f t="shared" si="4"/>
        <v>1800</v>
      </c>
    </row>
    <row r="269" spans="1:18" x14ac:dyDescent="0.25">
      <c r="A269" s="40">
        <v>271</v>
      </c>
      <c r="B269" s="41">
        <v>2855119</v>
      </c>
      <c r="C269" s="41" t="s">
        <v>112</v>
      </c>
      <c r="D269" s="41" t="s">
        <v>382</v>
      </c>
      <c r="E269" s="41" t="s">
        <v>741</v>
      </c>
      <c r="F269" s="87"/>
      <c r="G269" s="87"/>
      <c r="H269" s="87">
        <v>22496</v>
      </c>
      <c r="I269" s="87"/>
      <c r="J269" s="87"/>
      <c r="K269" s="87"/>
      <c r="L269" s="87"/>
      <c r="M269" s="87"/>
      <c r="N269" s="87">
        <v>1619.2</v>
      </c>
      <c r="O269" s="87"/>
      <c r="P269" s="87"/>
      <c r="Q269" s="87"/>
      <c r="R269" s="87">
        <f t="shared" si="4"/>
        <v>24115.200000000001</v>
      </c>
    </row>
    <row r="270" spans="1:18" x14ac:dyDescent="0.25">
      <c r="A270" s="43">
        <v>272</v>
      </c>
      <c r="B270" s="44">
        <v>2094533</v>
      </c>
      <c r="C270" s="44" t="s">
        <v>386</v>
      </c>
      <c r="D270" s="44" t="s">
        <v>382</v>
      </c>
      <c r="E270" s="44" t="s">
        <v>388</v>
      </c>
      <c r="F270" s="88">
        <v>211410</v>
      </c>
      <c r="G270" s="88">
        <v>6025.9</v>
      </c>
      <c r="H270" s="88">
        <v>24180</v>
      </c>
      <c r="I270" s="88">
        <v>1067194.1000000001</v>
      </c>
      <c r="J270" s="88">
        <v>1155941.5</v>
      </c>
      <c r="K270" s="88"/>
      <c r="L270" s="88"/>
      <c r="M270" s="88"/>
      <c r="N270" s="88"/>
      <c r="O270" s="88"/>
      <c r="P270" s="88"/>
      <c r="Q270" s="88"/>
      <c r="R270" s="88">
        <f t="shared" si="4"/>
        <v>2464751.5</v>
      </c>
    </row>
    <row r="271" spans="1:18" x14ac:dyDescent="0.25">
      <c r="A271" s="40">
        <v>273</v>
      </c>
      <c r="B271" s="41">
        <v>2108291</v>
      </c>
      <c r="C271" s="41" t="s">
        <v>180</v>
      </c>
      <c r="D271" s="41" t="s">
        <v>382</v>
      </c>
      <c r="E271" s="41" t="s">
        <v>388</v>
      </c>
      <c r="F271" s="87"/>
      <c r="G271" s="87"/>
      <c r="H271" s="87">
        <v>23504.2</v>
      </c>
      <c r="I271" s="87"/>
      <c r="J271" s="87"/>
      <c r="K271" s="87"/>
      <c r="L271" s="87"/>
      <c r="M271" s="87"/>
      <c r="N271" s="87"/>
      <c r="O271" s="87"/>
      <c r="P271" s="87"/>
      <c r="Q271" s="87"/>
      <c r="R271" s="87">
        <f t="shared" si="4"/>
        <v>23504.2</v>
      </c>
    </row>
    <row r="272" spans="1:18" x14ac:dyDescent="0.25">
      <c r="A272" s="43">
        <v>274</v>
      </c>
      <c r="B272" s="44">
        <v>2618621</v>
      </c>
      <c r="C272" s="44" t="s">
        <v>392</v>
      </c>
      <c r="D272" s="44" t="s">
        <v>382</v>
      </c>
      <c r="E272" s="44" t="s">
        <v>390</v>
      </c>
      <c r="F272" s="88"/>
      <c r="G272" s="88"/>
      <c r="H272" s="88"/>
      <c r="I272" s="88">
        <v>5000</v>
      </c>
      <c r="J272" s="88"/>
      <c r="K272" s="88"/>
      <c r="L272" s="88"/>
      <c r="M272" s="88"/>
      <c r="N272" s="88"/>
      <c r="O272" s="88"/>
      <c r="P272" s="88"/>
      <c r="Q272" s="88"/>
      <c r="R272" s="88">
        <f t="shared" si="4"/>
        <v>5000</v>
      </c>
    </row>
    <row r="273" spans="1:18" x14ac:dyDescent="0.25">
      <c r="A273" s="40">
        <v>275</v>
      </c>
      <c r="B273" s="41">
        <v>5068827</v>
      </c>
      <c r="C273" s="41" t="s">
        <v>400</v>
      </c>
      <c r="D273" s="41" t="s">
        <v>404</v>
      </c>
      <c r="E273" s="41" t="s">
        <v>390</v>
      </c>
      <c r="F273" s="87"/>
      <c r="G273" s="87"/>
      <c r="H273" s="87">
        <v>6456</v>
      </c>
      <c r="I273" s="87">
        <v>8702.4</v>
      </c>
      <c r="J273" s="87">
        <v>4550</v>
      </c>
      <c r="K273" s="87"/>
      <c r="L273" s="87"/>
      <c r="M273" s="87"/>
      <c r="N273" s="87"/>
      <c r="O273" s="87"/>
      <c r="P273" s="87"/>
      <c r="Q273" s="87"/>
      <c r="R273" s="87">
        <f t="shared" si="4"/>
        <v>19708.400000000001</v>
      </c>
    </row>
    <row r="274" spans="1:18" x14ac:dyDescent="0.25">
      <c r="A274" s="43">
        <v>276</v>
      </c>
      <c r="B274" s="44">
        <v>5544084</v>
      </c>
      <c r="C274" s="44" t="s">
        <v>398</v>
      </c>
      <c r="D274" s="44" t="s">
        <v>404</v>
      </c>
      <c r="E274" s="44" t="s">
        <v>396</v>
      </c>
      <c r="F274" s="88"/>
      <c r="G274" s="88"/>
      <c r="H274" s="88"/>
      <c r="I274" s="88"/>
      <c r="J274" s="88"/>
      <c r="K274" s="88"/>
      <c r="L274" s="88"/>
      <c r="M274" s="88"/>
      <c r="N274" s="88"/>
      <c r="O274" s="88"/>
      <c r="P274" s="88">
        <v>500</v>
      </c>
      <c r="Q274" s="88"/>
      <c r="R274" s="88">
        <f t="shared" si="4"/>
        <v>500</v>
      </c>
    </row>
    <row r="275" spans="1:18" x14ac:dyDescent="0.25">
      <c r="A275" s="40">
        <v>277</v>
      </c>
      <c r="B275" s="41">
        <v>2108291</v>
      </c>
      <c r="C275" s="41" t="s">
        <v>180</v>
      </c>
      <c r="D275" s="41" t="s">
        <v>404</v>
      </c>
      <c r="E275" s="41" t="s">
        <v>394</v>
      </c>
      <c r="F275" s="87"/>
      <c r="G275" s="87"/>
      <c r="H275" s="87"/>
      <c r="I275" s="87"/>
      <c r="J275" s="87"/>
      <c r="K275" s="87"/>
      <c r="L275" s="87"/>
      <c r="M275" s="87"/>
      <c r="N275" s="87"/>
      <c r="O275" s="87"/>
      <c r="P275" s="87">
        <v>150</v>
      </c>
      <c r="Q275" s="87"/>
      <c r="R275" s="87">
        <f t="shared" si="4"/>
        <v>150</v>
      </c>
    </row>
    <row r="276" spans="1:18" x14ac:dyDescent="0.25">
      <c r="A276" s="43">
        <v>278</v>
      </c>
      <c r="B276" s="44">
        <v>2855119</v>
      </c>
      <c r="C276" s="44" t="s">
        <v>112</v>
      </c>
      <c r="D276" s="44" t="s">
        <v>404</v>
      </c>
      <c r="E276" s="44" t="s">
        <v>742</v>
      </c>
      <c r="F276" s="88"/>
      <c r="G276" s="88"/>
      <c r="H276" s="88">
        <v>556.20000000000005</v>
      </c>
      <c r="I276" s="88"/>
      <c r="J276" s="88"/>
      <c r="K276" s="88"/>
      <c r="L276" s="88"/>
      <c r="M276" s="88"/>
      <c r="N276" s="88"/>
      <c r="O276" s="88"/>
      <c r="P276" s="88"/>
      <c r="Q276" s="88"/>
      <c r="R276" s="88">
        <f t="shared" si="4"/>
        <v>556.20000000000005</v>
      </c>
    </row>
    <row r="277" spans="1:18" x14ac:dyDescent="0.25">
      <c r="A277" s="40">
        <v>279</v>
      </c>
      <c r="B277" s="41">
        <v>5232538</v>
      </c>
      <c r="C277" s="41" t="s">
        <v>711</v>
      </c>
      <c r="D277" s="41" t="s">
        <v>407</v>
      </c>
      <c r="E277" s="41" t="s">
        <v>41</v>
      </c>
      <c r="F277" s="87"/>
      <c r="G277" s="87"/>
      <c r="H277" s="87"/>
      <c r="I277" s="87">
        <v>7556.9</v>
      </c>
      <c r="J277" s="87"/>
      <c r="K277" s="87"/>
      <c r="L277" s="87"/>
      <c r="M277" s="87"/>
      <c r="N277" s="87"/>
      <c r="O277" s="87"/>
      <c r="P277" s="87"/>
      <c r="Q277" s="87"/>
      <c r="R277" s="87">
        <f t="shared" si="4"/>
        <v>7556.9</v>
      </c>
    </row>
    <row r="278" spans="1:18" x14ac:dyDescent="0.25">
      <c r="A278" s="43">
        <v>280</v>
      </c>
      <c r="B278" s="44">
        <v>2112868</v>
      </c>
      <c r="C278" s="44" t="s">
        <v>18</v>
      </c>
      <c r="D278" s="44" t="s">
        <v>407</v>
      </c>
      <c r="E278" s="44" t="s">
        <v>41</v>
      </c>
      <c r="F278" s="88">
        <v>1316.1</v>
      </c>
      <c r="G278" s="88"/>
      <c r="H278" s="88">
        <v>150843.79999999999</v>
      </c>
      <c r="I278" s="88">
        <v>238007.8</v>
      </c>
      <c r="J278" s="88"/>
      <c r="K278" s="88"/>
      <c r="L278" s="88"/>
      <c r="M278" s="88"/>
      <c r="N278" s="88"/>
      <c r="O278" s="88"/>
      <c r="P278" s="88"/>
      <c r="Q278" s="88"/>
      <c r="R278" s="88">
        <f t="shared" si="4"/>
        <v>390167.69999999995</v>
      </c>
    </row>
    <row r="279" spans="1:18" x14ac:dyDescent="0.25">
      <c r="A279" s="40">
        <v>281</v>
      </c>
      <c r="B279" s="41">
        <v>2696304</v>
      </c>
      <c r="C279" s="41" t="s">
        <v>415</v>
      </c>
      <c r="D279" s="41" t="s">
        <v>407</v>
      </c>
      <c r="E279" s="41" t="s">
        <v>41</v>
      </c>
      <c r="F279" s="87"/>
      <c r="G279" s="87"/>
      <c r="H279" s="87">
        <v>1744</v>
      </c>
      <c r="I279" s="87"/>
      <c r="J279" s="87"/>
      <c r="K279" s="87"/>
      <c r="L279" s="87"/>
      <c r="M279" s="87"/>
      <c r="N279" s="87">
        <v>1035.8</v>
      </c>
      <c r="O279" s="87"/>
      <c r="P279" s="87"/>
      <c r="Q279" s="87"/>
      <c r="R279" s="87">
        <f t="shared" si="4"/>
        <v>2779.8</v>
      </c>
    </row>
    <row r="280" spans="1:18" x14ac:dyDescent="0.25">
      <c r="A280" s="43">
        <v>282</v>
      </c>
      <c r="B280" s="44">
        <v>2094533</v>
      </c>
      <c r="C280" s="44" t="s">
        <v>386</v>
      </c>
      <c r="D280" s="44" t="s">
        <v>407</v>
      </c>
      <c r="E280" s="44" t="s">
        <v>41</v>
      </c>
      <c r="F280" s="88"/>
      <c r="G280" s="88"/>
      <c r="H280" s="88">
        <v>19087.900000000001</v>
      </c>
      <c r="I280" s="88"/>
      <c r="J280" s="88"/>
      <c r="K280" s="88"/>
      <c r="L280" s="88"/>
      <c r="M280" s="88"/>
      <c r="N280" s="88"/>
      <c r="O280" s="88"/>
      <c r="P280" s="88"/>
      <c r="Q280" s="88"/>
      <c r="R280" s="88">
        <f t="shared" si="4"/>
        <v>19087.900000000001</v>
      </c>
    </row>
    <row r="281" spans="1:18" x14ac:dyDescent="0.25">
      <c r="A281" s="40">
        <v>283</v>
      </c>
      <c r="B281" s="41">
        <v>5091462</v>
      </c>
      <c r="C281" s="41" t="s">
        <v>417</v>
      </c>
      <c r="D281" s="41" t="s">
        <v>407</v>
      </c>
      <c r="E281" s="41" t="s">
        <v>41</v>
      </c>
      <c r="F281" s="87"/>
      <c r="G281" s="87"/>
      <c r="H281" s="87">
        <v>1678.4</v>
      </c>
      <c r="I281" s="87">
        <v>5690.3</v>
      </c>
      <c r="J281" s="87"/>
      <c r="K281" s="87"/>
      <c r="L281" s="87"/>
      <c r="M281" s="87"/>
      <c r="N281" s="87"/>
      <c r="O281" s="87"/>
      <c r="P281" s="87"/>
      <c r="Q281" s="87"/>
      <c r="R281" s="87">
        <f t="shared" si="4"/>
        <v>7368.7000000000007</v>
      </c>
    </row>
    <row r="282" spans="1:18" x14ac:dyDescent="0.25">
      <c r="A282" s="43">
        <v>284</v>
      </c>
      <c r="B282" s="44">
        <v>5091462</v>
      </c>
      <c r="C282" s="44" t="s">
        <v>417</v>
      </c>
      <c r="D282" s="44" t="s">
        <v>407</v>
      </c>
      <c r="E282" s="44" t="s">
        <v>41</v>
      </c>
      <c r="F282" s="88"/>
      <c r="G282" s="88"/>
      <c r="H282" s="88"/>
      <c r="I282" s="88"/>
      <c r="J282" s="88"/>
      <c r="K282" s="88"/>
      <c r="L282" s="88"/>
      <c r="M282" s="88"/>
      <c r="N282" s="88">
        <v>250</v>
      </c>
      <c r="O282" s="88"/>
      <c r="P282" s="88"/>
      <c r="Q282" s="88"/>
      <c r="R282" s="88">
        <f t="shared" si="4"/>
        <v>250</v>
      </c>
    </row>
    <row r="283" spans="1:18" x14ac:dyDescent="0.25">
      <c r="A283" s="40">
        <v>285</v>
      </c>
      <c r="B283" s="41">
        <v>2086166</v>
      </c>
      <c r="C283" s="41" t="s">
        <v>422</v>
      </c>
      <c r="D283" s="41" t="s">
        <v>407</v>
      </c>
      <c r="E283" s="41" t="s">
        <v>41</v>
      </c>
      <c r="F283" s="87"/>
      <c r="G283" s="87"/>
      <c r="H283" s="87"/>
      <c r="I283" s="87"/>
      <c r="J283" s="87"/>
      <c r="K283" s="87"/>
      <c r="L283" s="87"/>
      <c r="M283" s="87"/>
      <c r="N283" s="87">
        <v>3840</v>
      </c>
      <c r="O283" s="87"/>
      <c r="P283" s="87"/>
      <c r="Q283" s="87"/>
      <c r="R283" s="87">
        <f t="shared" si="4"/>
        <v>3840</v>
      </c>
    </row>
    <row r="284" spans="1:18" x14ac:dyDescent="0.25">
      <c r="A284" s="43">
        <v>286</v>
      </c>
      <c r="B284" s="44">
        <v>2646455</v>
      </c>
      <c r="C284" s="44" t="s">
        <v>442</v>
      </c>
      <c r="D284" s="44" t="s">
        <v>407</v>
      </c>
      <c r="E284" s="44" t="s">
        <v>41</v>
      </c>
      <c r="F284" s="88"/>
      <c r="G284" s="88"/>
      <c r="H284" s="88">
        <v>2000</v>
      </c>
      <c r="I284" s="88"/>
      <c r="J284" s="88"/>
      <c r="K284" s="88"/>
      <c r="L284" s="88"/>
      <c r="M284" s="88"/>
      <c r="N284" s="88"/>
      <c r="O284" s="88"/>
      <c r="P284" s="88"/>
      <c r="Q284" s="88"/>
      <c r="R284" s="88">
        <f t="shared" si="4"/>
        <v>2000</v>
      </c>
    </row>
    <row r="285" spans="1:18" x14ac:dyDescent="0.25">
      <c r="A285" s="40">
        <v>287</v>
      </c>
      <c r="B285" s="41">
        <v>2782944</v>
      </c>
      <c r="C285" s="41" t="s">
        <v>446</v>
      </c>
      <c r="D285" s="41" t="s">
        <v>407</v>
      </c>
      <c r="E285" s="41" t="s">
        <v>41</v>
      </c>
      <c r="F285" s="87">
        <v>544</v>
      </c>
      <c r="G285" s="87"/>
      <c r="H285" s="87"/>
      <c r="I285" s="87">
        <v>2862.7</v>
      </c>
      <c r="J285" s="87"/>
      <c r="K285" s="87"/>
      <c r="L285" s="87"/>
      <c r="M285" s="87"/>
      <c r="N285" s="87"/>
      <c r="O285" s="87"/>
      <c r="P285" s="87">
        <v>5000</v>
      </c>
      <c r="Q285" s="87"/>
      <c r="R285" s="87">
        <f t="shared" si="4"/>
        <v>8406.7000000000007</v>
      </c>
    </row>
    <row r="286" spans="1:18" x14ac:dyDescent="0.25">
      <c r="A286" s="43">
        <v>288</v>
      </c>
      <c r="B286" s="44">
        <v>2617749</v>
      </c>
      <c r="C286" s="44" t="s">
        <v>54</v>
      </c>
      <c r="D286" s="44" t="s">
        <v>407</v>
      </c>
      <c r="E286" s="44" t="s">
        <v>41</v>
      </c>
      <c r="F286" s="88">
        <v>6000</v>
      </c>
      <c r="G286" s="88"/>
      <c r="H286" s="88">
        <v>2088</v>
      </c>
      <c r="I286" s="88">
        <v>7062.7</v>
      </c>
      <c r="J286" s="88"/>
      <c r="K286" s="88"/>
      <c r="L286" s="88"/>
      <c r="M286" s="88"/>
      <c r="N286" s="88"/>
      <c r="O286" s="88"/>
      <c r="P286" s="88"/>
      <c r="Q286" s="88"/>
      <c r="R286" s="88">
        <f t="shared" si="4"/>
        <v>15150.7</v>
      </c>
    </row>
    <row r="287" spans="1:18" x14ac:dyDescent="0.25">
      <c r="A287" s="40">
        <v>289</v>
      </c>
      <c r="B287" s="41">
        <v>5155827</v>
      </c>
      <c r="C287" s="41" t="s">
        <v>743</v>
      </c>
      <c r="D287" s="41" t="s">
        <v>407</v>
      </c>
      <c r="E287" s="41" t="s">
        <v>41</v>
      </c>
      <c r="F287" s="87"/>
      <c r="G287" s="87"/>
      <c r="H287" s="87">
        <v>7296</v>
      </c>
      <c r="I287" s="87"/>
      <c r="J287" s="87"/>
      <c r="K287" s="87"/>
      <c r="L287" s="87"/>
      <c r="M287" s="87"/>
      <c r="N287" s="87"/>
      <c r="O287" s="87"/>
      <c r="P287" s="87"/>
      <c r="Q287" s="87"/>
      <c r="R287" s="87">
        <f t="shared" si="4"/>
        <v>7296</v>
      </c>
    </row>
    <row r="288" spans="1:18" x14ac:dyDescent="0.25">
      <c r="A288" s="43">
        <v>290</v>
      </c>
      <c r="B288" s="44">
        <v>2590565</v>
      </c>
      <c r="C288" s="44" t="s">
        <v>737</v>
      </c>
      <c r="D288" s="44" t="s">
        <v>407</v>
      </c>
      <c r="E288" s="44" t="s">
        <v>41</v>
      </c>
      <c r="F288" s="88"/>
      <c r="G288" s="88"/>
      <c r="H288" s="88">
        <v>8096</v>
      </c>
      <c r="I288" s="88"/>
      <c r="J288" s="88"/>
      <c r="K288" s="88"/>
      <c r="L288" s="88"/>
      <c r="M288" s="88"/>
      <c r="N288" s="88"/>
      <c r="O288" s="88"/>
      <c r="P288" s="88"/>
      <c r="Q288" s="88"/>
      <c r="R288" s="88">
        <f t="shared" si="4"/>
        <v>8096</v>
      </c>
    </row>
    <row r="289" spans="1:18" x14ac:dyDescent="0.25">
      <c r="A289" s="40">
        <v>291</v>
      </c>
      <c r="B289" s="41">
        <v>2872943</v>
      </c>
      <c r="C289" s="41" t="s">
        <v>451</v>
      </c>
      <c r="D289" s="41" t="s">
        <v>407</v>
      </c>
      <c r="E289" s="41" t="s">
        <v>41</v>
      </c>
      <c r="F289" s="87"/>
      <c r="G289" s="87">
        <v>3104.3</v>
      </c>
      <c r="H289" s="87">
        <v>4808.3</v>
      </c>
      <c r="I289" s="87">
        <v>12458.7</v>
      </c>
      <c r="J289" s="87"/>
      <c r="K289" s="87"/>
      <c r="L289" s="87"/>
      <c r="M289" s="87"/>
      <c r="N289" s="87"/>
      <c r="O289" s="87"/>
      <c r="P289" s="87"/>
      <c r="Q289" s="87"/>
      <c r="R289" s="87">
        <f t="shared" si="4"/>
        <v>20371.300000000003</v>
      </c>
    </row>
    <row r="290" spans="1:18" x14ac:dyDescent="0.25">
      <c r="A290" s="43">
        <v>292</v>
      </c>
      <c r="B290" s="44">
        <v>2839717</v>
      </c>
      <c r="C290" s="44" t="s">
        <v>454</v>
      </c>
      <c r="D290" s="44" t="s">
        <v>407</v>
      </c>
      <c r="E290" s="44" t="s">
        <v>41</v>
      </c>
      <c r="F290" s="88">
        <v>17268.099999999999</v>
      </c>
      <c r="G290" s="88">
        <v>568</v>
      </c>
      <c r="H290" s="88">
        <v>6122.8</v>
      </c>
      <c r="I290" s="88">
        <v>80953.490000000005</v>
      </c>
      <c r="J290" s="88">
        <v>375</v>
      </c>
      <c r="K290" s="88">
        <v>106640</v>
      </c>
      <c r="L290" s="88"/>
      <c r="M290" s="88"/>
      <c r="N290" s="88">
        <v>8429</v>
      </c>
      <c r="O290" s="88"/>
      <c r="P290" s="88"/>
      <c r="Q290" s="88"/>
      <c r="R290" s="88">
        <f t="shared" si="4"/>
        <v>220356.39</v>
      </c>
    </row>
    <row r="291" spans="1:18" x14ac:dyDescent="0.25">
      <c r="A291" s="40">
        <v>293</v>
      </c>
      <c r="B291" s="41">
        <v>2819996</v>
      </c>
      <c r="C291" s="41" t="s">
        <v>461</v>
      </c>
      <c r="D291" s="41" t="s">
        <v>407</v>
      </c>
      <c r="E291" s="41" t="s">
        <v>41</v>
      </c>
      <c r="F291" s="87"/>
      <c r="G291" s="87"/>
      <c r="H291" s="87">
        <v>12480</v>
      </c>
      <c r="I291" s="87">
        <v>230388.8</v>
      </c>
      <c r="J291" s="87"/>
      <c r="K291" s="87"/>
      <c r="L291" s="87"/>
      <c r="M291" s="87"/>
      <c r="N291" s="87">
        <v>5626</v>
      </c>
      <c r="O291" s="87"/>
      <c r="P291" s="87"/>
      <c r="Q291" s="87"/>
      <c r="R291" s="87">
        <f t="shared" si="4"/>
        <v>248494.8</v>
      </c>
    </row>
    <row r="292" spans="1:18" x14ac:dyDescent="0.25">
      <c r="A292" s="43">
        <v>294</v>
      </c>
      <c r="B292" s="44">
        <v>5184851</v>
      </c>
      <c r="C292" s="44" t="s">
        <v>473</v>
      </c>
      <c r="D292" s="44" t="s">
        <v>407</v>
      </c>
      <c r="E292" s="44" t="s">
        <v>41</v>
      </c>
      <c r="F292" s="88"/>
      <c r="G292" s="88"/>
      <c r="H292" s="88">
        <v>1216.5999999999999</v>
      </c>
      <c r="I292" s="88">
        <v>17014.8</v>
      </c>
      <c r="J292" s="88"/>
      <c r="K292" s="88"/>
      <c r="L292" s="88"/>
      <c r="M292" s="88"/>
      <c r="N292" s="88">
        <v>500</v>
      </c>
      <c r="O292" s="88"/>
      <c r="P292" s="88"/>
      <c r="Q292" s="88"/>
      <c r="R292" s="88">
        <f t="shared" si="4"/>
        <v>18731.399999999998</v>
      </c>
    </row>
    <row r="293" spans="1:18" x14ac:dyDescent="0.25">
      <c r="A293" s="40">
        <v>295</v>
      </c>
      <c r="B293" s="41">
        <v>2550466</v>
      </c>
      <c r="C293" s="41" t="s">
        <v>493</v>
      </c>
      <c r="D293" s="41" t="s">
        <v>407</v>
      </c>
      <c r="E293" s="41" t="s">
        <v>41</v>
      </c>
      <c r="F293" s="87"/>
      <c r="G293" s="87"/>
      <c r="H293" s="87">
        <f>3689+3639</f>
        <v>7328</v>
      </c>
      <c r="I293" s="87">
        <v>39311.15</v>
      </c>
      <c r="J293" s="87"/>
      <c r="K293" s="87"/>
      <c r="L293" s="87"/>
      <c r="M293" s="87"/>
      <c r="N293" s="87"/>
      <c r="O293" s="87"/>
      <c r="P293" s="87"/>
      <c r="Q293" s="87"/>
      <c r="R293" s="87">
        <f t="shared" si="4"/>
        <v>46639.15</v>
      </c>
    </row>
    <row r="294" spans="1:18" x14ac:dyDescent="0.25">
      <c r="A294" s="43">
        <v>296</v>
      </c>
      <c r="B294" s="44">
        <v>5051134</v>
      </c>
      <c r="C294" s="44" t="s">
        <v>501</v>
      </c>
      <c r="D294" s="44" t="s">
        <v>407</v>
      </c>
      <c r="E294" s="44" t="s">
        <v>41</v>
      </c>
      <c r="F294" s="88">
        <v>180</v>
      </c>
      <c r="G294" s="88">
        <v>148.5</v>
      </c>
      <c r="H294" s="88">
        <v>5861.6</v>
      </c>
      <c r="I294" s="88"/>
      <c r="J294" s="88">
        <v>155119.29999999999</v>
      </c>
      <c r="K294" s="88"/>
      <c r="L294" s="88"/>
      <c r="M294" s="88"/>
      <c r="N294" s="88">
        <v>1695.6</v>
      </c>
      <c r="O294" s="88">
        <v>3880.7</v>
      </c>
      <c r="P294" s="88"/>
      <c r="Q294" s="88"/>
      <c r="R294" s="88">
        <f t="shared" si="4"/>
        <v>166885.70000000001</v>
      </c>
    </row>
    <row r="295" spans="1:18" x14ac:dyDescent="0.25">
      <c r="A295" s="40">
        <v>297</v>
      </c>
      <c r="B295" s="41">
        <v>2095025</v>
      </c>
      <c r="C295" s="41" t="s">
        <v>204</v>
      </c>
      <c r="D295" s="41" t="s">
        <v>407</v>
      </c>
      <c r="E295" s="41" t="s">
        <v>41</v>
      </c>
      <c r="F295" s="87"/>
      <c r="G295" s="87"/>
      <c r="H295" s="87"/>
      <c r="I295" s="87">
        <v>2208.96</v>
      </c>
      <c r="J295" s="87"/>
      <c r="K295" s="87"/>
      <c r="L295" s="87"/>
      <c r="M295" s="87"/>
      <c r="N295" s="87"/>
      <c r="O295" s="87"/>
      <c r="P295" s="87"/>
      <c r="Q295" s="87"/>
      <c r="R295" s="87">
        <f t="shared" si="4"/>
        <v>2208.96</v>
      </c>
    </row>
    <row r="296" spans="1:18" x14ac:dyDescent="0.25">
      <c r="A296" s="43">
        <v>298</v>
      </c>
      <c r="B296" s="44">
        <v>2554518</v>
      </c>
      <c r="C296" s="44" t="s">
        <v>36</v>
      </c>
      <c r="D296" s="44" t="s">
        <v>407</v>
      </c>
      <c r="E296" s="44" t="s">
        <v>41</v>
      </c>
      <c r="F296" s="88"/>
      <c r="G296" s="88"/>
      <c r="H296" s="88">
        <v>18183.100000000002</v>
      </c>
      <c r="I296" s="88">
        <v>412310</v>
      </c>
      <c r="J296" s="88"/>
      <c r="K296" s="88"/>
      <c r="L296" s="88"/>
      <c r="M296" s="88"/>
      <c r="N296" s="88"/>
      <c r="O296" s="88"/>
      <c r="P296" s="88"/>
      <c r="Q296" s="88"/>
      <c r="R296" s="88">
        <f t="shared" si="4"/>
        <v>430493.1</v>
      </c>
    </row>
    <row r="297" spans="1:18" x14ac:dyDescent="0.25">
      <c r="A297" s="40">
        <v>299</v>
      </c>
      <c r="B297" s="41">
        <v>2029278</v>
      </c>
      <c r="C297" s="41" t="s">
        <v>63</v>
      </c>
      <c r="D297" s="41" t="s">
        <v>407</v>
      </c>
      <c r="E297" s="41" t="s">
        <v>41</v>
      </c>
      <c r="F297" s="87"/>
      <c r="G297" s="87">
        <v>6100.4</v>
      </c>
      <c r="H297" s="87">
        <v>15712</v>
      </c>
      <c r="I297" s="87">
        <f>396.48+17261.49+10000+17711.98</f>
        <v>45369.95</v>
      </c>
      <c r="J297" s="87"/>
      <c r="K297" s="87"/>
      <c r="L297" s="87"/>
      <c r="M297" s="87"/>
      <c r="N297" s="87"/>
      <c r="O297" s="87"/>
      <c r="P297" s="87"/>
      <c r="Q297" s="87"/>
      <c r="R297" s="87">
        <f t="shared" si="4"/>
        <v>67182.350000000006</v>
      </c>
    </row>
    <row r="298" spans="1:18" x14ac:dyDescent="0.25">
      <c r="A298" s="43">
        <v>300</v>
      </c>
      <c r="B298" s="44">
        <v>2075652</v>
      </c>
      <c r="C298" s="44" t="s">
        <v>503</v>
      </c>
      <c r="D298" s="44" t="s">
        <v>407</v>
      </c>
      <c r="E298" s="44" t="s">
        <v>41</v>
      </c>
      <c r="F298" s="88"/>
      <c r="G298" s="88"/>
      <c r="H298" s="88"/>
      <c r="I298" s="88">
        <v>11912.4</v>
      </c>
      <c r="J298" s="88"/>
      <c r="K298" s="88"/>
      <c r="L298" s="88"/>
      <c r="M298" s="88"/>
      <c r="N298" s="88"/>
      <c r="O298" s="88"/>
      <c r="P298" s="88"/>
      <c r="Q298" s="88"/>
      <c r="R298" s="88">
        <f t="shared" si="4"/>
        <v>11912.4</v>
      </c>
    </row>
    <row r="299" spans="1:18" x14ac:dyDescent="0.25">
      <c r="A299" s="40">
        <v>301</v>
      </c>
      <c r="B299" s="41">
        <v>5118611</v>
      </c>
      <c r="C299" s="41" t="s">
        <v>744</v>
      </c>
      <c r="D299" s="41" t="s">
        <v>407</v>
      </c>
      <c r="E299" s="41" t="s">
        <v>41</v>
      </c>
      <c r="F299" s="87"/>
      <c r="G299" s="87"/>
      <c r="H299" s="87">
        <v>15453</v>
      </c>
      <c r="I299" s="87"/>
      <c r="J299" s="87"/>
      <c r="K299" s="87"/>
      <c r="L299" s="87"/>
      <c r="M299" s="87"/>
      <c r="N299" s="87"/>
      <c r="O299" s="87"/>
      <c r="P299" s="87"/>
      <c r="Q299" s="87"/>
      <c r="R299" s="87">
        <f t="shared" si="4"/>
        <v>15453</v>
      </c>
    </row>
    <row r="300" spans="1:18" x14ac:dyDescent="0.25">
      <c r="A300" s="43">
        <v>302</v>
      </c>
      <c r="B300" s="44">
        <v>2041391</v>
      </c>
      <c r="C300" s="44" t="s">
        <v>435</v>
      </c>
      <c r="D300" s="44" t="s">
        <v>407</v>
      </c>
      <c r="E300" s="44" t="s">
        <v>41</v>
      </c>
      <c r="F300" s="88"/>
      <c r="G300" s="88">
        <v>50</v>
      </c>
      <c r="H300" s="88">
        <v>9656.4000000000015</v>
      </c>
      <c r="I300" s="88">
        <v>88589.6</v>
      </c>
      <c r="J300" s="88"/>
      <c r="K300" s="88"/>
      <c r="L300" s="88"/>
      <c r="M300" s="88"/>
      <c r="N300" s="88"/>
      <c r="O300" s="88"/>
      <c r="P300" s="88"/>
      <c r="Q300" s="88">
        <v>120</v>
      </c>
      <c r="R300" s="88">
        <f t="shared" si="4"/>
        <v>98416</v>
      </c>
    </row>
    <row r="301" spans="1:18" x14ac:dyDescent="0.25">
      <c r="A301" s="40">
        <v>303</v>
      </c>
      <c r="B301" s="41">
        <v>2837196</v>
      </c>
      <c r="C301" s="41" t="s">
        <v>437</v>
      </c>
      <c r="D301" s="41" t="s">
        <v>407</v>
      </c>
      <c r="E301" s="41" t="s">
        <v>41</v>
      </c>
      <c r="F301" s="87"/>
      <c r="G301" s="87">
        <v>1133.9000000000001</v>
      </c>
      <c r="H301" s="87">
        <v>3126.7</v>
      </c>
      <c r="I301" s="87">
        <v>30119.5</v>
      </c>
      <c r="J301" s="87"/>
      <c r="K301" s="87"/>
      <c r="L301" s="87"/>
      <c r="M301" s="87"/>
      <c r="N301" s="87"/>
      <c r="O301" s="87"/>
      <c r="P301" s="87">
        <v>265</v>
      </c>
      <c r="Q301" s="87"/>
      <c r="R301" s="87">
        <f t="shared" si="4"/>
        <v>34645.1</v>
      </c>
    </row>
    <row r="302" spans="1:18" x14ac:dyDescent="0.25">
      <c r="A302" s="43">
        <v>304</v>
      </c>
      <c r="B302" s="44">
        <v>2800497</v>
      </c>
      <c r="C302" s="44" t="s">
        <v>433</v>
      </c>
      <c r="D302" s="44" t="s">
        <v>407</v>
      </c>
      <c r="E302" s="44" t="s">
        <v>41</v>
      </c>
      <c r="F302" s="88">
        <v>172.5</v>
      </c>
      <c r="G302" s="88"/>
      <c r="H302" s="88">
        <v>3596</v>
      </c>
      <c r="I302" s="88">
        <v>210.37</v>
      </c>
      <c r="J302" s="88"/>
      <c r="K302" s="88"/>
      <c r="L302" s="88"/>
      <c r="M302" s="88"/>
      <c r="N302" s="88">
        <v>104.9</v>
      </c>
      <c r="O302" s="88"/>
      <c r="P302" s="88"/>
      <c r="Q302" s="88"/>
      <c r="R302" s="88">
        <f t="shared" si="4"/>
        <v>4083.77</v>
      </c>
    </row>
    <row r="303" spans="1:18" x14ac:dyDescent="0.25">
      <c r="A303" s="40">
        <v>305</v>
      </c>
      <c r="B303" s="41">
        <v>5173442</v>
      </c>
      <c r="C303" s="41" t="s">
        <v>745</v>
      </c>
      <c r="D303" s="41" t="s">
        <v>407</v>
      </c>
      <c r="E303" s="41" t="s">
        <v>746</v>
      </c>
      <c r="F303" s="87"/>
      <c r="G303" s="87"/>
      <c r="H303" s="87">
        <v>2009.4</v>
      </c>
      <c r="I303" s="87">
        <v>2060.6</v>
      </c>
      <c r="J303" s="87"/>
      <c r="K303" s="87"/>
      <c r="L303" s="87"/>
      <c r="M303" s="87"/>
      <c r="N303" s="87"/>
      <c r="O303" s="87"/>
      <c r="P303" s="87">
        <v>650</v>
      </c>
      <c r="Q303" s="87"/>
      <c r="R303" s="87">
        <f t="shared" si="4"/>
        <v>4720</v>
      </c>
    </row>
    <row r="304" spans="1:18" x14ac:dyDescent="0.25">
      <c r="A304" s="43">
        <v>306</v>
      </c>
      <c r="B304" s="44">
        <v>2863847</v>
      </c>
      <c r="C304" s="44" t="s">
        <v>412</v>
      </c>
      <c r="D304" s="44" t="s">
        <v>407</v>
      </c>
      <c r="E304" s="44" t="s">
        <v>227</v>
      </c>
      <c r="F304" s="88"/>
      <c r="G304" s="88"/>
      <c r="H304" s="88">
        <v>5479.5</v>
      </c>
      <c r="I304" s="88">
        <v>6000</v>
      </c>
      <c r="J304" s="88"/>
      <c r="K304" s="88"/>
      <c r="L304" s="88"/>
      <c r="M304" s="88"/>
      <c r="N304" s="88">
        <v>562.70000000000005</v>
      </c>
      <c r="O304" s="88"/>
      <c r="P304" s="88"/>
      <c r="Q304" s="88"/>
      <c r="R304" s="88">
        <f t="shared" si="4"/>
        <v>12042.2</v>
      </c>
    </row>
    <row r="305" spans="1:18" x14ac:dyDescent="0.25">
      <c r="A305" s="40">
        <v>307</v>
      </c>
      <c r="B305" s="41">
        <v>5170672</v>
      </c>
      <c r="C305" s="41" t="s">
        <v>430</v>
      </c>
      <c r="D305" s="41" t="s">
        <v>407</v>
      </c>
      <c r="E305" s="41" t="s">
        <v>227</v>
      </c>
      <c r="F305" s="87"/>
      <c r="G305" s="87"/>
      <c r="H305" s="87">
        <v>15529</v>
      </c>
      <c r="I305" s="87"/>
      <c r="J305" s="87"/>
      <c r="K305" s="87"/>
      <c r="L305" s="87"/>
      <c r="M305" s="87"/>
      <c r="N305" s="87"/>
      <c r="O305" s="87"/>
      <c r="P305" s="87">
        <v>400</v>
      </c>
      <c r="Q305" s="87"/>
      <c r="R305" s="87">
        <f t="shared" si="4"/>
        <v>15929</v>
      </c>
    </row>
    <row r="306" spans="1:18" x14ac:dyDescent="0.25">
      <c r="A306" s="43">
        <v>308</v>
      </c>
      <c r="B306" s="44">
        <v>2743744</v>
      </c>
      <c r="C306" s="44" t="s">
        <v>499</v>
      </c>
      <c r="D306" s="44" t="s">
        <v>407</v>
      </c>
      <c r="E306" s="44" t="s">
        <v>497</v>
      </c>
      <c r="F306" s="88">
        <v>4104.3</v>
      </c>
      <c r="G306" s="88"/>
      <c r="H306" s="88">
        <v>1296</v>
      </c>
      <c r="I306" s="88">
        <v>16125</v>
      </c>
      <c r="J306" s="88">
        <v>68479.600000000006</v>
      </c>
      <c r="K306" s="88"/>
      <c r="L306" s="88"/>
      <c r="M306" s="88"/>
      <c r="N306" s="88">
        <v>10836.3</v>
      </c>
      <c r="O306" s="88">
        <v>15514.7</v>
      </c>
      <c r="P306" s="88">
        <v>600</v>
      </c>
      <c r="Q306" s="88"/>
      <c r="R306" s="88">
        <f t="shared" si="4"/>
        <v>116955.90000000001</v>
      </c>
    </row>
    <row r="307" spans="1:18" x14ac:dyDescent="0.25">
      <c r="A307" s="40">
        <v>309</v>
      </c>
      <c r="B307" s="41">
        <v>5073189</v>
      </c>
      <c r="C307" s="41" t="s">
        <v>476</v>
      </c>
      <c r="D307" s="41" t="s">
        <v>407</v>
      </c>
      <c r="E307" s="41" t="s">
        <v>497</v>
      </c>
      <c r="F307" s="87">
        <v>387</v>
      </c>
      <c r="G307" s="87">
        <v>2495.6</v>
      </c>
      <c r="H307" s="87">
        <v>288</v>
      </c>
      <c r="I307" s="87">
        <v>10555.3</v>
      </c>
      <c r="J307" s="87"/>
      <c r="K307" s="87"/>
      <c r="L307" s="87"/>
      <c r="M307" s="87"/>
      <c r="N307" s="87">
        <v>254.8</v>
      </c>
      <c r="O307" s="87"/>
      <c r="P307" s="87"/>
      <c r="Q307" s="87">
        <v>167.5</v>
      </c>
      <c r="R307" s="87">
        <f t="shared" si="4"/>
        <v>14148.199999999999</v>
      </c>
    </row>
    <row r="308" spans="1:18" x14ac:dyDescent="0.25">
      <c r="A308" s="43">
        <v>310</v>
      </c>
      <c r="B308" s="44">
        <v>2112868</v>
      </c>
      <c r="C308" s="44" t="s">
        <v>18</v>
      </c>
      <c r="D308" s="44" t="s">
        <v>496</v>
      </c>
      <c r="E308" s="44" t="s">
        <v>408</v>
      </c>
      <c r="F308" s="88"/>
      <c r="G308" s="88"/>
      <c r="H308" s="88"/>
      <c r="I308" s="88"/>
      <c r="J308" s="88"/>
      <c r="K308" s="88"/>
      <c r="L308" s="88"/>
      <c r="M308" s="88"/>
      <c r="N308" s="88"/>
      <c r="O308" s="88"/>
      <c r="P308" s="88">
        <v>415.26</v>
      </c>
      <c r="Q308" s="88"/>
      <c r="R308" s="88">
        <f t="shared" si="4"/>
        <v>415.26</v>
      </c>
    </row>
    <row r="309" spans="1:18" x14ac:dyDescent="0.25">
      <c r="A309" s="40">
        <v>311</v>
      </c>
      <c r="B309" s="41">
        <v>5089417</v>
      </c>
      <c r="C309" s="41" t="s">
        <v>506</v>
      </c>
      <c r="D309" s="41" t="s">
        <v>496</v>
      </c>
      <c r="E309" s="41" t="s">
        <v>408</v>
      </c>
      <c r="F309" s="87"/>
      <c r="G309" s="87">
        <v>480</v>
      </c>
      <c r="H309" s="87">
        <v>3004.8</v>
      </c>
      <c r="I309" s="87">
        <v>9352.7999999999993</v>
      </c>
      <c r="J309" s="87"/>
      <c r="K309" s="87"/>
      <c r="L309" s="87"/>
      <c r="M309" s="87"/>
      <c r="N309" s="87"/>
      <c r="O309" s="87"/>
      <c r="P309" s="87">
        <v>3200</v>
      </c>
      <c r="Q309" s="87"/>
      <c r="R309" s="87">
        <f t="shared" si="4"/>
        <v>16037.599999999999</v>
      </c>
    </row>
    <row r="310" spans="1:18" x14ac:dyDescent="0.25">
      <c r="A310" s="43">
        <v>312</v>
      </c>
      <c r="B310" s="44">
        <v>2550466</v>
      </c>
      <c r="C310" s="44" t="s">
        <v>493</v>
      </c>
      <c r="D310" s="44" t="s">
        <v>496</v>
      </c>
      <c r="E310" s="44" t="s">
        <v>408</v>
      </c>
      <c r="F310" s="88"/>
      <c r="G310" s="88"/>
      <c r="H310" s="88"/>
      <c r="I310" s="88">
        <v>1931.42</v>
      </c>
      <c r="J310" s="88"/>
      <c r="K310" s="88"/>
      <c r="L310" s="88"/>
      <c r="M310" s="88"/>
      <c r="N310" s="88"/>
      <c r="O310" s="88"/>
      <c r="P310" s="88"/>
      <c r="Q310" s="88"/>
      <c r="R310" s="88">
        <f t="shared" si="4"/>
        <v>1931.42</v>
      </c>
    </row>
    <row r="311" spans="1:18" x14ac:dyDescent="0.25">
      <c r="A311" s="40">
        <v>313</v>
      </c>
      <c r="B311" s="41">
        <v>2550466</v>
      </c>
      <c r="C311" s="41" t="s">
        <v>493</v>
      </c>
      <c r="D311" s="41" t="s">
        <v>496</v>
      </c>
      <c r="E311" s="41" t="s">
        <v>408</v>
      </c>
      <c r="F311" s="87"/>
      <c r="G311" s="87">
        <v>1013.1</v>
      </c>
      <c r="H311" s="87"/>
      <c r="I311" s="87"/>
      <c r="J311" s="87"/>
      <c r="K311" s="87"/>
      <c r="L311" s="87"/>
      <c r="M311" s="87"/>
      <c r="N311" s="87"/>
      <c r="O311" s="87"/>
      <c r="P311" s="87"/>
      <c r="Q311" s="87"/>
      <c r="R311" s="87">
        <f t="shared" si="4"/>
        <v>1013.1</v>
      </c>
    </row>
    <row r="312" spans="1:18" x14ac:dyDescent="0.25">
      <c r="A312" s="43">
        <v>314</v>
      </c>
      <c r="B312" s="44">
        <v>2075652</v>
      </c>
      <c r="C312" s="44" t="s">
        <v>503</v>
      </c>
      <c r="D312" s="44" t="s">
        <v>496</v>
      </c>
      <c r="E312" s="44" t="s">
        <v>471</v>
      </c>
      <c r="F312" s="88"/>
      <c r="G312" s="88"/>
      <c r="H312" s="88">
        <v>9986.5</v>
      </c>
      <c r="I312" s="88"/>
      <c r="J312" s="88"/>
      <c r="K312" s="88"/>
      <c r="L312" s="88"/>
      <c r="M312" s="88"/>
      <c r="N312" s="88"/>
      <c r="O312" s="88"/>
      <c r="P312" s="88">
        <v>1948.4</v>
      </c>
      <c r="Q312" s="88"/>
      <c r="R312" s="88">
        <f t="shared" si="4"/>
        <v>11934.9</v>
      </c>
    </row>
    <row r="313" spans="1:18" x14ac:dyDescent="0.25">
      <c r="A313" s="40">
        <v>315</v>
      </c>
      <c r="B313" s="41">
        <v>2086166</v>
      </c>
      <c r="C313" s="41" t="s">
        <v>422</v>
      </c>
      <c r="D313" s="41" t="s">
        <v>496</v>
      </c>
      <c r="E313" s="41" t="s">
        <v>420</v>
      </c>
      <c r="F313" s="87"/>
      <c r="G313" s="87"/>
      <c r="H313" s="87">
        <v>7700.5</v>
      </c>
      <c r="I313" s="87">
        <v>82704.350000000006</v>
      </c>
      <c r="J313" s="87"/>
      <c r="K313" s="87"/>
      <c r="L313" s="87"/>
      <c r="M313" s="87"/>
      <c r="N313" s="87"/>
      <c r="O313" s="87"/>
      <c r="P313" s="87"/>
      <c r="Q313" s="87"/>
      <c r="R313" s="87">
        <f t="shared" si="4"/>
        <v>90404.85</v>
      </c>
    </row>
    <row r="314" spans="1:18" x14ac:dyDescent="0.25">
      <c r="A314" s="43">
        <v>316</v>
      </c>
      <c r="B314" s="44">
        <v>2587025</v>
      </c>
      <c r="C314" s="44" t="s">
        <v>426</v>
      </c>
      <c r="D314" s="44" t="s">
        <v>496</v>
      </c>
      <c r="E314" s="44" t="s">
        <v>420</v>
      </c>
      <c r="F314" s="88"/>
      <c r="G314" s="88">
        <v>865.2</v>
      </c>
      <c r="H314" s="88"/>
      <c r="I314" s="88"/>
      <c r="J314" s="88"/>
      <c r="K314" s="88"/>
      <c r="L314" s="88"/>
      <c r="M314" s="88"/>
      <c r="N314" s="88"/>
      <c r="O314" s="88"/>
      <c r="P314" s="88"/>
      <c r="Q314" s="88"/>
      <c r="R314" s="88">
        <f t="shared" si="4"/>
        <v>865.2</v>
      </c>
    </row>
    <row r="315" spans="1:18" x14ac:dyDescent="0.25">
      <c r="A315" s="40">
        <v>317</v>
      </c>
      <c r="B315" s="41">
        <v>2095025</v>
      </c>
      <c r="C315" s="41" t="s">
        <v>204</v>
      </c>
      <c r="D315" s="41" t="s">
        <v>496</v>
      </c>
      <c r="E315" s="41" t="s">
        <v>420</v>
      </c>
      <c r="F315" s="87"/>
      <c r="G315" s="87"/>
      <c r="H315" s="87"/>
      <c r="I315" s="87">
        <f>993.09-99.8</f>
        <v>893.29000000000008</v>
      </c>
      <c r="J315" s="87"/>
      <c r="K315" s="87"/>
      <c r="L315" s="87"/>
      <c r="M315" s="87"/>
      <c r="N315" s="87"/>
      <c r="O315" s="87"/>
      <c r="P315" s="87"/>
      <c r="Q315" s="87"/>
      <c r="R315" s="87">
        <f t="shared" si="4"/>
        <v>893.29000000000008</v>
      </c>
    </row>
    <row r="316" spans="1:18" x14ac:dyDescent="0.25">
      <c r="A316" s="43">
        <v>318</v>
      </c>
      <c r="B316" s="44">
        <v>2774666</v>
      </c>
      <c r="C316" s="44" t="s">
        <v>495</v>
      </c>
      <c r="D316" s="44" t="s">
        <v>496</v>
      </c>
      <c r="E316" s="44" t="s">
        <v>420</v>
      </c>
      <c r="F316" s="88"/>
      <c r="G316" s="88"/>
      <c r="H316" s="88">
        <v>1507.4</v>
      </c>
      <c r="I316" s="88"/>
      <c r="J316" s="88"/>
      <c r="K316" s="88"/>
      <c r="L316" s="88"/>
      <c r="M316" s="88"/>
      <c r="N316" s="88"/>
      <c r="O316" s="88"/>
      <c r="P316" s="88"/>
      <c r="Q316" s="88"/>
      <c r="R316" s="88">
        <f t="shared" si="4"/>
        <v>1507.4</v>
      </c>
    </row>
    <row r="317" spans="1:18" x14ac:dyDescent="0.25">
      <c r="A317" s="40">
        <v>319</v>
      </c>
      <c r="B317" s="41">
        <v>2097109</v>
      </c>
      <c r="C317" s="41" t="s">
        <v>438</v>
      </c>
      <c r="D317" s="41" t="s">
        <v>496</v>
      </c>
      <c r="E317" s="41" t="s">
        <v>747</v>
      </c>
      <c r="F317" s="87">
        <v>224</v>
      </c>
      <c r="G317" s="87"/>
      <c r="H317" s="87">
        <v>1520</v>
      </c>
      <c r="I317" s="87">
        <v>16822.32</v>
      </c>
      <c r="J317" s="87"/>
      <c r="K317" s="87"/>
      <c r="L317" s="87"/>
      <c r="M317" s="87"/>
      <c r="N317" s="87"/>
      <c r="O317" s="87"/>
      <c r="P317" s="87"/>
      <c r="Q317" s="87"/>
      <c r="R317" s="87">
        <f t="shared" si="4"/>
        <v>18566.32</v>
      </c>
    </row>
    <row r="318" spans="1:18" x14ac:dyDescent="0.25">
      <c r="A318" s="43">
        <v>320</v>
      </c>
      <c r="B318" s="44">
        <v>2001454</v>
      </c>
      <c r="C318" s="44" t="s">
        <v>523</v>
      </c>
      <c r="D318" s="44" t="s">
        <v>511</v>
      </c>
      <c r="E318" s="44" t="s">
        <v>41</v>
      </c>
      <c r="F318" s="88">
        <v>3200.8</v>
      </c>
      <c r="G318" s="88">
        <v>704</v>
      </c>
      <c r="H318" s="88">
        <v>667.2</v>
      </c>
      <c r="I318" s="88">
        <v>400</v>
      </c>
      <c r="J318" s="88"/>
      <c r="K318" s="88"/>
      <c r="L318" s="88"/>
      <c r="M318" s="88"/>
      <c r="N318" s="88"/>
      <c r="O318" s="88"/>
      <c r="P318" s="88"/>
      <c r="Q318" s="88">
        <v>28</v>
      </c>
      <c r="R318" s="88">
        <f t="shared" si="4"/>
        <v>5000</v>
      </c>
    </row>
    <row r="319" spans="1:18" x14ac:dyDescent="0.25">
      <c r="A319" s="40">
        <v>321</v>
      </c>
      <c r="B319" s="41">
        <v>2661128</v>
      </c>
      <c r="C319" s="41" t="s">
        <v>525</v>
      </c>
      <c r="D319" s="41" t="s">
        <v>511</v>
      </c>
      <c r="E319" s="41" t="s">
        <v>41</v>
      </c>
      <c r="F319" s="87">
        <v>312</v>
      </c>
      <c r="G319" s="87"/>
      <c r="H319" s="87"/>
      <c r="I319" s="87"/>
      <c r="J319" s="87"/>
      <c r="K319" s="87"/>
      <c r="L319" s="87"/>
      <c r="M319" s="87"/>
      <c r="N319" s="87">
        <v>700</v>
      </c>
      <c r="O319" s="87">
        <v>25416.5</v>
      </c>
      <c r="P319" s="87"/>
      <c r="Q319" s="87"/>
      <c r="R319" s="87">
        <f t="shared" si="4"/>
        <v>26428.5</v>
      </c>
    </row>
    <row r="320" spans="1:18" x14ac:dyDescent="0.25">
      <c r="A320" s="43">
        <v>322</v>
      </c>
      <c r="B320" s="44">
        <v>2661128</v>
      </c>
      <c r="C320" s="44" t="s">
        <v>525</v>
      </c>
      <c r="D320" s="44" t="s">
        <v>511</v>
      </c>
      <c r="E320" s="44" t="s">
        <v>519</v>
      </c>
      <c r="F320" s="88"/>
      <c r="G320" s="88"/>
      <c r="H320" s="88">
        <v>6022.8</v>
      </c>
      <c r="I320" s="88">
        <v>135</v>
      </c>
      <c r="J320" s="88"/>
      <c r="K320" s="88"/>
      <c r="L320" s="88"/>
      <c r="M320" s="88"/>
      <c r="N320" s="88"/>
      <c r="O320" s="88"/>
      <c r="P320" s="88"/>
      <c r="Q320" s="88"/>
      <c r="R320" s="88">
        <f t="shared" ref="R320:R383" si="5">SUM(F320:Q320)</f>
        <v>6157.8</v>
      </c>
    </row>
    <row r="321" spans="1:18" x14ac:dyDescent="0.25">
      <c r="A321" s="40">
        <v>323</v>
      </c>
      <c r="B321" s="41">
        <v>2662647</v>
      </c>
      <c r="C321" s="41" t="s">
        <v>517</v>
      </c>
      <c r="D321" s="41" t="s">
        <v>511</v>
      </c>
      <c r="E321" s="41" t="s">
        <v>519</v>
      </c>
      <c r="F321" s="87">
        <v>12014.55</v>
      </c>
      <c r="G321" s="87">
        <v>1762.4</v>
      </c>
      <c r="H321" s="87">
        <v>2000</v>
      </c>
      <c r="I321" s="87">
        <v>50</v>
      </c>
      <c r="J321" s="87"/>
      <c r="K321" s="87"/>
      <c r="L321" s="87"/>
      <c r="M321" s="87"/>
      <c r="N321" s="87"/>
      <c r="O321" s="87"/>
      <c r="P321" s="87"/>
      <c r="Q321" s="87"/>
      <c r="R321" s="87">
        <f t="shared" si="5"/>
        <v>15826.949999999999</v>
      </c>
    </row>
    <row r="322" spans="1:18" x14ac:dyDescent="0.25">
      <c r="A322" s="43">
        <v>324</v>
      </c>
      <c r="B322" s="44">
        <v>2003821</v>
      </c>
      <c r="C322" s="44" t="s">
        <v>625</v>
      </c>
      <c r="D322" s="44" t="s">
        <v>511</v>
      </c>
      <c r="E322" s="44" t="s">
        <v>519</v>
      </c>
      <c r="F322" s="88"/>
      <c r="G322" s="88"/>
      <c r="H322" s="88"/>
      <c r="I322" s="88">
        <v>601.79999999999995</v>
      </c>
      <c r="J322" s="88"/>
      <c r="K322" s="88"/>
      <c r="L322" s="88"/>
      <c r="M322" s="88"/>
      <c r="N322" s="88"/>
      <c r="O322" s="88"/>
      <c r="P322" s="88"/>
      <c r="Q322" s="88"/>
      <c r="R322" s="88">
        <f t="shared" si="5"/>
        <v>601.79999999999995</v>
      </c>
    </row>
    <row r="323" spans="1:18" x14ac:dyDescent="0.25">
      <c r="A323" s="40">
        <v>325</v>
      </c>
      <c r="B323" s="41">
        <v>2662647</v>
      </c>
      <c r="C323" s="41" t="s">
        <v>517</v>
      </c>
      <c r="D323" s="41" t="s">
        <v>511</v>
      </c>
      <c r="E323" s="41" t="s">
        <v>748</v>
      </c>
      <c r="F323" s="87"/>
      <c r="G323" s="87"/>
      <c r="H323" s="87">
        <v>400</v>
      </c>
      <c r="I323" s="87">
        <v>130</v>
      </c>
      <c r="J323" s="87"/>
      <c r="K323" s="87"/>
      <c r="L323" s="87"/>
      <c r="M323" s="87"/>
      <c r="N323" s="87"/>
      <c r="O323" s="87"/>
      <c r="P323" s="87"/>
      <c r="Q323" s="87"/>
      <c r="R323" s="87">
        <f t="shared" si="5"/>
        <v>530</v>
      </c>
    </row>
    <row r="324" spans="1:18" x14ac:dyDescent="0.25">
      <c r="A324" s="43">
        <v>326</v>
      </c>
      <c r="B324" s="44">
        <v>5210402</v>
      </c>
      <c r="C324" s="44" t="s">
        <v>627</v>
      </c>
      <c r="D324" s="44" t="s">
        <v>511</v>
      </c>
      <c r="E324" s="44" t="s">
        <v>749</v>
      </c>
      <c r="F324" s="88"/>
      <c r="G324" s="88"/>
      <c r="H324" s="88"/>
      <c r="I324" s="88">
        <v>105</v>
      </c>
      <c r="J324" s="88"/>
      <c r="K324" s="88"/>
      <c r="L324" s="88"/>
      <c r="M324" s="88"/>
      <c r="N324" s="88"/>
      <c r="O324" s="88"/>
      <c r="P324" s="88">
        <v>300</v>
      </c>
      <c r="Q324" s="88"/>
      <c r="R324" s="88">
        <f t="shared" si="5"/>
        <v>405</v>
      </c>
    </row>
    <row r="325" spans="1:18" x14ac:dyDescent="0.25">
      <c r="A325" s="40">
        <v>327</v>
      </c>
      <c r="B325" s="41">
        <v>5210402</v>
      </c>
      <c r="C325" s="41" t="s">
        <v>627</v>
      </c>
      <c r="D325" s="41" t="s">
        <v>511</v>
      </c>
      <c r="E325" s="41" t="s">
        <v>626</v>
      </c>
      <c r="F325" s="87"/>
      <c r="G325" s="87"/>
      <c r="H325" s="87"/>
      <c r="I325" s="87"/>
      <c r="J325" s="87"/>
      <c r="K325" s="87"/>
      <c r="L325" s="87"/>
      <c r="M325" s="87"/>
      <c r="N325" s="87"/>
      <c r="O325" s="87"/>
      <c r="P325" s="87">
        <v>300</v>
      </c>
      <c r="Q325" s="87"/>
      <c r="R325" s="87">
        <f t="shared" si="5"/>
        <v>300</v>
      </c>
    </row>
    <row r="326" spans="1:18" x14ac:dyDescent="0.25">
      <c r="A326" s="43">
        <v>328</v>
      </c>
      <c r="B326" s="44">
        <v>5210402</v>
      </c>
      <c r="C326" s="44" t="s">
        <v>627</v>
      </c>
      <c r="D326" s="44" t="s">
        <v>511</v>
      </c>
      <c r="E326" s="44" t="s">
        <v>750</v>
      </c>
      <c r="F326" s="88"/>
      <c r="G326" s="88"/>
      <c r="H326" s="88"/>
      <c r="I326" s="88"/>
      <c r="J326" s="88"/>
      <c r="K326" s="88"/>
      <c r="L326" s="88"/>
      <c r="M326" s="88"/>
      <c r="N326" s="88"/>
      <c r="O326" s="88"/>
      <c r="P326" s="88">
        <v>250</v>
      </c>
      <c r="Q326" s="88"/>
      <c r="R326" s="88">
        <f t="shared" si="5"/>
        <v>250</v>
      </c>
    </row>
    <row r="327" spans="1:18" x14ac:dyDescent="0.25">
      <c r="A327" s="40">
        <v>329</v>
      </c>
      <c r="B327" s="41">
        <v>2008572</v>
      </c>
      <c r="C327" s="41" t="s">
        <v>751</v>
      </c>
      <c r="D327" s="41" t="s">
        <v>528</v>
      </c>
      <c r="E327" s="41" t="s">
        <v>752</v>
      </c>
      <c r="F327" s="87">
        <v>97825</v>
      </c>
      <c r="G327" s="87">
        <v>18923.900000000001</v>
      </c>
      <c r="H327" s="87">
        <v>253423.52</v>
      </c>
      <c r="I327" s="87">
        <v>160000</v>
      </c>
      <c r="J327" s="87"/>
      <c r="K327" s="87"/>
      <c r="L327" s="87"/>
      <c r="M327" s="87"/>
      <c r="N327" s="87"/>
      <c r="O327" s="87"/>
      <c r="P327" s="87"/>
      <c r="Q327" s="87"/>
      <c r="R327" s="87">
        <f t="shared" si="5"/>
        <v>530172.41999999993</v>
      </c>
    </row>
    <row r="328" spans="1:18" x14ac:dyDescent="0.25">
      <c r="A328" s="43">
        <v>330</v>
      </c>
      <c r="B328" s="44">
        <v>5082544</v>
      </c>
      <c r="C328" s="44" t="s">
        <v>753</v>
      </c>
      <c r="D328" s="44" t="s">
        <v>528</v>
      </c>
      <c r="E328" s="44" t="s">
        <v>752</v>
      </c>
      <c r="F328" s="88">
        <v>1326.2</v>
      </c>
      <c r="G328" s="88">
        <v>554.1</v>
      </c>
      <c r="H328" s="88">
        <v>369</v>
      </c>
      <c r="I328" s="88"/>
      <c r="J328" s="88"/>
      <c r="K328" s="88"/>
      <c r="L328" s="88"/>
      <c r="M328" s="88"/>
      <c r="N328" s="88">
        <v>421.2</v>
      </c>
      <c r="O328" s="88"/>
      <c r="P328" s="88"/>
      <c r="Q328" s="88"/>
      <c r="R328" s="88">
        <f t="shared" si="5"/>
        <v>2670.5</v>
      </c>
    </row>
    <row r="329" spans="1:18" x14ac:dyDescent="0.25">
      <c r="A329" s="40">
        <v>331</v>
      </c>
      <c r="B329" s="41">
        <v>2672146</v>
      </c>
      <c r="C329" s="41" t="s">
        <v>440</v>
      </c>
      <c r="D329" s="41" t="s">
        <v>528</v>
      </c>
      <c r="E329" s="41" t="s">
        <v>384</v>
      </c>
      <c r="F329" s="87"/>
      <c r="G329" s="87"/>
      <c r="H329" s="87"/>
      <c r="I329" s="87"/>
      <c r="J329" s="87"/>
      <c r="K329" s="87"/>
      <c r="L329" s="87"/>
      <c r="M329" s="87"/>
      <c r="N329" s="87">
        <v>39860.699999999997</v>
      </c>
      <c r="O329" s="87"/>
      <c r="P329" s="87"/>
      <c r="Q329" s="87"/>
      <c r="R329" s="87">
        <f t="shared" si="5"/>
        <v>39860.699999999997</v>
      </c>
    </row>
    <row r="330" spans="1:18" x14ac:dyDescent="0.25">
      <c r="A330" s="43">
        <v>332</v>
      </c>
      <c r="B330" s="44">
        <v>2027615</v>
      </c>
      <c r="C330" s="44" t="s">
        <v>754</v>
      </c>
      <c r="D330" s="44" t="s">
        <v>528</v>
      </c>
      <c r="E330" s="44" t="s">
        <v>384</v>
      </c>
      <c r="F330" s="88"/>
      <c r="G330" s="88">
        <v>3130.9</v>
      </c>
      <c r="H330" s="88"/>
      <c r="I330" s="88"/>
      <c r="J330" s="88"/>
      <c r="K330" s="88"/>
      <c r="L330" s="88"/>
      <c r="M330" s="88"/>
      <c r="N330" s="88"/>
      <c r="O330" s="88"/>
      <c r="P330" s="88"/>
      <c r="Q330" s="88"/>
      <c r="R330" s="88">
        <f t="shared" si="5"/>
        <v>3130.9</v>
      </c>
    </row>
    <row r="331" spans="1:18" x14ac:dyDescent="0.25">
      <c r="A331" s="40">
        <v>333</v>
      </c>
      <c r="B331" s="41">
        <v>2765888</v>
      </c>
      <c r="C331" s="41" t="s">
        <v>755</v>
      </c>
      <c r="D331" s="41" t="s">
        <v>528</v>
      </c>
      <c r="E331" s="41" t="s">
        <v>384</v>
      </c>
      <c r="F331" s="87"/>
      <c r="G331" s="87">
        <v>727.1</v>
      </c>
      <c r="H331" s="87"/>
      <c r="I331" s="87"/>
      <c r="J331" s="87"/>
      <c r="K331" s="87"/>
      <c r="L331" s="87"/>
      <c r="M331" s="87"/>
      <c r="N331" s="87"/>
      <c r="O331" s="87"/>
      <c r="P331" s="87"/>
      <c r="Q331" s="87"/>
      <c r="R331" s="87">
        <f t="shared" si="5"/>
        <v>727.1</v>
      </c>
    </row>
    <row r="332" spans="1:18" x14ac:dyDescent="0.25">
      <c r="A332" s="43">
        <v>334</v>
      </c>
      <c r="B332" s="44">
        <v>5084903</v>
      </c>
      <c r="C332" s="44" t="s">
        <v>756</v>
      </c>
      <c r="D332" s="44" t="s">
        <v>528</v>
      </c>
      <c r="E332" s="44" t="s">
        <v>384</v>
      </c>
      <c r="F332" s="88"/>
      <c r="G332" s="88"/>
      <c r="H332" s="88"/>
      <c r="I332" s="88"/>
      <c r="J332" s="88"/>
      <c r="K332" s="88"/>
      <c r="L332" s="88"/>
      <c r="M332" s="88"/>
      <c r="N332" s="88">
        <v>9063.44</v>
      </c>
      <c r="O332" s="88"/>
      <c r="P332" s="88"/>
      <c r="Q332" s="88"/>
      <c r="R332" s="88">
        <f t="shared" si="5"/>
        <v>9063.44</v>
      </c>
    </row>
    <row r="333" spans="1:18" x14ac:dyDescent="0.25">
      <c r="A333" s="40">
        <v>335</v>
      </c>
      <c r="B333" s="41">
        <v>5430682</v>
      </c>
      <c r="C333" s="41" t="s">
        <v>256</v>
      </c>
      <c r="D333" s="41" t="s">
        <v>528</v>
      </c>
      <c r="E333" s="41" t="s">
        <v>384</v>
      </c>
      <c r="F333" s="87"/>
      <c r="G333" s="87">
        <v>1820.8</v>
      </c>
      <c r="H333" s="87"/>
      <c r="I333" s="87"/>
      <c r="J333" s="87"/>
      <c r="K333" s="87"/>
      <c r="L333" s="87"/>
      <c r="M333" s="87"/>
      <c r="N333" s="87"/>
      <c r="O333" s="87"/>
      <c r="P333" s="87"/>
      <c r="Q333" s="87"/>
      <c r="R333" s="87">
        <f t="shared" si="5"/>
        <v>1820.8</v>
      </c>
    </row>
    <row r="334" spans="1:18" x14ac:dyDescent="0.25">
      <c r="A334" s="43">
        <v>336</v>
      </c>
      <c r="B334" s="44">
        <v>2112868</v>
      </c>
      <c r="C334" s="44" t="s">
        <v>18</v>
      </c>
      <c r="D334" s="44" t="s">
        <v>528</v>
      </c>
      <c r="E334" s="44" t="s">
        <v>384</v>
      </c>
      <c r="F334" s="88"/>
      <c r="G334" s="88">
        <v>9997.9</v>
      </c>
      <c r="H334" s="88"/>
      <c r="I334" s="88"/>
      <c r="J334" s="88"/>
      <c r="K334" s="88"/>
      <c r="L334" s="88"/>
      <c r="M334" s="88"/>
      <c r="N334" s="88"/>
      <c r="O334" s="88"/>
      <c r="P334" s="88"/>
      <c r="Q334" s="88"/>
      <c r="R334" s="88">
        <f t="shared" si="5"/>
        <v>9997.9</v>
      </c>
    </row>
    <row r="335" spans="1:18" x14ac:dyDescent="0.25">
      <c r="A335" s="40">
        <v>337</v>
      </c>
      <c r="B335" s="41">
        <v>5215919</v>
      </c>
      <c r="C335" s="41" t="s">
        <v>722</v>
      </c>
      <c r="D335" s="41" t="s">
        <v>528</v>
      </c>
      <c r="E335" s="41" t="s">
        <v>384</v>
      </c>
      <c r="F335" s="87"/>
      <c r="G335" s="87">
        <v>246.3</v>
      </c>
      <c r="H335" s="87"/>
      <c r="I335" s="87"/>
      <c r="J335" s="87"/>
      <c r="K335" s="87"/>
      <c r="L335" s="87"/>
      <c r="M335" s="87"/>
      <c r="N335" s="87"/>
      <c r="O335" s="87"/>
      <c r="P335" s="87"/>
      <c r="Q335" s="87"/>
      <c r="R335" s="87">
        <f t="shared" si="5"/>
        <v>246.3</v>
      </c>
    </row>
    <row r="336" spans="1:18" x14ac:dyDescent="0.25">
      <c r="A336" s="43">
        <v>338</v>
      </c>
      <c r="B336" s="44">
        <v>5369223</v>
      </c>
      <c r="C336" s="44" t="s">
        <v>684</v>
      </c>
      <c r="D336" s="44" t="s">
        <v>528</v>
      </c>
      <c r="E336" s="44" t="s">
        <v>384</v>
      </c>
      <c r="F336" s="88"/>
      <c r="G336" s="88">
        <v>10720</v>
      </c>
      <c r="H336" s="88"/>
      <c r="I336" s="88"/>
      <c r="J336" s="88"/>
      <c r="K336" s="88"/>
      <c r="L336" s="88"/>
      <c r="M336" s="88"/>
      <c r="N336" s="88"/>
      <c r="O336" s="88"/>
      <c r="P336" s="88"/>
      <c r="Q336" s="88"/>
      <c r="R336" s="88">
        <f t="shared" si="5"/>
        <v>10720</v>
      </c>
    </row>
    <row r="337" spans="1:18" x14ac:dyDescent="0.25">
      <c r="A337" s="40">
        <v>339</v>
      </c>
      <c r="B337" s="41">
        <v>5222443</v>
      </c>
      <c r="C337" s="41" t="s">
        <v>651</v>
      </c>
      <c r="D337" s="41" t="s">
        <v>528</v>
      </c>
      <c r="E337" s="41" t="s">
        <v>384</v>
      </c>
      <c r="F337" s="87"/>
      <c r="G337" s="87">
        <v>48</v>
      </c>
      <c r="H337" s="87"/>
      <c r="I337" s="87"/>
      <c r="J337" s="87"/>
      <c r="K337" s="87"/>
      <c r="L337" s="87"/>
      <c r="M337" s="87"/>
      <c r="N337" s="87"/>
      <c r="O337" s="87"/>
      <c r="P337" s="87"/>
      <c r="Q337" s="87"/>
      <c r="R337" s="87">
        <f t="shared" si="5"/>
        <v>48</v>
      </c>
    </row>
    <row r="338" spans="1:18" x14ac:dyDescent="0.25">
      <c r="A338" s="43">
        <v>340</v>
      </c>
      <c r="B338" s="44">
        <v>5564913</v>
      </c>
      <c r="C338" s="44" t="s">
        <v>652</v>
      </c>
      <c r="D338" s="44" t="s">
        <v>528</v>
      </c>
      <c r="E338" s="44" t="s">
        <v>384</v>
      </c>
      <c r="F338" s="88"/>
      <c r="G338" s="88">
        <v>300</v>
      </c>
      <c r="H338" s="88"/>
      <c r="I338" s="88"/>
      <c r="J338" s="88"/>
      <c r="K338" s="88"/>
      <c r="L338" s="88"/>
      <c r="M338" s="88"/>
      <c r="N338" s="88"/>
      <c r="O338" s="88"/>
      <c r="P338" s="88"/>
      <c r="Q338" s="88"/>
      <c r="R338" s="88">
        <f t="shared" si="5"/>
        <v>300</v>
      </c>
    </row>
    <row r="339" spans="1:18" x14ac:dyDescent="0.25">
      <c r="A339" s="40">
        <v>341</v>
      </c>
      <c r="B339" s="41">
        <v>2061848</v>
      </c>
      <c r="C339" s="41" t="s">
        <v>514</v>
      </c>
      <c r="D339" s="41" t="s">
        <v>528</v>
      </c>
      <c r="E339" s="41" t="s">
        <v>384</v>
      </c>
      <c r="F339" s="87">
        <v>1176.7</v>
      </c>
      <c r="G339" s="87"/>
      <c r="H339" s="87"/>
      <c r="I339" s="87"/>
      <c r="J339" s="87"/>
      <c r="K339" s="87"/>
      <c r="L339" s="87"/>
      <c r="M339" s="87"/>
      <c r="N339" s="87"/>
      <c r="O339" s="87"/>
      <c r="P339" s="87"/>
      <c r="Q339" s="87"/>
      <c r="R339" s="87">
        <f t="shared" si="5"/>
        <v>1176.7</v>
      </c>
    </row>
    <row r="340" spans="1:18" x14ac:dyDescent="0.25">
      <c r="A340" s="43">
        <v>342</v>
      </c>
      <c r="B340" s="44">
        <v>5374367</v>
      </c>
      <c r="C340" s="44" t="s">
        <v>221</v>
      </c>
      <c r="D340" s="44" t="s">
        <v>528</v>
      </c>
      <c r="E340" s="44" t="s">
        <v>384</v>
      </c>
      <c r="F340" s="88"/>
      <c r="G340" s="88">
        <v>18</v>
      </c>
      <c r="H340" s="88"/>
      <c r="I340" s="88"/>
      <c r="J340" s="88"/>
      <c r="K340" s="88"/>
      <c r="L340" s="88"/>
      <c r="M340" s="88"/>
      <c r="N340" s="88">
        <v>10</v>
      </c>
      <c r="O340" s="88"/>
      <c r="P340" s="88"/>
      <c r="Q340" s="88"/>
      <c r="R340" s="88">
        <f t="shared" si="5"/>
        <v>28</v>
      </c>
    </row>
    <row r="341" spans="1:18" x14ac:dyDescent="0.25">
      <c r="A341" s="40">
        <v>343</v>
      </c>
      <c r="B341" s="41">
        <v>2839717</v>
      </c>
      <c r="C341" s="41" t="s">
        <v>454</v>
      </c>
      <c r="D341" s="41" t="s">
        <v>528</v>
      </c>
      <c r="E341" s="41" t="s">
        <v>384</v>
      </c>
      <c r="F341" s="87">
        <v>584.70000000000005</v>
      </c>
      <c r="G341" s="87">
        <v>686.2</v>
      </c>
      <c r="H341" s="87"/>
      <c r="I341" s="87"/>
      <c r="J341" s="87"/>
      <c r="K341" s="87"/>
      <c r="L341" s="87"/>
      <c r="M341" s="87"/>
      <c r="N341" s="87"/>
      <c r="O341" s="87"/>
      <c r="P341" s="87"/>
      <c r="Q341" s="87"/>
      <c r="R341" s="87">
        <f t="shared" si="5"/>
        <v>1270.9000000000001</v>
      </c>
    </row>
    <row r="342" spans="1:18" x14ac:dyDescent="0.25">
      <c r="A342" s="43">
        <v>344</v>
      </c>
      <c r="B342" s="44">
        <v>2819996</v>
      </c>
      <c r="C342" s="44" t="s">
        <v>461</v>
      </c>
      <c r="D342" s="44" t="s">
        <v>528</v>
      </c>
      <c r="E342" s="44" t="s">
        <v>384</v>
      </c>
      <c r="F342" s="88"/>
      <c r="G342" s="88">
        <v>117.1</v>
      </c>
      <c r="H342" s="88"/>
      <c r="I342" s="88"/>
      <c r="J342" s="88"/>
      <c r="K342" s="88"/>
      <c r="L342" s="88"/>
      <c r="M342" s="88"/>
      <c r="N342" s="88"/>
      <c r="O342" s="88"/>
      <c r="P342" s="88"/>
      <c r="Q342" s="88"/>
      <c r="R342" s="88">
        <f t="shared" si="5"/>
        <v>117.1</v>
      </c>
    </row>
    <row r="343" spans="1:18" x14ac:dyDescent="0.25">
      <c r="A343" s="40">
        <v>345</v>
      </c>
      <c r="B343" s="41">
        <v>5161312</v>
      </c>
      <c r="C343" s="41" t="s">
        <v>709</v>
      </c>
      <c r="D343" s="41" t="s">
        <v>528</v>
      </c>
      <c r="E343" s="41" t="s">
        <v>384</v>
      </c>
      <c r="F343" s="87"/>
      <c r="G343" s="87">
        <v>171.9</v>
      </c>
      <c r="H343" s="87"/>
      <c r="I343" s="87"/>
      <c r="J343" s="87"/>
      <c r="K343" s="87"/>
      <c r="L343" s="87"/>
      <c r="M343" s="87"/>
      <c r="N343" s="87"/>
      <c r="O343" s="87"/>
      <c r="P343" s="87"/>
      <c r="Q343" s="87"/>
      <c r="R343" s="87">
        <f t="shared" si="5"/>
        <v>171.9</v>
      </c>
    </row>
    <row r="344" spans="1:18" x14ac:dyDescent="0.25">
      <c r="A344" s="43">
        <v>346</v>
      </c>
      <c r="B344" s="44">
        <v>2843617</v>
      </c>
      <c r="C344" s="44" t="s">
        <v>757</v>
      </c>
      <c r="D344" s="44" t="s">
        <v>528</v>
      </c>
      <c r="E344" s="44" t="s">
        <v>384</v>
      </c>
      <c r="F344" s="88">
        <v>784</v>
      </c>
      <c r="G344" s="88"/>
      <c r="H344" s="88"/>
      <c r="I344" s="88"/>
      <c r="J344" s="88"/>
      <c r="K344" s="88"/>
      <c r="L344" s="88"/>
      <c r="M344" s="88"/>
      <c r="N344" s="88"/>
      <c r="O344" s="88"/>
      <c r="P344" s="88"/>
      <c r="Q344" s="88"/>
      <c r="R344" s="88">
        <f t="shared" si="5"/>
        <v>784</v>
      </c>
    </row>
    <row r="345" spans="1:18" x14ac:dyDescent="0.25">
      <c r="A345" s="40">
        <v>347</v>
      </c>
      <c r="B345" s="41">
        <v>5179173</v>
      </c>
      <c r="C345" s="41" t="s">
        <v>758</v>
      </c>
      <c r="D345" s="41" t="s">
        <v>528</v>
      </c>
      <c r="E345" s="41" t="s">
        <v>384</v>
      </c>
      <c r="F345" s="87"/>
      <c r="G345" s="87"/>
      <c r="H345" s="87"/>
      <c r="I345" s="87"/>
      <c r="J345" s="87"/>
      <c r="K345" s="87"/>
      <c r="L345" s="87"/>
      <c r="M345" s="87"/>
      <c r="N345" s="87">
        <v>6.2</v>
      </c>
      <c r="O345" s="87"/>
      <c r="P345" s="87"/>
      <c r="Q345" s="87"/>
      <c r="R345" s="87">
        <f t="shared" si="5"/>
        <v>6.2</v>
      </c>
    </row>
    <row r="346" spans="1:18" x14ac:dyDescent="0.25">
      <c r="A346" s="43">
        <v>348</v>
      </c>
      <c r="B346" s="44">
        <v>5308534</v>
      </c>
      <c r="C346" s="44" t="s">
        <v>629</v>
      </c>
      <c r="D346" s="44" t="s">
        <v>528</v>
      </c>
      <c r="E346" s="44" t="s">
        <v>384</v>
      </c>
      <c r="F346" s="88"/>
      <c r="G346" s="88"/>
      <c r="H346" s="88">
        <v>880</v>
      </c>
      <c r="I346" s="88"/>
      <c r="J346" s="88"/>
      <c r="K346" s="88"/>
      <c r="L346" s="88"/>
      <c r="M346" s="88"/>
      <c r="N346" s="88"/>
      <c r="O346" s="88"/>
      <c r="P346" s="88"/>
      <c r="Q346" s="88"/>
      <c r="R346" s="88">
        <f t="shared" si="5"/>
        <v>880</v>
      </c>
    </row>
    <row r="347" spans="1:18" x14ac:dyDescent="0.25">
      <c r="A347" s="40">
        <v>349</v>
      </c>
      <c r="B347" s="41">
        <v>2827875</v>
      </c>
      <c r="C347" s="41" t="s">
        <v>674</v>
      </c>
      <c r="D347" s="41" t="s">
        <v>528</v>
      </c>
      <c r="E347" s="41" t="s">
        <v>384</v>
      </c>
      <c r="F347" s="87"/>
      <c r="G347" s="87">
        <v>240.01499999999999</v>
      </c>
      <c r="H347" s="87"/>
      <c r="I347" s="87"/>
      <c r="J347" s="87"/>
      <c r="K347" s="87"/>
      <c r="L347" s="87"/>
      <c r="M347" s="87"/>
      <c r="N347" s="87">
        <v>841.3</v>
      </c>
      <c r="O347" s="87"/>
      <c r="P347" s="87"/>
      <c r="Q347" s="87"/>
      <c r="R347" s="87">
        <f t="shared" si="5"/>
        <v>1081.3150000000001</v>
      </c>
    </row>
    <row r="348" spans="1:18" x14ac:dyDescent="0.25">
      <c r="A348" s="43">
        <v>350</v>
      </c>
      <c r="B348" s="44">
        <v>5217652</v>
      </c>
      <c r="C348" s="44" t="s">
        <v>759</v>
      </c>
      <c r="D348" s="44" t="s">
        <v>528</v>
      </c>
      <c r="E348" s="44" t="s">
        <v>384</v>
      </c>
      <c r="F348" s="88"/>
      <c r="G348" s="88">
        <v>296.39999999999998</v>
      </c>
      <c r="H348" s="88"/>
      <c r="I348" s="88"/>
      <c r="J348" s="88"/>
      <c r="K348" s="88"/>
      <c r="L348" s="88"/>
      <c r="M348" s="88"/>
      <c r="N348" s="88"/>
      <c r="O348" s="88"/>
      <c r="P348" s="88"/>
      <c r="Q348" s="88"/>
      <c r="R348" s="88">
        <f t="shared" si="5"/>
        <v>296.39999999999998</v>
      </c>
    </row>
    <row r="349" spans="1:18" x14ac:dyDescent="0.25">
      <c r="A349" s="40">
        <v>351</v>
      </c>
      <c r="B349" s="41">
        <v>5197201</v>
      </c>
      <c r="C349" s="41" t="s">
        <v>760</v>
      </c>
      <c r="D349" s="41" t="s">
        <v>528</v>
      </c>
      <c r="E349" s="41" t="s">
        <v>384</v>
      </c>
      <c r="F349" s="87"/>
      <c r="G349" s="87">
        <v>307.10000000000002</v>
      </c>
      <c r="H349" s="87"/>
      <c r="I349" s="87"/>
      <c r="J349" s="87"/>
      <c r="K349" s="87"/>
      <c r="L349" s="87"/>
      <c r="M349" s="87"/>
      <c r="N349" s="87">
        <v>41.8</v>
      </c>
      <c r="O349" s="87"/>
      <c r="P349" s="87"/>
      <c r="Q349" s="87"/>
      <c r="R349" s="87">
        <f t="shared" si="5"/>
        <v>348.90000000000003</v>
      </c>
    </row>
    <row r="350" spans="1:18" x14ac:dyDescent="0.25">
      <c r="A350" s="43">
        <v>352</v>
      </c>
      <c r="B350" s="44">
        <v>5179173</v>
      </c>
      <c r="C350" s="44" t="s">
        <v>758</v>
      </c>
      <c r="D350" s="44" t="s">
        <v>528</v>
      </c>
      <c r="E350" s="44" t="s">
        <v>384</v>
      </c>
      <c r="F350" s="88"/>
      <c r="G350" s="88">
        <v>2577</v>
      </c>
      <c r="H350" s="88"/>
      <c r="I350" s="88"/>
      <c r="J350" s="88"/>
      <c r="K350" s="88"/>
      <c r="L350" s="88"/>
      <c r="M350" s="88"/>
      <c r="N350" s="88"/>
      <c r="O350" s="88"/>
      <c r="P350" s="88"/>
      <c r="Q350" s="88"/>
      <c r="R350" s="88">
        <f t="shared" si="5"/>
        <v>2577</v>
      </c>
    </row>
    <row r="351" spans="1:18" x14ac:dyDescent="0.25">
      <c r="A351" s="40">
        <v>353</v>
      </c>
      <c r="B351" s="41">
        <v>5026628</v>
      </c>
      <c r="C351" s="41" t="s">
        <v>659</v>
      </c>
      <c r="D351" s="41" t="s">
        <v>528</v>
      </c>
      <c r="E351" s="41" t="s">
        <v>384</v>
      </c>
      <c r="F351" s="87"/>
      <c r="G351" s="87">
        <v>1676</v>
      </c>
      <c r="H351" s="87"/>
      <c r="I351" s="87"/>
      <c r="J351" s="87"/>
      <c r="K351" s="87"/>
      <c r="L351" s="87"/>
      <c r="M351" s="87"/>
      <c r="N351" s="87"/>
      <c r="O351" s="87"/>
      <c r="P351" s="87"/>
      <c r="Q351" s="87"/>
      <c r="R351" s="87">
        <f t="shared" si="5"/>
        <v>1676</v>
      </c>
    </row>
    <row r="352" spans="1:18" x14ac:dyDescent="0.25">
      <c r="A352" s="43">
        <v>354</v>
      </c>
      <c r="B352" s="44">
        <v>2657449</v>
      </c>
      <c r="C352" s="44" t="s">
        <v>212</v>
      </c>
      <c r="D352" s="44" t="s">
        <v>528</v>
      </c>
      <c r="E352" s="44" t="s">
        <v>384</v>
      </c>
      <c r="F352" s="88"/>
      <c r="G352" s="88">
        <v>255.1</v>
      </c>
      <c r="H352" s="88"/>
      <c r="I352" s="88"/>
      <c r="J352" s="88"/>
      <c r="K352" s="88"/>
      <c r="L352" s="88"/>
      <c r="M352" s="88"/>
      <c r="N352" s="88"/>
      <c r="O352" s="88"/>
      <c r="P352" s="88"/>
      <c r="Q352" s="88"/>
      <c r="R352" s="88">
        <f t="shared" si="5"/>
        <v>255.1</v>
      </c>
    </row>
    <row r="353" spans="1:18" x14ac:dyDescent="0.25">
      <c r="A353" s="40">
        <v>355</v>
      </c>
      <c r="B353" s="41">
        <v>2724146</v>
      </c>
      <c r="C353" s="41" t="s">
        <v>703</v>
      </c>
      <c r="D353" s="41" t="s">
        <v>528</v>
      </c>
      <c r="E353" s="41" t="s">
        <v>384</v>
      </c>
      <c r="F353" s="87">
        <v>1050.5</v>
      </c>
      <c r="G353" s="87">
        <v>3862.7</v>
      </c>
      <c r="H353" s="87"/>
      <c r="I353" s="87"/>
      <c r="J353" s="87"/>
      <c r="K353" s="87"/>
      <c r="L353" s="87"/>
      <c r="M353" s="87"/>
      <c r="N353" s="87"/>
      <c r="O353" s="87"/>
      <c r="P353" s="87"/>
      <c r="Q353" s="87"/>
      <c r="R353" s="87">
        <f t="shared" si="5"/>
        <v>4913.2</v>
      </c>
    </row>
    <row r="354" spans="1:18" x14ac:dyDescent="0.25">
      <c r="A354" s="43">
        <v>356</v>
      </c>
      <c r="B354" s="44">
        <v>2724146</v>
      </c>
      <c r="C354" s="44" t="s">
        <v>703</v>
      </c>
      <c r="D354" s="44" t="s">
        <v>528</v>
      </c>
      <c r="E354" s="44" t="s">
        <v>384</v>
      </c>
      <c r="F354" s="88"/>
      <c r="G354" s="88"/>
      <c r="H354" s="88"/>
      <c r="I354" s="88"/>
      <c r="J354" s="88"/>
      <c r="K354" s="88"/>
      <c r="L354" s="88"/>
      <c r="M354" s="88"/>
      <c r="N354" s="88">
        <v>17827.400000000001</v>
      </c>
      <c r="O354" s="88"/>
      <c r="P354" s="88"/>
      <c r="Q354" s="88"/>
      <c r="R354" s="88">
        <f t="shared" si="5"/>
        <v>17827.400000000001</v>
      </c>
    </row>
    <row r="355" spans="1:18" x14ac:dyDescent="0.25">
      <c r="A355" s="40">
        <v>357</v>
      </c>
      <c r="B355" s="41">
        <v>5002486</v>
      </c>
      <c r="C355" s="41" t="s">
        <v>590</v>
      </c>
      <c r="D355" s="41" t="s">
        <v>528</v>
      </c>
      <c r="E355" s="41" t="s">
        <v>384</v>
      </c>
      <c r="F355" s="87"/>
      <c r="G355" s="87">
        <v>55</v>
      </c>
      <c r="H355" s="87">
        <v>1066.4000000000001</v>
      </c>
      <c r="I355" s="87"/>
      <c r="J355" s="87"/>
      <c r="K355" s="87"/>
      <c r="L355" s="87"/>
      <c r="M355" s="87"/>
      <c r="N355" s="87"/>
      <c r="O355" s="87"/>
      <c r="P355" s="87"/>
      <c r="Q355" s="87"/>
      <c r="R355" s="87">
        <f t="shared" si="5"/>
        <v>1121.4000000000001</v>
      </c>
    </row>
    <row r="356" spans="1:18" x14ac:dyDescent="0.25">
      <c r="A356" s="43">
        <v>358</v>
      </c>
      <c r="B356" s="44">
        <v>2685841</v>
      </c>
      <c r="C356" s="44" t="s">
        <v>654</v>
      </c>
      <c r="D356" s="44" t="s">
        <v>528</v>
      </c>
      <c r="E356" s="44" t="s">
        <v>384</v>
      </c>
      <c r="F356" s="88"/>
      <c r="G356" s="88"/>
      <c r="H356" s="88">
        <v>2451.02</v>
      </c>
      <c r="I356" s="88"/>
      <c r="J356" s="88"/>
      <c r="K356" s="88"/>
      <c r="L356" s="88"/>
      <c r="M356" s="88"/>
      <c r="N356" s="88"/>
      <c r="O356" s="88"/>
      <c r="P356" s="88"/>
      <c r="Q356" s="88"/>
      <c r="R356" s="88">
        <f t="shared" si="5"/>
        <v>2451.02</v>
      </c>
    </row>
    <row r="357" spans="1:18" x14ac:dyDescent="0.25">
      <c r="A357" s="40">
        <v>359</v>
      </c>
      <c r="B357" s="41">
        <v>2685841</v>
      </c>
      <c r="C357" s="41" t="s">
        <v>654</v>
      </c>
      <c r="D357" s="41" t="s">
        <v>528</v>
      </c>
      <c r="E357" s="41" t="s">
        <v>384</v>
      </c>
      <c r="F357" s="87">
        <v>1053.2</v>
      </c>
      <c r="G357" s="87"/>
      <c r="H357" s="87"/>
      <c r="I357" s="87"/>
      <c r="J357" s="87"/>
      <c r="K357" s="87"/>
      <c r="L357" s="87"/>
      <c r="M357" s="87"/>
      <c r="N357" s="87"/>
      <c r="O357" s="87"/>
      <c r="P357" s="87"/>
      <c r="Q357" s="87"/>
      <c r="R357" s="87">
        <f t="shared" si="5"/>
        <v>1053.2</v>
      </c>
    </row>
    <row r="358" spans="1:18" x14ac:dyDescent="0.25">
      <c r="A358" s="43">
        <v>360</v>
      </c>
      <c r="B358" s="44">
        <v>2095025</v>
      </c>
      <c r="C358" s="44" t="s">
        <v>204</v>
      </c>
      <c r="D358" s="44" t="s">
        <v>528</v>
      </c>
      <c r="E358" s="44" t="s">
        <v>384</v>
      </c>
      <c r="F358" s="88">
        <v>12672.4</v>
      </c>
      <c r="G358" s="88"/>
      <c r="H358" s="88"/>
      <c r="I358" s="88"/>
      <c r="J358" s="88"/>
      <c r="K358" s="88"/>
      <c r="L358" s="88"/>
      <c r="M358" s="88"/>
      <c r="N358" s="88"/>
      <c r="O358" s="88"/>
      <c r="P358" s="88"/>
      <c r="Q358" s="88"/>
      <c r="R358" s="88">
        <f t="shared" si="5"/>
        <v>12672.4</v>
      </c>
    </row>
    <row r="359" spans="1:18" x14ac:dyDescent="0.25">
      <c r="A359" s="40">
        <v>361</v>
      </c>
      <c r="B359" s="41">
        <v>2774666</v>
      </c>
      <c r="C359" s="41" t="s">
        <v>495</v>
      </c>
      <c r="D359" s="41" t="s">
        <v>528</v>
      </c>
      <c r="E359" s="41" t="s">
        <v>384</v>
      </c>
      <c r="F359" s="87"/>
      <c r="G359" s="87">
        <v>480</v>
      </c>
      <c r="H359" s="87"/>
      <c r="I359" s="87"/>
      <c r="J359" s="87"/>
      <c r="K359" s="87"/>
      <c r="L359" s="87"/>
      <c r="M359" s="87"/>
      <c r="N359" s="87"/>
      <c r="O359" s="87"/>
      <c r="P359" s="87"/>
      <c r="Q359" s="87"/>
      <c r="R359" s="87">
        <f t="shared" si="5"/>
        <v>480</v>
      </c>
    </row>
    <row r="360" spans="1:18" x14ac:dyDescent="0.25">
      <c r="A360" s="43">
        <v>362</v>
      </c>
      <c r="B360" s="44">
        <v>2617749</v>
      </c>
      <c r="C360" s="44" t="s">
        <v>54</v>
      </c>
      <c r="D360" s="44" t="s">
        <v>528</v>
      </c>
      <c r="E360" s="44" t="s">
        <v>761</v>
      </c>
      <c r="F360" s="88">
        <v>2315.5</v>
      </c>
      <c r="G360" s="88"/>
      <c r="H360" s="88"/>
      <c r="I360" s="88"/>
      <c r="J360" s="88"/>
      <c r="K360" s="88"/>
      <c r="L360" s="88"/>
      <c r="M360" s="88"/>
      <c r="N360" s="88"/>
      <c r="O360" s="88"/>
      <c r="P360" s="88"/>
      <c r="Q360" s="88"/>
      <c r="R360" s="88">
        <f t="shared" si="5"/>
        <v>2315.5</v>
      </c>
    </row>
    <row r="361" spans="1:18" x14ac:dyDescent="0.25">
      <c r="A361" s="40">
        <v>363</v>
      </c>
      <c r="B361" s="41">
        <v>2872943</v>
      </c>
      <c r="C361" s="41" t="s">
        <v>451</v>
      </c>
      <c r="D361" s="41" t="s">
        <v>528</v>
      </c>
      <c r="E361" s="41" t="s">
        <v>761</v>
      </c>
      <c r="F361" s="87">
        <v>106</v>
      </c>
      <c r="G361" s="87"/>
      <c r="H361" s="87"/>
      <c r="I361" s="87"/>
      <c r="J361" s="87"/>
      <c r="K361" s="87"/>
      <c r="L361" s="87"/>
      <c r="M361" s="87"/>
      <c r="N361" s="87"/>
      <c r="O361" s="87"/>
      <c r="P361" s="87"/>
      <c r="Q361" s="87"/>
      <c r="R361" s="87">
        <f t="shared" si="5"/>
        <v>106</v>
      </c>
    </row>
    <row r="362" spans="1:18" x14ac:dyDescent="0.25">
      <c r="A362" s="43">
        <v>364</v>
      </c>
      <c r="B362" s="44">
        <v>5557909</v>
      </c>
      <c r="C362" s="44" t="s">
        <v>762</v>
      </c>
      <c r="D362" s="44" t="s">
        <v>528</v>
      </c>
      <c r="E362" s="44" t="s">
        <v>761</v>
      </c>
      <c r="F362" s="88"/>
      <c r="G362" s="88">
        <v>48</v>
      </c>
      <c r="H362" s="88"/>
      <c r="I362" s="88"/>
      <c r="J362" s="88"/>
      <c r="K362" s="88"/>
      <c r="L362" s="88"/>
      <c r="M362" s="88"/>
      <c r="N362" s="88"/>
      <c r="O362" s="88"/>
      <c r="P362" s="88"/>
      <c r="Q362" s="88"/>
      <c r="R362" s="88">
        <f t="shared" si="5"/>
        <v>48</v>
      </c>
    </row>
    <row r="363" spans="1:18" x14ac:dyDescent="0.25">
      <c r="A363" s="40">
        <v>365</v>
      </c>
      <c r="B363" s="41">
        <v>5288703</v>
      </c>
      <c r="C363" s="41" t="s">
        <v>576</v>
      </c>
      <c r="D363" s="41" t="s">
        <v>528</v>
      </c>
      <c r="E363" s="41" t="s">
        <v>761</v>
      </c>
      <c r="F363" s="87">
        <v>1400</v>
      </c>
      <c r="G363" s="87"/>
      <c r="H363" s="87"/>
      <c r="I363" s="87"/>
      <c r="J363" s="87"/>
      <c r="K363" s="87"/>
      <c r="L363" s="87"/>
      <c r="M363" s="87"/>
      <c r="N363" s="87"/>
      <c r="O363" s="87"/>
      <c r="P363" s="87"/>
      <c r="Q363" s="87"/>
      <c r="R363" s="87">
        <f t="shared" si="5"/>
        <v>1400</v>
      </c>
    </row>
    <row r="364" spans="1:18" x14ac:dyDescent="0.25">
      <c r="A364" s="43">
        <v>366</v>
      </c>
      <c r="B364" s="44">
        <v>5288703</v>
      </c>
      <c r="C364" s="44" t="s">
        <v>576</v>
      </c>
      <c r="D364" s="44" t="s">
        <v>528</v>
      </c>
      <c r="E364" s="44" t="s">
        <v>761</v>
      </c>
      <c r="F364" s="88"/>
      <c r="G364" s="88"/>
      <c r="H364" s="88"/>
      <c r="I364" s="88"/>
      <c r="J364" s="88"/>
      <c r="K364" s="88"/>
      <c r="L364" s="88"/>
      <c r="M364" s="88"/>
      <c r="N364" s="88">
        <v>1257.8</v>
      </c>
      <c r="O364" s="88"/>
      <c r="P364" s="88"/>
      <c r="Q364" s="88"/>
      <c r="R364" s="88">
        <f t="shared" si="5"/>
        <v>1257.8</v>
      </c>
    </row>
    <row r="365" spans="1:18" x14ac:dyDescent="0.25">
      <c r="A365" s="40">
        <v>367</v>
      </c>
      <c r="B365" s="41">
        <v>5180945</v>
      </c>
      <c r="C365" s="41" t="s">
        <v>714</v>
      </c>
      <c r="D365" s="41" t="s">
        <v>528</v>
      </c>
      <c r="E365" s="41" t="s">
        <v>761</v>
      </c>
      <c r="F365" s="87"/>
      <c r="G365" s="87">
        <v>338.2</v>
      </c>
      <c r="H365" s="87"/>
      <c r="I365" s="87"/>
      <c r="J365" s="87"/>
      <c r="K365" s="87"/>
      <c r="L365" s="87"/>
      <c r="M365" s="87"/>
      <c r="N365" s="87"/>
      <c r="O365" s="87"/>
      <c r="P365" s="87"/>
      <c r="Q365" s="87"/>
      <c r="R365" s="87">
        <f t="shared" si="5"/>
        <v>338.2</v>
      </c>
    </row>
    <row r="366" spans="1:18" x14ac:dyDescent="0.25">
      <c r="A366" s="43">
        <v>368</v>
      </c>
      <c r="B366" s="44">
        <v>2662647</v>
      </c>
      <c r="C366" s="44" t="s">
        <v>517</v>
      </c>
      <c r="D366" s="44" t="s">
        <v>528</v>
      </c>
      <c r="E366" s="44" t="s">
        <v>761</v>
      </c>
      <c r="F366" s="88"/>
      <c r="G366" s="88">
        <v>148.5</v>
      </c>
      <c r="H366" s="88"/>
      <c r="I366" s="88"/>
      <c r="J366" s="88"/>
      <c r="K366" s="88"/>
      <c r="L366" s="88"/>
      <c r="M366" s="88"/>
      <c r="N366" s="88"/>
      <c r="O366" s="88"/>
      <c r="P366" s="88"/>
      <c r="Q366" s="88"/>
      <c r="R366" s="88">
        <f t="shared" si="5"/>
        <v>148.5</v>
      </c>
    </row>
    <row r="367" spans="1:18" x14ac:dyDescent="0.25">
      <c r="A367" s="40">
        <v>369</v>
      </c>
      <c r="B367" s="41">
        <v>2763788</v>
      </c>
      <c r="C367" s="41" t="s">
        <v>68</v>
      </c>
      <c r="D367" s="41" t="s">
        <v>528</v>
      </c>
      <c r="E367" s="41" t="s">
        <v>761</v>
      </c>
      <c r="F367" s="87">
        <v>2840</v>
      </c>
      <c r="G367" s="87"/>
      <c r="H367" s="87"/>
      <c r="I367" s="87"/>
      <c r="J367" s="87"/>
      <c r="K367" s="87"/>
      <c r="L367" s="87"/>
      <c r="M367" s="87"/>
      <c r="N367" s="87"/>
      <c r="O367" s="87"/>
      <c r="P367" s="87"/>
      <c r="Q367" s="87"/>
      <c r="R367" s="87">
        <f t="shared" si="5"/>
        <v>2840</v>
      </c>
    </row>
    <row r="368" spans="1:18" x14ac:dyDescent="0.25">
      <c r="A368" s="43">
        <v>370</v>
      </c>
      <c r="B368" s="44">
        <v>2872722</v>
      </c>
      <c r="C368" s="44" t="s">
        <v>639</v>
      </c>
      <c r="D368" s="44" t="s">
        <v>528</v>
      </c>
      <c r="E368" s="44" t="s">
        <v>761</v>
      </c>
      <c r="F368" s="88"/>
      <c r="G368" s="88">
        <v>16</v>
      </c>
      <c r="H368" s="88"/>
      <c r="I368" s="88"/>
      <c r="J368" s="88"/>
      <c r="K368" s="88"/>
      <c r="L368" s="88"/>
      <c r="M368" s="88"/>
      <c r="N368" s="88"/>
      <c r="O368" s="88"/>
      <c r="P368" s="88"/>
      <c r="Q368" s="88"/>
      <c r="R368" s="88">
        <f t="shared" si="5"/>
        <v>16</v>
      </c>
    </row>
    <row r="369" spans="1:18" x14ac:dyDescent="0.25">
      <c r="A369" s="40">
        <v>371</v>
      </c>
      <c r="B369" s="41">
        <v>2800497</v>
      </c>
      <c r="C369" s="41" t="s">
        <v>433</v>
      </c>
      <c r="D369" s="41" t="s">
        <v>528</v>
      </c>
      <c r="E369" s="41" t="s">
        <v>761</v>
      </c>
      <c r="F369" s="87"/>
      <c r="G369" s="87">
        <v>617.25</v>
      </c>
      <c r="H369" s="87"/>
      <c r="I369" s="87"/>
      <c r="J369" s="87"/>
      <c r="K369" s="87"/>
      <c r="L369" s="87"/>
      <c r="M369" s="87"/>
      <c r="N369" s="87"/>
      <c r="O369" s="87"/>
      <c r="P369" s="87"/>
      <c r="Q369" s="87"/>
      <c r="R369" s="87">
        <f t="shared" si="5"/>
        <v>617.25</v>
      </c>
    </row>
    <row r="370" spans="1:18" x14ac:dyDescent="0.25">
      <c r="A370" s="43">
        <v>372</v>
      </c>
      <c r="B370" s="44">
        <v>5164621</v>
      </c>
      <c r="C370" s="44" t="s">
        <v>687</v>
      </c>
      <c r="D370" s="44" t="s">
        <v>528</v>
      </c>
      <c r="E370" s="44" t="s">
        <v>761</v>
      </c>
      <c r="F370" s="88"/>
      <c r="G370" s="88">
        <v>874.8</v>
      </c>
      <c r="H370" s="88"/>
      <c r="I370" s="88"/>
      <c r="J370" s="88"/>
      <c r="K370" s="88"/>
      <c r="L370" s="88"/>
      <c r="M370" s="88"/>
      <c r="N370" s="88"/>
      <c r="O370" s="88"/>
      <c r="P370" s="88"/>
      <c r="Q370" s="88"/>
      <c r="R370" s="88">
        <f t="shared" si="5"/>
        <v>874.8</v>
      </c>
    </row>
    <row r="371" spans="1:18" x14ac:dyDescent="0.25">
      <c r="A371" s="40">
        <v>373</v>
      </c>
      <c r="B371" s="41">
        <v>5077982</v>
      </c>
      <c r="C371" s="41" t="s">
        <v>763</v>
      </c>
      <c r="D371" s="41" t="s">
        <v>528</v>
      </c>
      <c r="E371" s="41" t="s">
        <v>764</v>
      </c>
      <c r="F371" s="87"/>
      <c r="G371" s="87">
        <v>465</v>
      </c>
      <c r="H371" s="87"/>
      <c r="I371" s="87"/>
      <c r="J371" s="87"/>
      <c r="K371" s="87"/>
      <c r="L371" s="87"/>
      <c r="M371" s="87"/>
      <c r="N371" s="87"/>
      <c r="O371" s="87"/>
      <c r="P371" s="87"/>
      <c r="Q371" s="87"/>
      <c r="R371" s="87">
        <f t="shared" si="5"/>
        <v>465</v>
      </c>
    </row>
    <row r="372" spans="1:18" x14ac:dyDescent="0.25">
      <c r="A372" s="43">
        <v>374</v>
      </c>
      <c r="B372" s="44">
        <v>2065088</v>
      </c>
      <c r="C372" s="44" t="s">
        <v>681</v>
      </c>
      <c r="D372" s="44" t="s">
        <v>528</v>
      </c>
      <c r="E372" s="44" t="s">
        <v>764</v>
      </c>
      <c r="F372" s="88"/>
      <c r="G372" s="88">
        <v>196.3</v>
      </c>
      <c r="H372" s="88">
        <v>652.52</v>
      </c>
      <c r="I372" s="88"/>
      <c r="J372" s="88"/>
      <c r="K372" s="88"/>
      <c r="L372" s="88"/>
      <c r="M372" s="88"/>
      <c r="N372" s="88"/>
      <c r="O372" s="88"/>
      <c r="P372" s="88"/>
      <c r="Q372" s="88"/>
      <c r="R372" s="88">
        <f t="shared" si="5"/>
        <v>848.81999999999994</v>
      </c>
    </row>
    <row r="373" spans="1:18" x14ac:dyDescent="0.25">
      <c r="A373" s="40">
        <v>375</v>
      </c>
      <c r="B373" s="41">
        <v>2075385</v>
      </c>
      <c r="C373" s="41" t="s">
        <v>209</v>
      </c>
      <c r="D373" s="41" t="s">
        <v>528</v>
      </c>
      <c r="E373" s="41" t="s">
        <v>764</v>
      </c>
      <c r="F373" s="87">
        <v>9431.56</v>
      </c>
      <c r="G373" s="87">
        <v>32996.6</v>
      </c>
      <c r="H373" s="87"/>
      <c r="I373" s="87"/>
      <c r="J373" s="87"/>
      <c r="K373" s="87"/>
      <c r="L373" s="87"/>
      <c r="M373" s="87"/>
      <c r="N373" s="87"/>
      <c r="O373" s="87"/>
      <c r="P373" s="87"/>
      <c r="Q373" s="87"/>
      <c r="R373" s="87">
        <f t="shared" si="5"/>
        <v>42428.159999999996</v>
      </c>
    </row>
    <row r="374" spans="1:18" x14ac:dyDescent="0.25">
      <c r="A374" s="43">
        <v>376</v>
      </c>
      <c r="B374" s="44">
        <v>2746239</v>
      </c>
      <c r="C374" s="44" t="s">
        <v>164</v>
      </c>
      <c r="D374" s="44" t="s">
        <v>528</v>
      </c>
      <c r="E374" s="44" t="s">
        <v>764</v>
      </c>
      <c r="F374" s="88">
        <v>703.2</v>
      </c>
      <c r="G374" s="88">
        <v>308.89999999999998</v>
      </c>
      <c r="H374" s="88"/>
      <c r="I374" s="88"/>
      <c r="J374" s="88"/>
      <c r="K374" s="88"/>
      <c r="L374" s="88"/>
      <c r="M374" s="88"/>
      <c r="N374" s="88"/>
      <c r="O374" s="88"/>
      <c r="P374" s="88"/>
      <c r="Q374" s="88"/>
      <c r="R374" s="88">
        <f t="shared" si="5"/>
        <v>1012.1</v>
      </c>
    </row>
    <row r="375" spans="1:18" x14ac:dyDescent="0.25">
      <c r="A375" s="40">
        <v>377</v>
      </c>
      <c r="B375" s="41">
        <v>5250862</v>
      </c>
      <c r="C375" s="41" t="s">
        <v>288</v>
      </c>
      <c r="D375" s="41" t="s">
        <v>528</v>
      </c>
      <c r="E375" s="41" t="s">
        <v>764</v>
      </c>
      <c r="F375" s="87"/>
      <c r="G375" s="87">
        <v>214806.73</v>
      </c>
      <c r="H375" s="87"/>
      <c r="I375" s="87"/>
      <c r="J375" s="87"/>
      <c r="K375" s="87"/>
      <c r="L375" s="87"/>
      <c r="M375" s="87"/>
      <c r="N375" s="87">
        <v>147663.4</v>
      </c>
      <c r="O375" s="87"/>
      <c r="P375" s="87"/>
      <c r="Q375" s="87">
        <v>200</v>
      </c>
      <c r="R375" s="87">
        <f t="shared" si="5"/>
        <v>362670.13</v>
      </c>
    </row>
    <row r="376" spans="1:18" x14ac:dyDescent="0.25">
      <c r="A376" s="43">
        <v>378</v>
      </c>
      <c r="B376" s="44">
        <v>5244676</v>
      </c>
      <c r="C376" s="44" t="s">
        <v>721</v>
      </c>
      <c r="D376" s="44" t="s">
        <v>528</v>
      </c>
      <c r="E376" s="44" t="s">
        <v>764</v>
      </c>
      <c r="F376" s="88"/>
      <c r="G376" s="88">
        <v>155.1</v>
      </c>
      <c r="H376" s="88"/>
      <c r="I376" s="88"/>
      <c r="J376" s="88"/>
      <c r="K376" s="88"/>
      <c r="L376" s="88"/>
      <c r="M376" s="88"/>
      <c r="N376" s="88"/>
      <c r="O376" s="88"/>
      <c r="P376" s="88"/>
      <c r="Q376" s="88"/>
      <c r="R376" s="88">
        <f t="shared" si="5"/>
        <v>155.1</v>
      </c>
    </row>
    <row r="377" spans="1:18" x14ac:dyDescent="0.25">
      <c r="A377" s="40">
        <v>379</v>
      </c>
      <c r="B377" s="41">
        <v>5109078</v>
      </c>
      <c r="C377" s="41" t="s">
        <v>291</v>
      </c>
      <c r="D377" s="41" t="s">
        <v>528</v>
      </c>
      <c r="E377" s="41" t="s">
        <v>764</v>
      </c>
      <c r="F377" s="87"/>
      <c r="G377" s="87">
        <v>1867.6</v>
      </c>
      <c r="H377" s="87"/>
      <c r="I377" s="87"/>
      <c r="J377" s="87"/>
      <c r="K377" s="87"/>
      <c r="L377" s="87"/>
      <c r="M377" s="87"/>
      <c r="N377" s="87"/>
      <c r="O377" s="87"/>
      <c r="P377" s="87"/>
      <c r="Q377" s="87"/>
      <c r="R377" s="87">
        <f t="shared" si="5"/>
        <v>1867.6</v>
      </c>
    </row>
    <row r="378" spans="1:18" x14ac:dyDescent="0.25">
      <c r="A378" s="43">
        <v>380</v>
      </c>
      <c r="B378" s="44">
        <v>5095549</v>
      </c>
      <c r="C378" s="44" t="s">
        <v>71</v>
      </c>
      <c r="D378" s="44" t="s">
        <v>528</v>
      </c>
      <c r="E378" s="44" t="s">
        <v>764</v>
      </c>
      <c r="F378" s="88"/>
      <c r="G378" s="88">
        <v>160659.79999999999</v>
      </c>
      <c r="H378" s="88"/>
      <c r="I378" s="88"/>
      <c r="J378" s="88"/>
      <c r="K378" s="88"/>
      <c r="L378" s="88"/>
      <c r="M378" s="88"/>
      <c r="N378" s="88"/>
      <c r="O378" s="88"/>
      <c r="P378" s="88"/>
      <c r="Q378" s="88"/>
      <c r="R378" s="88">
        <f t="shared" si="5"/>
        <v>160659.79999999999</v>
      </c>
    </row>
    <row r="379" spans="1:18" x14ac:dyDescent="0.25">
      <c r="A379" s="40">
        <v>381</v>
      </c>
      <c r="B379" s="41">
        <v>2863847</v>
      </c>
      <c r="C379" s="41" t="s">
        <v>412</v>
      </c>
      <c r="D379" s="41" t="s">
        <v>528</v>
      </c>
      <c r="E379" s="41" t="s">
        <v>764</v>
      </c>
      <c r="F379" s="87"/>
      <c r="G379" s="87">
        <v>3090.5</v>
      </c>
      <c r="H379" s="87"/>
      <c r="I379" s="87"/>
      <c r="J379" s="87"/>
      <c r="K379" s="87"/>
      <c r="L379" s="87"/>
      <c r="M379" s="87"/>
      <c r="N379" s="87"/>
      <c r="O379" s="87"/>
      <c r="P379" s="87"/>
      <c r="Q379" s="87"/>
      <c r="R379" s="87">
        <f t="shared" si="5"/>
        <v>3090.5</v>
      </c>
    </row>
    <row r="380" spans="1:18" x14ac:dyDescent="0.25">
      <c r="A380" s="43">
        <v>382</v>
      </c>
      <c r="B380" s="44">
        <v>2086166</v>
      </c>
      <c r="C380" s="44" t="s">
        <v>422</v>
      </c>
      <c r="D380" s="44" t="s">
        <v>528</v>
      </c>
      <c r="E380" s="44" t="s">
        <v>764</v>
      </c>
      <c r="F380" s="88">
        <v>2692.3</v>
      </c>
      <c r="G380" s="88">
        <v>2044.8</v>
      </c>
      <c r="H380" s="88"/>
      <c r="I380" s="88"/>
      <c r="J380" s="88"/>
      <c r="K380" s="88"/>
      <c r="L380" s="88"/>
      <c r="M380" s="88"/>
      <c r="N380" s="88"/>
      <c r="O380" s="88"/>
      <c r="P380" s="88"/>
      <c r="Q380" s="88"/>
      <c r="R380" s="88">
        <f t="shared" si="5"/>
        <v>4737.1000000000004</v>
      </c>
    </row>
    <row r="381" spans="1:18" x14ac:dyDescent="0.25">
      <c r="A381" s="40">
        <v>383</v>
      </c>
      <c r="B381" s="41">
        <v>2697947</v>
      </c>
      <c r="C381" s="41" t="s">
        <v>270</v>
      </c>
      <c r="D381" s="41" t="s">
        <v>528</v>
      </c>
      <c r="E381" s="41" t="s">
        <v>764</v>
      </c>
      <c r="F381" s="87"/>
      <c r="G381" s="87">
        <v>297</v>
      </c>
      <c r="H381" s="87"/>
      <c r="I381" s="87"/>
      <c r="J381" s="87"/>
      <c r="K381" s="87"/>
      <c r="L381" s="87"/>
      <c r="M381" s="87"/>
      <c r="N381" s="87"/>
      <c r="O381" s="87"/>
      <c r="P381" s="87"/>
      <c r="Q381" s="87"/>
      <c r="R381" s="87">
        <f t="shared" si="5"/>
        <v>297</v>
      </c>
    </row>
    <row r="382" spans="1:18" x14ac:dyDescent="0.25">
      <c r="A382" s="43">
        <v>384</v>
      </c>
      <c r="B382" s="44">
        <v>5155827</v>
      </c>
      <c r="C382" s="44" t="s">
        <v>743</v>
      </c>
      <c r="D382" s="44" t="s">
        <v>528</v>
      </c>
      <c r="E382" s="44" t="s">
        <v>764</v>
      </c>
      <c r="F382" s="88"/>
      <c r="G382" s="88">
        <v>374</v>
      </c>
      <c r="H382" s="88"/>
      <c r="I382" s="88"/>
      <c r="J382" s="88"/>
      <c r="K382" s="88"/>
      <c r="L382" s="88"/>
      <c r="M382" s="88"/>
      <c r="N382" s="88"/>
      <c r="O382" s="88"/>
      <c r="P382" s="88"/>
      <c r="Q382" s="88"/>
      <c r="R382" s="88">
        <f t="shared" si="5"/>
        <v>374</v>
      </c>
    </row>
    <row r="383" spans="1:18" x14ac:dyDescent="0.25">
      <c r="A383" s="40">
        <v>385</v>
      </c>
      <c r="B383" s="41">
        <v>2843617</v>
      </c>
      <c r="C383" s="41" t="s">
        <v>757</v>
      </c>
      <c r="D383" s="41" t="s">
        <v>528</v>
      </c>
      <c r="E383" s="41" t="s">
        <v>764</v>
      </c>
      <c r="F383" s="87"/>
      <c r="G383" s="87">
        <v>394.5</v>
      </c>
      <c r="H383" s="87"/>
      <c r="I383" s="87"/>
      <c r="J383" s="87"/>
      <c r="K383" s="87"/>
      <c r="L383" s="87"/>
      <c r="M383" s="87"/>
      <c r="N383" s="87"/>
      <c r="O383" s="87"/>
      <c r="P383" s="87"/>
      <c r="Q383" s="87"/>
      <c r="R383" s="87">
        <f t="shared" si="5"/>
        <v>394.5</v>
      </c>
    </row>
    <row r="384" spans="1:18" x14ac:dyDescent="0.25">
      <c r="A384" s="43">
        <v>386</v>
      </c>
      <c r="B384" s="44">
        <v>2063182</v>
      </c>
      <c r="C384" s="44" t="s">
        <v>765</v>
      </c>
      <c r="D384" s="44" t="s">
        <v>528</v>
      </c>
      <c r="E384" s="44" t="s">
        <v>764</v>
      </c>
      <c r="F384" s="88">
        <v>2071.3000000000002</v>
      </c>
      <c r="G384" s="88"/>
      <c r="H384" s="88"/>
      <c r="I384" s="88"/>
      <c r="J384" s="88"/>
      <c r="K384" s="88"/>
      <c r="L384" s="88"/>
      <c r="M384" s="88"/>
      <c r="N384" s="88"/>
      <c r="O384" s="88"/>
      <c r="P384" s="88"/>
      <c r="Q384" s="88"/>
      <c r="R384" s="88">
        <f t="shared" ref="R384:R447" si="6">SUM(F384:Q384)</f>
        <v>2071.3000000000002</v>
      </c>
    </row>
    <row r="385" spans="1:18" x14ac:dyDescent="0.25">
      <c r="A385" s="40">
        <v>387</v>
      </c>
      <c r="B385" s="41">
        <v>2780518</v>
      </c>
      <c r="C385" s="41" t="s">
        <v>680</v>
      </c>
      <c r="D385" s="41" t="s">
        <v>528</v>
      </c>
      <c r="E385" s="41" t="s">
        <v>764</v>
      </c>
      <c r="F385" s="87">
        <v>11383.2</v>
      </c>
      <c r="G385" s="87">
        <v>1400.4</v>
      </c>
      <c r="H385" s="87"/>
      <c r="I385" s="87"/>
      <c r="J385" s="87"/>
      <c r="K385" s="87"/>
      <c r="L385" s="87"/>
      <c r="M385" s="87"/>
      <c r="N385" s="87"/>
      <c r="O385" s="87"/>
      <c r="P385" s="87"/>
      <c r="Q385" s="87"/>
      <c r="R385" s="87">
        <f t="shared" si="6"/>
        <v>12783.6</v>
      </c>
    </row>
    <row r="386" spans="1:18" x14ac:dyDescent="0.25">
      <c r="A386" s="43">
        <v>388</v>
      </c>
      <c r="B386" s="44">
        <v>5051304</v>
      </c>
      <c r="C386" s="44" t="s">
        <v>733</v>
      </c>
      <c r="D386" s="44" t="s">
        <v>528</v>
      </c>
      <c r="E386" s="44" t="s">
        <v>764</v>
      </c>
      <c r="F386" s="88"/>
      <c r="G386" s="88">
        <v>886</v>
      </c>
      <c r="H386" s="88"/>
      <c r="I386" s="88"/>
      <c r="J386" s="88"/>
      <c r="K386" s="88"/>
      <c r="L386" s="88"/>
      <c r="M386" s="88"/>
      <c r="N386" s="88"/>
      <c r="O386" s="88"/>
      <c r="P386" s="88"/>
      <c r="Q386" s="88"/>
      <c r="R386" s="88">
        <f t="shared" si="6"/>
        <v>886</v>
      </c>
    </row>
    <row r="387" spans="1:18" x14ac:dyDescent="0.25">
      <c r="A387" s="40">
        <v>389</v>
      </c>
      <c r="B387" s="41">
        <v>2550466</v>
      </c>
      <c r="C387" s="41" t="s">
        <v>493</v>
      </c>
      <c r="D387" s="41" t="s">
        <v>528</v>
      </c>
      <c r="E387" s="41" t="s">
        <v>764</v>
      </c>
      <c r="F387" s="87"/>
      <c r="G387" s="87"/>
      <c r="H387" s="87"/>
      <c r="I387" s="87"/>
      <c r="J387" s="87"/>
      <c r="K387" s="87"/>
      <c r="L387" s="87"/>
      <c r="M387" s="87"/>
      <c r="N387" s="87">
        <v>1122</v>
      </c>
      <c r="O387" s="87"/>
      <c r="P387" s="87"/>
      <c r="Q387" s="87"/>
      <c r="R387" s="87">
        <f t="shared" si="6"/>
        <v>1122</v>
      </c>
    </row>
    <row r="388" spans="1:18" x14ac:dyDescent="0.25">
      <c r="A388" s="43">
        <v>390</v>
      </c>
      <c r="B388" s="44">
        <v>2095025</v>
      </c>
      <c r="C388" s="44" t="s">
        <v>204</v>
      </c>
      <c r="D388" s="44" t="s">
        <v>528</v>
      </c>
      <c r="E388" s="44" t="s">
        <v>764</v>
      </c>
      <c r="F388" s="88">
        <v>9259.83</v>
      </c>
      <c r="G388" s="88">
        <v>25893.93</v>
      </c>
      <c r="H388" s="88"/>
      <c r="I388" s="88"/>
      <c r="J388" s="88"/>
      <c r="K388" s="88"/>
      <c r="L388" s="88"/>
      <c r="M388" s="88"/>
      <c r="N388" s="88"/>
      <c r="O388" s="88"/>
      <c r="P388" s="88"/>
      <c r="Q388" s="88"/>
      <c r="R388" s="88">
        <f t="shared" si="6"/>
        <v>35153.760000000002</v>
      </c>
    </row>
    <row r="389" spans="1:18" x14ac:dyDescent="0.25">
      <c r="A389" s="40">
        <v>391</v>
      </c>
      <c r="B389" s="41">
        <v>2554518</v>
      </c>
      <c r="C389" s="41" t="s">
        <v>36</v>
      </c>
      <c r="D389" s="41" t="s">
        <v>528</v>
      </c>
      <c r="E389" s="41" t="s">
        <v>764</v>
      </c>
      <c r="F389" s="87">
        <v>2250</v>
      </c>
      <c r="G389" s="87">
        <v>1390.6</v>
      </c>
      <c r="H389" s="87"/>
      <c r="I389" s="87"/>
      <c r="J389" s="87"/>
      <c r="K389" s="87"/>
      <c r="L389" s="87"/>
      <c r="M389" s="87"/>
      <c r="N389" s="87"/>
      <c r="O389" s="87"/>
      <c r="P389" s="87"/>
      <c r="Q389" s="87"/>
      <c r="R389" s="87">
        <f t="shared" si="6"/>
        <v>3640.6</v>
      </c>
    </row>
    <row r="390" spans="1:18" x14ac:dyDescent="0.25">
      <c r="A390" s="43">
        <v>392</v>
      </c>
      <c r="B390" s="44">
        <v>5015243</v>
      </c>
      <c r="C390" s="44" t="s">
        <v>106</v>
      </c>
      <c r="D390" s="44" t="s">
        <v>528</v>
      </c>
      <c r="E390" s="44" t="s">
        <v>764</v>
      </c>
      <c r="F390" s="88">
        <v>2768</v>
      </c>
      <c r="G390" s="88"/>
      <c r="H390" s="88"/>
      <c r="I390" s="88"/>
      <c r="J390" s="88"/>
      <c r="K390" s="88"/>
      <c r="L390" s="88"/>
      <c r="M390" s="88"/>
      <c r="N390" s="88"/>
      <c r="O390" s="88"/>
      <c r="P390" s="88"/>
      <c r="Q390" s="88"/>
      <c r="R390" s="88">
        <f t="shared" si="6"/>
        <v>2768</v>
      </c>
    </row>
    <row r="391" spans="1:18" x14ac:dyDescent="0.25">
      <c r="A391" s="40">
        <v>393</v>
      </c>
      <c r="B391" s="41">
        <v>2863847</v>
      </c>
      <c r="C391" s="41" t="s">
        <v>412</v>
      </c>
      <c r="D391" s="41" t="s">
        <v>528</v>
      </c>
      <c r="E391" s="41" t="s">
        <v>764</v>
      </c>
      <c r="F391" s="87"/>
      <c r="G391" s="87"/>
      <c r="H391" s="87"/>
      <c r="I391" s="87"/>
      <c r="J391" s="87"/>
      <c r="K391" s="87"/>
      <c r="L391" s="87"/>
      <c r="M391" s="87"/>
      <c r="N391" s="87"/>
      <c r="O391" s="87">
        <v>756.5</v>
      </c>
      <c r="P391" s="87"/>
      <c r="Q391" s="87"/>
      <c r="R391" s="87">
        <f t="shared" si="6"/>
        <v>756.5</v>
      </c>
    </row>
    <row r="392" spans="1:18" x14ac:dyDescent="0.25">
      <c r="A392" s="43">
        <v>394</v>
      </c>
      <c r="B392" s="44">
        <v>5320798</v>
      </c>
      <c r="C392" s="44" t="s">
        <v>170</v>
      </c>
      <c r="D392" s="44" t="s">
        <v>528</v>
      </c>
      <c r="E392" s="44" t="s">
        <v>766</v>
      </c>
      <c r="F392" s="88"/>
      <c r="G392" s="88">
        <v>1555.8</v>
      </c>
      <c r="H392" s="88"/>
      <c r="I392" s="88"/>
      <c r="J392" s="88"/>
      <c r="K392" s="88"/>
      <c r="L392" s="88"/>
      <c r="M392" s="88"/>
      <c r="N392" s="88"/>
      <c r="O392" s="88"/>
      <c r="P392" s="88"/>
      <c r="Q392" s="88"/>
      <c r="R392" s="88">
        <f t="shared" si="6"/>
        <v>1555.8</v>
      </c>
    </row>
    <row r="393" spans="1:18" x14ac:dyDescent="0.25">
      <c r="A393" s="40">
        <v>395</v>
      </c>
      <c r="B393" s="41">
        <v>2657457</v>
      </c>
      <c r="C393" s="41" t="s">
        <v>104</v>
      </c>
      <c r="D393" s="41" t="s">
        <v>528</v>
      </c>
      <c r="E393" s="41" t="s">
        <v>766</v>
      </c>
      <c r="F393" s="87">
        <v>8612</v>
      </c>
      <c r="G393" s="87">
        <v>6898.9</v>
      </c>
      <c r="H393" s="87"/>
      <c r="I393" s="87"/>
      <c r="J393" s="87"/>
      <c r="K393" s="87"/>
      <c r="L393" s="87"/>
      <c r="M393" s="87"/>
      <c r="N393" s="87"/>
      <c r="O393" s="87"/>
      <c r="P393" s="87"/>
      <c r="Q393" s="87"/>
      <c r="R393" s="87">
        <f t="shared" si="6"/>
        <v>15510.9</v>
      </c>
    </row>
    <row r="394" spans="1:18" x14ac:dyDescent="0.25">
      <c r="A394" s="43">
        <v>396</v>
      </c>
      <c r="B394" s="44">
        <v>5061989</v>
      </c>
      <c r="C394" s="44" t="s">
        <v>690</v>
      </c>
      <c r="D394" s="44" t="s">
        <v>528</v>
      </c>
      <c r="E394" s="44" t="s">
        <v>767</v>
      </c>
      <c r="F394" s="88"/>
      <c r="G394" s="88">
        <v>2224.4</v>
      </c>
      <c r="H394" s="88"/>
      <c r="I394" s="88"/>
      <c r="J394" s="88"/>
      <c r="K394" s="88"/>
      <c r="L394" s="88"/>
      <c r="M394" s="88"/>
      <c r="N394" s="88"/>
      <c r="O394" s="88"/>
      <c r="P394" s="88"/>
      <c r="Q394" s="88"/>
      <c r="R394" s="88">
        <f t="shared" si="6"/>
        <v>2224.4</v>
      </c>
    </row>
    <row r="395" spans="1:18" x14ac:dyDescent="0.25">
      <c r="A395" s="40">
        <v>397</v>
      </c>
      <c r="B395" s="41">
        <v>5352959</v>
      </c>
      <c r="C395" s="41" t="s">
        <v>577</v>
      </c>
      <c r="D395" s="41" t="s">
        <v>528</v>
      </c>
      <c r="E395" s="41" t="s">
        <v>767</v>
      </c>
      <c r="F395" s="87">
        <v>953.4</v>
      </c>
      <c r="G395" s="87"/>
      <c r="H395" s="87"/>
      <c r="I395" s="87"/>
      <c r="J395" s="87"/>
      <c r="K395" s="87"/>
      <c r="L395" s="87"/>
      <c r="M395" s="87"/>
      <c r="N395" s="87"/>
      <c r="O395" s="87"/>
      <c r="P395" s="87"/>
      <c r="Q395" s="87"/>
      <c r="R395" s="87">
        <f t="shared" si="6"/>
        <v>953.4</v>
      </c>
    </row>
    <row r="396" spans="1:18" x14ac:dyDescent="0.25">
      <c r="A396" s="43">
        <v>398</v>
      </c>
      <c r="B396" s="44">
        <v>5504767</v>
      </c>
      <c r="C396" s="44" t="s">
        <v>252</v>
      </c>
      <c r="D396" s="44" t="s">
        <v>528</v>
      </c>
      <c r="E396" s="44" t="s">
        <v>767</v>
      </c>
      <c r="F396" s="88"/>
      <c r="G396" s="88">
        <v>452.4</v>
      </c>
      <c r="H396" s="88"/>
      <c r="I396" s="88"/>
      <c r="J396" s="88"/>
      <c r="K396" s="88"/>
      <c r="L396" s="88"/>
      <c r="M396" s="88"/>
      <c r="N396" s="88"/>
      <c r="O396" s="88"/>
      <c r="P396" s="88"/>
      <c r="Q396" s="88"/>
      <c r="R396" s="88">
        <f t="shared" si="6"/>
        <v>452.4</v>
      </c>
    </row>
    <row r="397" spans="1:18" x14ac:dyDescent="0.25">
      <c r="A397" s="40">
        <v>399</v>
      </c>
      <c r="B397" s="41">
        <v>5074495</v>
      </c>
      <c r="C397" s="41" t="s">
        <v>768</v>
      </c>
      <c r="D397" s="41" t="s">
        <v>528</v>
      </c>
      <c r="E397" s="41" t="s">
        <v>767</v>
      </c>
      <c r="F397" s="87"/>
      <c r="G397" s="87">
        <v>162.69999999999999</v>
      </c>
      <c r="H397" s="87"/>
      <c r="I397" s="87"/>
      <c r="J397" s="87"/>
      <c r="K397" s="87"/>
      <c r="L397" s="87"/>
      <c r="M397" s="87"/>
      <c r="N397" s="87"/>
      <c r="O397" s="87"/>
      <c r="P397" s="87"/>
      <c r="Q397" s="87"/>
      <c r="R397" s="87">
        <f t="shared" si="6"/>
        <v>162.69999999999999</v>
      </c>
    </row>
    <row r="398" spans="1:18" x14ac:dyDescent="0.25">
      <c r="A398" s="43">
        <v>400</v>
      </c>
      <c r="B398" s="44">
        <v>2007126</v>
      </c>
      <c r="C398" s="44" t="s">
        <v>24</v>
      </c>
      <c r="D398" s="44" t="s">
        <v>528</v>
      </c>
      <c r="E398" s="44" t="s">
        <v>539</v>
      </c>
      <c r="F398" s="88">
        <v>180</v>
      </c>
      <c r="G398" s="88"/>
      <c r="H398" s="88">
        <v>1200</v>
      </c>
      <c r="I398" s="88">
        <v>134.19999999999999</v>
      </c>
      <c r="J398" s="88"/>
      <c r="K398" s="88"/>
      <c r="L398" s="88"/>
      <c r="M398" s="88"/>
      <c r="N398" s="88"/>
      <c r="O398" s="88"/>
      <c r="P398" s="88"/>
      <c r="Q398" s="88"/>
      <c r="R398" s="88">
        <f t="shared" si="6"/>
        <v>1514.2</v>
      </c>
    </row>
    <row r="399" spans="1:18" x14ac:dyDescent="0.25">
      <c r="A399" s="40">
        <v>401</v>
      </c>
      <c r="B399" s="41">
        <v>5171881</v>
      </c>
      <c r="C399" s="41" t="s">
        <v>769</v>
      </c>
      <c r="D399" s="41" t="s">
        <v>528</v>
      </c>
      <c r="E399" s="41" t="s">
        <v>539</v>
      </c>
      <c r="F399" s="87">
        <v>717.5</v>
      </c>
      <c r="G399" s="87"/>
      <c r="H399" s="87"/>
      <c r="I399" s="87"/>
      <c r="J399" s="87"/>
      <c r="K399" s="87"/>
      <c r="L399" s="87"/>
      <c r="M399" s="87"/>
      <c r="N399" s="87">
        <v>911.8</v>
      </c>
      <c r="O399" s="87"/>
      <c r="P399" s="87"/>
      <c r="Q399" s="87"/>
      <c r="R399" s="87">
        <f t="shared" si="6"/>
        <v>1629.3</v>
      </c>
    </row>
    <row r="400" spans="1:18" x14ac:dyDescent="0.25">
      <c r="A400" s="43">
        <v>402</v>
      </c>
      <c r="B400" s="44">
        <v>5134803</v>
      </c>
      <c r="C400" s="44" t="s">
        <v>770</v>
      </c>
      <c r="D400" s="44" t="s">
        <v>528</v>
      </c>
      <c r="E400" s="44" t="s">
        <v>539</v>
      </c>
      <c r="F400" s="88"/>
      <c r="G400" s="88"/>
      <c r="H400" s="88">
        <v>2000</v>
      </c>
      <c r="I400" s="88"/>
      <c r="J400" s="88">
        <v>479.6</v>
      </c>
      <c r="K400" s="88"/>
      <c r="L400" s="88"/>
      <c r="M400" s="88"/>
      <c r="N400" s="88"/>
      <c r="O400" s="88"/>
      <c r="P400" s="88"/>
      <c r="Q400" s="88"/>
      <c r="R400" s="88">
        <f t="shared" si="6"/>
        <v>2479.6</v>
      </c>
    </row>
    <row r="401" spans="1:18" x14ac:dyDescent="0.25">
      <c r="A401" s="40">
        <v>403</v>
      </c>
      <c r="B401" s="41">
        <v>2095025</v>
      </c>
      <c r="C401" s="41" t="s">
        <v>204</v>
      </c>
      <c r="D401" s="41" t="s">
        <v>528</v>
      </c>
      <c r="E401" s="41" t="s">
        <v>539</v>
      </c>
      <c r="F401" s="87"/>
      <c r="G401" s="87"/>
      <c r="H401" s="87">
        <v>42960</v>
      </c>
      <c r="I401" s="87"/>
      <c r="J401" s="87"/>
      <c r="K401" s="87"/>
      <c r="L401" s="87"/>
      <c r="M401" s="87"/>
      <c r="N401" s="87"/>
      <c r="O401" s="87"/>
      <c r="P401" s="87"/>
      <c r="Q401" s="87"/>
      <c r="R401" s="87">
        <f t="shared" si="6"/>
        <v>42960</v>
      </c>
    </row>
    <row r="402" spans="1:18" x14ac:dyDescent="0.25">
      <c r="A402" s="43">
        <v>404</v>
      </c>
      <c r="B402" s="44">
        <v>2703068</v>
      </c>
      <c r="C402" s="44" t="s">
        <v>771</v>
      </c>
      <c r="D402" s="44" t="s">
        <v>528</v>
      </c>
      <c r="E402" s="44" t="s">
        <v>539</v>
      </c>
      <c r="F402" s="88">
        <v>286.60000000000002</v>
      </c>
      <c r="G402" s="88">
        <v>42.5</v>
      </c>
      <c r="H402" s="88"/>
      <c r="I402" s="88">
        <v>134.19999999999999</v>
      </c>
      <c r="J402" s="88"/>
      <c r="K402" s="88"/>
      <c r="L402" s="88"/>
      <c r="M402" s="88"/>
      <c r="N402" s="88"/>
      <c r="O402" s="88"/>
      <c r="P402" s="88"/>
      <c r="Q402" s="88"/>
      <c r="R402" s="88">
        <f t="shared" si="6"/>
        <v>463.3</v>
      </c>
    </row>
    <row r="403" spans="1:18" x14ac:dyDescent="0.25">
      <c r="A403" s="40">
        <v>405</v>
      </c>
      <c r="B403" s="41">
        <v>2605163</v>
      </c>
      <c r="C403" s="41" t="s">
        <v>541</v>
      </c>
      <c r="D403" s="41" t="s">
        <v>528</v>
      </c>
      <c r="E403" s="41" t="s">
        <v>539</v>
      </c>
      <c r="F403" s="87"/>
      <c r="G403" s="87"/>
      <c r="H403" s="87">
        <v>19060</v>
      </c>
      <c r="I403" s="87"/>
      <c r="J403" s="87"/>
      <c r="K403" s="87"/>
      <c r="L403" s="87"/>
      <c r="M403" s="87"/>
      <c r="N403" s="87"/>
      <c r="O403" s="87"/>
      <c r="P403" s="87"/>
      <c r="Q403" s="87"/>
      <c r="R403" s="87">
        <f t="shared" si="6"/>
        <v>19060</v>
      </c>
    </row>
    <row r="404" spans="1:18" x14ac:dyDescent="0.25">
      <c r="A404" s="43">
        <v>406</v>
      </c>
      <c r="B404" s="44">
        <v>2655772</v>
      </c>
      <c r="C404" s="44" t="s">
        <v>772</v>
      </c>
      <c r="D404" s="44" t="s">
        <v>528</v>
      </c>
      <c r="E404" s="44" t="s">
        <v>539</v>
      </c>
      <c r="F404" s="88"/>
      <c r="G404" s="88"/>
      <c r="H404" s="88"/>
      <c r="I404" s="88">
        <v>134.19999999999999</v>
      </c>
      <c r="J404" s="88"/>
      <c r="K404" s="88"/>
      <c r="L404" s="88"/>
      <c r="M404" s="88"/>
      <c r="N404" s="88"/>
      <c r="O404" s="88"/>
      <c r="P404" s="88"/>
      <c r="Q404" s="88"/>
      <c r="R404" s="88">
        <f t="shared" si="6"/>
        <v>134.19999999999999</v>
      </c>
    </row>
    <row r="405" spans="1:18" x14ac:dyDescent="0.25">
      <c r="A405" s="40">
        <v>407</v>
      </c>
      <c r="B405" s="41">
        <v>2839717</v>
      </c>
      <c r="C405" s="41" t="s">
        <v>454</v>
      </c>
      <c r="D405" s="41" t="s">
        <v>528</v>
      </c>
      <c r="E405" s="41" t="s">
        <v>773</v>
      </c>
      <c r="F405" s="87"/>
      <c r="G405" s="87"/>
      <c r="H405" s="87"/>
      <c r="I405" s="87"/>
      <c r="J405" s="87"/>
      <c r="K405" s="87"/>
      <c r="L405" s="87"/>
      <c r="M405" s="87"/>
      <c r="N405" s="87">
        <v>8424</v>
      </c>
      <c r="O405" s="87"/>
      <c r="P405" s="87"/>
      <c r="Q405" s="87"/>
      <c r="R405" s="87">
        <f t="shared" si="6"/>
        <v>8424</v>
      </c>
    </row>
    <row r="406" spans="1:18" x14ac:dyDescent="0.25">
      <c r="A406" s="43">
        <v>408</v>
      </c>
      <c r="B406" s="44">
        <v>2662647</v>
      </c>
      <c r="C406" s="44" t="s">
        <v>517</v>
      </c>
      <c r="D406" s="44" t="s">
        <v>528</v>
      </c>
      <c r="E406" s="44" t="s">
        <v>773</v>
      </c>
      <c r="F406" s="88"/>
      <c r="G406" s="88"/>
      <c r="H406" s="88"/>
      <c r="I406" s="88"/>
      <c r="J406" s="88"/>
      <c r="K406" s="88"/>
      <c r="L406" s="88"/>
      <c r="M406" s="88"/>
      <c r="N406" s="88">
        <v>750</v>
      </c>
      <c r="O406" s="88"/>
      <c r="P406" s="88"/>
      <c r="Q406" s="88"/>
      <c r="R406" s="88">
        <f t="shared" si="6"/>
        <v>750</v>
      </c>
    </row>
    <row r="407" spans="1:18" x14ac:dyDescent="0.25">
      <c r="A407" s="40">
        <v>409</v>
      </c>
      <c r="B407" s="41">
        <v>2027615</v>
      </c>
      <c r="C407" s="41" t="s">
        <v>754</v>
      </c>
      <c r="D407" s="41" t="s">
        <v>528</v>
      </c>
      <c r="E407" s="41" t="s">
        <v>774</v>
      </c>
      <c r="F407" s="87"/>
      <c r="G407" s="87"/>
      <c r="H407" s="87">
        <v>1249.5999999999999</v>
      </c>
      <c r="I407" s="87"/>
      <c r="J407" s="87"/>
      <c r="K407" s="87"/>
      <c r="L407" s="87"/>
      <c r="M407" s="87"/>
      <c r="N407" s="87"/>
      <c r="O407" s="87"/>
      <c r="P407" s="87"/>
      <c r="Q407" s="87"/>
      <c r="R407" s="87">
        <f t="shared" si="6"/>
        <v>1249.5999999999999</v>
      </c>
    </row>
    <row r="408" spans="1:18" x14ac:dyDescent="0.25">
      <c r="A408" s="43">
        <v>410</v>
      </c>
      <c r="B408" s="44">
        <v>2075385</v>
      </c>
      <c r="C408" s="44" t="s">
        <v>209</v>
      </c>
      <c r="D408" s="44" t="s">
        <v>528</v>
      </c>
      <c r="E408" s="44" t="s">
        <v>774</v>
      </c>
      <c r="F408" s="88"/>
      <c r="G408" s="88"/>
      <c r="H408" s="88">
        <v>428.7</v>
      </c>
      <c r="I408" s="88"/>
      <c r="J408" s="88"/>
      <c r="K408" s="88"/>
      <c r="L408" s="88"/>
      <c r="M408" s="88"/>
      <c r="N408" s="88"/>
      <c r="O408" s="88"/>
      <c r="P408" s="88"/>
      <c r="Q408" s="88"/>
      <c r="R408" s="88">
        <f t="shared" si="6"/>
        <v>428.7</v>
      </c>
    </row>
    <row r="409" spans="1:18" x14ac:dyDescent="0.25">
      <c r="A409" s="40">
        <v>411</v>
      </c>
      <c r="B409" s="41">
        <v>5031974</v>
      </c>
      <c r="C409" s="41" t="s">
        <v>643</v>
      </c>
      <c r="D409" s="41" t="s">
        <v>528</v>
      </c>
      <c r="E409" s="41" t="s">
        <v>774</v>
      </c>
      <c r="F409" s="87"/>
      <c r="G409" s="87"/>
      <c r="H409" s="87">
        <v>860</v>
      </c>
      <c r="I409" s="87"/>
      <c r="J409" s="87"/>
      <c r="K409" s="87"/>
      <c r="L409" s="87"/>
      <c r="M409" s="87"/>
      <c r="N409" s="87"/>
      <c r="O409" s="87"/>
      <c r="P409" s="87"/>
      <c r="Q409" s="87"/>
      <c r="R409" s="87">
        <f t="shared" si="6"/>
        <v>860</v>
      </c>
    </row>
    <row r="410" spans="1:18" x14ac:dyDescent="0.25">
      <c r="A410" s="43">
        <v>412</v>
      </c>
      <c r="B410" s="44">
        <v>5101158</v>
      </c>
      <c r="C410" s="44" t="s">
        <v>775</v>
      </c>
      <c r="D410" s="44" t="s">
        <v>528</v>
      </c>
      <c r="E410" s="44" t="s">
        <v>774</v>
      </c>
      <c r="F410" s="88"/>
      <c r="G410" s="88"/>
      <c r="H410" s="88">
        <v>11422.2</v>
      </c>
      <c r="I410" s="88"/>
      <c r="J410" s="88"/>
      <c r="K410" s="88"/>
      <c r="L410" s="88"/>
      <c r="M410" s="88"/>
      <c r="N410" s="88"/>
      <c r="O410" s="88"/>
      <c r="P410" s="88"/>
      <c r="Q410" s="88"/>
      <c r="R410" s="88">
        <f t="shared" si="6"/>
        <v>11422.2</v>
      </c>
    </row>
    <row r="411" spans="1:18" x14ac:dyDescent="0.25">
      <c r="A411" s="40">
        <v>413</v>
      </c>
      <c r="B411" s="41">
        <v>2696304</v>
      </c>
      <c r="C411" s="41" t="s">
        <v>415</v>
      </c>
      <c r="D411" s="41" t="s">
        <v>528</v>
      </c>
      <c r="E411" s="41" t="s">
        <v>774</v>
      </c>
      <c r="F411" s="87"/>
      <c r="G411" s="87"/>
      <c r="H411" s="87">
        <v>484</v>
      </c>
      <c r="I411" s="87"/>
      <c r="J411" s="87"/>
      <c r="K411" s="87"/>
      <c r="L411" s="87"/>
      <c r="M411" s="87"/>
      <c r="N411" s="87"/>
      <c r="O411" s="87"/>
      <c r="P411" s="87"/>
      <c r="Q411" s="87"/>
      <c r="R411" s="87">
        <f t="shared" si="6"/>
        <v>484</v>
      </c>
    </row>
    <row r="412" spans="1:18" x14ac:dyDescent="0.25">
      <c r="A412" s="43">
        <v>414</v>
      </c>
      <c r="B412" s="44">
        <v>2100231</v>
      </c>
      <c r="C412" s="44" t="s">
        <v>60</v>
      </c>
      <c r="D412" s="44" t="s">
        <v>528</v>
      </c>
      <c r="E412" s="44" t="s">
        <v>774</v>
      </c>
      <c r="F412" s="88"/>
      <c r="G412" s="88"/>
      <c r="H412" s="88">
        <v>4762</v>
      </c>
      <c r="I412" s="88"/>
      <c r="J412" s="88"/>
      <c r="K412" s="88"/>
      <c r="L412" s="88"/>
      <c r="M412" s="88"/>
      <c r="N412" s="88"/>
      <c r="O412" s="88"/>
      <c r="P412" s="88"/>
      <c r="Q412" s="88"/>
      <c r="R412" s="88">
        <f t="shared" si="6"/>
        <v>4762</v>
      </c>
    </row>
    <row r="413" spans="1:18" x14ac:dyDescent="0.25">
      <c r="A413" s="40">
        <v>415</v>
      </c>
      <c r="B413" s="41">
        <v>2063182</v>
      </c>
      <c r="C413" s="41" t="s">
        <v>765</v>
      </c>
      <c r="D413" s="41" t="s">
        <v>528</v>
      </c>
      <c r="E413" s="41" t="s">
        <v>774</v>
      </c>
      <c r="F413" s="87"/>
      <c r="G413" s="87"/>
      <c r="H413" s="87">
        <v>3054.2</v>
      </c>
      <c r="I413" s="87"/>
      <c r="J413" s="87"/>
      <c r="K413" s="87"/>
      <c r="L413" s="87"/>
      <c r="M413" s="87"/>
      <c r="N413" s="87"/>
      <c r="O413" s="87"/>
      <c r="P413" s="87"/>
      <c r="Q413" s="87"/>
      <c r="R413" s="87">
        <f t="shared" si="6"/>
        <v>3054.2</v>
      </c>
    </row>
    <row r="414" spans="1:18" x14ac:dyDescent="0.25">
      <c r="A414" s="43">
        <v>416</v>
      </c>
      <c r="B414" s="44">
        <v>2550466</v>
      </c>
      <c r="C414" s="44" t="s">
        <v>493</v>
      </c>
      <c r="D414" s="44" t="s">
        <v>528</v>
      </c>
      <c r="E414" s="44" t="s">
        <v>774</v>
      </c>
      <c r="F414" s="88"/>
      <c r="G414" s="88"/>
      <c r="H414" s="88">
        <v>49.67</v>
      </c>
      <c r="I414" s="88"/>
      <c r="J414" s="88"/>
      <c r="K414" s="88"/>
      <c r="L414" s="88"/>
      <c r="M414" s="88"/>
      <c r="N414" s="88"/>
      <c r="O414" s="88"/>
      <c r="P414" s="88"/>
      <c r="Q414" s="88"/>
      <c r="R414" s="88">
        <f t="shared" si="6"/>
        <v>49.67</v>
      </c>
    </row>
    <row r="415" spans="1:18" x14ac:dyDescent="0.25">
      <c r="A415" s="40">
        <v>417</v>
      </c>
      <c r="B415" s="41">
        <v>2095025</v>
      </c>
      <c r="C415" s="41" t="s">
        <v>204</v>
      </c>
      <c r="D415" s="41" t="s">
        <v>528</v>
      </c>
      <c r="E415" s="41" t="s">
        <v>774</v>
      </c>
      <c r="F415" s="87"/>
      <c r="G415" s="87"/>
      <c r="H415" s="87">
        <v>10127.09</v>
      </c>
      <c r="I415" s="87"/>
      <c r="J415" s="87"/>
      <c r="K415" s="87"/>
      <c r="L415" s="87"/>
      <c r="M415" s="87"/>
      <c r="N415" s="87"/>
      <c r="O415" s="87"/>
      <c r="P415" s="87"/>
      <c r="Q415" s="87"/>
      <c r="R415" s="87">
        <f t="shared" si="6"/>
        <v>10127.09</v>
      </c>
    </row>
    <row r="416" spans="1:18" x14ac:dyDescent="0.25">
      <c r="A416" s="43">
        <v>418</v>
      </c>
      <c r="B416" s="44">
        <v>2027615</v>
      </c>
      <c r="C416" s="44" t="s">
        <v>754</v>
      </c>
      <c r="D416" s="44" t="s">
        <v>528</v>
      </c>
      <c r="E416" s="44" t="s">
        <v>776</v>
      </c>
      <c r="F416" s="88"/>
      <c r="G416" s="88"/>
      <c r="H416" s="88"/>
      <c r="I416" s="88"/>
      <c r="J416" s="88"/>
      <c r="K416" s="88"/>
      <c r="L416" s="88"/>
      <c r="M416" s="88"/>
      <c r="N416" s="88">
        <v>26737.200000000001</v>
      </c>
      <c r="O416" s="88"/>
      <c r="P416" s="88"/>
      <c r="Q416" s="88"/>
      <c r="R416" s="88">
        <f t="shared" si="6"/>
        <v>26737.200000000001</v>
      </c>
    </row>
    <row r="417" spans="1:18" x14ac:dyDescent="0.25">
      <c r="A417" s="40">
        <v>419</v>
      </c>
      <c r="B417" s="41">
        <v>2807459</v>
      </c>
      <c r="C417" s="41" t="s">
        <v>777</v>
      </c>
      <c r="D417" s="41" t="s">
        <v>528</v>
      </c>
      <c r="E417" s="41" t="s">
        <v>776</v>
      </c>
      <c r="F417" s="87"/>
      <c r="G417" s="87"/>
      <c r="H417" s="87"/>
      <c r="I417" s="87"/>
      <c r="J417" s="87"/>
      <c r="K417" s="87"/>
      <c r="L417" s="87"/>
      <c r="M417" s="87"/>
      <c r="N417" s="87">
        <v>20</v>
      </c>
      <c r="O417" s="87"/>
      <c r="P417" s="87"/>
      <c r="Q417" s="87"/>
      <c r="R417" s="87">
        <f t="shared" si="6"/>
        <v>20</v>
      </c>
    </row>
    <row r="418" spans="1:18" x14ac:dyDescent="0.25">
      <c r="A418" s="43">
        <v>420</v>
      </c>
      <c r="B418" s="44">
        <v>2112868</v>
      </c>
      <c r="C418" s="44" t="s">
        <v>18</v>
      </c>
      <c r="D418" s="44" t="s">
        <v>528</v>
      </c>
      <c r="E418" s="44" t="s">
        <v>776</v>
      </c>
      <c r="F418" s="88"/>
      <c r="G418" s="88"/>
      <c r="H418" s="88"/>
      <c r="I418" s="88"/>
      <c r="J418" s="88"/>
      <c r="K418" s="88"/>
      <c r="L418" s="88"/>
      <c r="M418" s="88"/>
      <c r="N418" s="88">
        <v>1094500</v>
      </c>
      <c r="O418" s="88"/>
      <c r="P418" s="88"/>
      <c r="Q418" s="88"/>
      <c r="R418" s="88">
        <f t="shared" si="6"/>
        <v>1094500</v>
      </c>
    </row>
    <row r="419" spans="1:18" x14ac:dyDescent="0.25">
      <c r="A419" s="40">
        <v>421</v>
      </c>
      <c r="B419" s="41">
        <v>2646455</v>
      </c>
      <c r="C419" s="41" t="s">
        <v>442</v>
      </c>
      <c r="D419" s="41" t="s">
        <v>528</v>
      </c>
      <c r="E419" s="41" t="s">
        <v>776</v>
      </c>
      <c r="F419" s="87"/>
      <c r="G419" s="87"/>
      <c r="H419" s="87"/>
      <c r="I419" s="87"/>
      <c r="J419" s="87"/>
      <c r="K419" s="87"/>
      <c r="L419" s="87"/>
      <c r="M419" s="87"/>
      <c r="N419" s="87">
        <v>3178.5</v>
      </c>
      <c r="O419" s="87"/>
      <c r="P419" s="87"/>
      <c r="Q419" s="87"/>
      <c r="R419" s="87">
        <f t="shared" si="6"/>
        <v>3178.5</v>
      </c>
    </row>
    <row r="420" spans="1:18" x14ac:dyDescent="0.25">
      <c r="A420" s="43">
        <v>422</v>
      </c>
      <c r="B420" s="44">
        <v>5261198</v>
      </c>
      <c r="C420" s="44" t="s">
        <v>156</v>
      </c>
      <c r="D420" s="44" t="s">
        <v>528</v>
      </c>
      <c r="E420" s="44" t="s">
        <v>776</v>
      </c>
      <c r="F420" s="88"/>
      <c r="G420" s="88"/>
      <c r="H420" s="88"/>
      <c r="I420" s="88"/>
      <c r="J420" s="88"/>
      <c r="K420" s="88"/>
      <c r="L420" s="88"/>
      <c r="M420" s="88"/>
      <c r="N420" s="88">
        <v>45787.5</v>
      </c>
      <c r="O420" s="88"/>
      <c r="P420" s="88"/>
      <c r="Q420" s="88"/>
      <c r="R420" s="88">
        <f t="shared" si="6"/>
        <v>45787.5</v>
      </c>
    </row>
    <row r="421" spans="1:18" x14ac:dyDescent="0.25">
      <c r="A421" s="40">
        <v>423</v>
      </c>
      <c r="B421" s="41">
        <v>2839717</v>
      </c>
      <c r="C421" s="41" t="s">
        <v>454</v>
      </c>
      <c r="D421" s="41" t="s">
        <v>528</v>
      </c>
      <c r="E421" s="41" t="s">
        <v>776</v>
      </c>
      <c r="F421" s="87"/>
      <c r="G421" s="87"/>
      <c r="H421" s="87"/>
      <c r="I421" s="87"/>
      <c r="J421" s="87"/>
      <c r="K421" s="87"/>
      <c r="L421" s="87"/>
      <c r="M421" s="87"/>
      <c r="N421" s="87">
        <v>12758.4</v>
      </c>
      <c r="O421" s="87"/>
      <c r="P421" s="87"/>
      <c r="Q421" s="87"/>
      <c r="R421" s="87">
        <f t="shared" si="6"/>
        <v>12758.4</v>
      </c>
    </row>
    <row r="422" spans="1:18" x14ac:dyDescent="0.25">
      <c r="A422" s="43">
        <v>424</v>
      </c>
      <c r="B422" s="44">
        <v>3738191</v>
      </c>
      <c r="C422" s="44" t="s">
        <v>34</v>
      </c>
      <c r="D422" s="44" t="s">
        <v>528</v>
      </c>
      <c r="E422" s="44" t="s">
        <v>776</v>
      </c>
      <c r="F422" s="88"/>
      <c r="G422" s="88"/>
      <c r="H422" s="88"/>
      <c r="I422" s="88"/>
      <c r="J422" s="88"/>
      <c r="K422" s="88"/>
      <c r="L422" s="88"/>
      <c r="M422" s="88"/>
      <c r="N422" s="88">
        <v>6000</v>
      </c>
      <c r="O422" s="88"/>
      <c r="P422" s="88"/>
      <c r="Q422" s="88"/>
      <c r="R422" s="88">
        <f t="shared" si="6"/>
        <v>6000</v>
      </c>
    </row>
    <row r="423" spans="1:18" x14ac:dyDescent="0.25">
      <c r="A423" s="40">
        <v>425</v>
      </c>
      <c r="B423" s="41">
        <v>5015243</v>
      </c>
      <c r="C423" s="41" t="s">
        <v>106</v>
      </c>
      <c r="D423" s="41" t="s">
        <v>528</v>
      </c>
      <c r="E423" s="41" t="s">
        <v>776</v>
      </c>
      <c r="F423" s="87">
        <v>7974.6</v>
      </c>
      <c r="G423" s="87"/>
      <c r="H423" s="87"/>
      <c r="I423" s="87"/>
      <c r="J423" s="87"/>
      <c r="K423" s="87"/>
      <c r="L423" s="87"/>
      <c r="M423" s="87"/>
      <c r="N423" s="87">
        <v>107402.5</v>
      </c>
      <c r="O423" s="87"/>
      <c r="P423" s="87"/>
      <c r="Q423" s="87"/>
      <c r="R423" s="87">
        <f t="shared" si="6"/>
        <v>115377.1</v>
      </c>
    </row>
    <row r="424" spans="1:18" x14ac:dyDescent="0.25">
      <c r="A424" s="43">
        <v>426</v>
      </c>
      <c r="B424" s="44">
        <v>2707969</v>
      </c>
      <c r="C424" s="44" t="s">
        <v>218</v>
      </c>
      <c r="D424" s="44" t="s">
        <v>528</v>
      </c>
      <c r="E424" s="44" t="s">
        <v>778</v>
      </c>
      <c r="F424" s="88"/>
      <c r="G424" s="88">
        <v>392</v>
      </c>
      <c r="H424" s="88"/>
      <c r="I424" s="88"/>
      <c r="J424" s="88"/>
      <c r="K424" s="88"/>
      <c r="L424" s="88"/>
      <c r="M424" s="88"/>
      <c r="N424" s="88">
        <v>28326.7</v>
      </c>
      <c r="O424" s="88"/>
      <c r="P424" s="88"/>
      <c r="Q424" s="88"/>
      <c r="R424" s="88">
        <f t="shared" si="6"/>
        <v>28718.7</v>
      </c>
    </row>
    <row r="425" spans="1:18" x14ac:dyDescent="0.25">
      <c r="A425" s="40">
        <v>427</v>
      </c>
      <c r="B425" s="41">
        <v>2861429</v>
      </c>
      <c r="C425" s="41" t="s">
        <v>632</v>
      </c>
      <c r="D425" s="41" t="s">
        <v>528</v>
      </c>
      <c r="E425" s="41" t="s">
        <v>778</v>
      </c>
      <c r="F425" s="87"/>
      <c r="G425" s="87"/>
      <c r="H425" s="87"/>
      <c r="I425" s="87"/>
      <c r="J425" s="87"/>
      <c r="K425" s="87"/>
      <c r="L425" s="87"/>
      <c r="M425" s="87"/>
      <c r="N425" s="87">
        <v>7694.7</v>
      </c>
      <c r="O425" s="87"/>
      <c r="P425" s="87"/>
      <c r="Q425" s="87"/>
      <c r="R425" s="87">
        <f t="shared" si="6"/>
        <v>7694.7</v>
      </c>
    </row>
    <row r="426" spans="1:18" x14ac:dyDescent="0.25">
      <c r="A426" s="43">
        <v>428</v>
      </c>
      <c r="B426" s="44">
        <v>5025397</v>
      </c>
      <c r="C426" s="44" t="s">
        <v>779</v>
      </c>
      <c r="D426" s="44" t="s">
        <v>528</v>
      </c>
      <c r="E426" s="44" t="s">
        <v>778</v>
      </c>
      <c r="F426" s="88"/>
      <c r="G426" s="88">
        <v>337.8</v>
      </c>
      <c r="H426" s="88"/>
      <c r="I426" s="88"/>
      <c r="J426" s="88"/>
      <c r="K426" s="88"/>
      <c r="L426" s="88"/>
      <c r="M426" s="88"/>
      <c r="N426" s="88"/>
      <c r="O426" s="88"/>
      <c r="P426" s="88"/>
      <c r="Q426" s="88"/>
      <c r="R426" s="88">
        <f t="shared" si="6"/>
        <v>337.8</v>
      </c>
    </row>
    <row r="427" spans="1:18" x14ac:dyDescent="0.25">
      <c r="A427" s="40">
        <v>429</v>
      </c>
      <c r="B427" s="41">
        <v>5026628</v>
      </c>
      <c r="C427" s="41" t="s">
        <v>659</v>
      </c>
      <c r="D427" s="41" t="s">
        <v>528</v>
      </c>
      <c r="E427" s="41" t="s">
        <v>778</v>
      </c>
      <c r="F427" s="87"/>
      <c r="G427" s="87"/>
      <c r="H427" s="87">
        <v>880</v>
      </c>
      <c r="I427" s="87"/>
      <c r="J427" s="87"/>
      <c r="K427" s="87"/>
      <c r="L427" s="87"/>
      <c r="M427" s="87"/>
      <c r="N427" s="87"/>
      <c r="O427" s="87"/>
      <c r="P427" s="87"/>
      <c r="Q427" s="87"/>
      <c r="R427" s="87">
        <f t="shared" si="6"/>
        <v>880</v>
      </c>
    </row>
    <row r="428" spans="1:18" x14ac:dyDescent="0.25">
      <c r="A428" s="43">
        <v>430</v>
      </c>
      <c r="B428" s="44">
        <v>2550245</v>
      </c>
      <c r="C428" s="44" t="s">
        <v>635</v>
      </c>
      <c r="D428" s="44" t="s">
        <v>528</v>
      </c>
      <c r="E428" s="44" t="s">
        <v>778</v>
      </c>
      <c r="F428" s="88">
        <v>1744.03</v>
      </c>
      <c r="G428" s="88">
        <v>2660.5</v>
      </c>
      <c r="H428" s="88"/>
      <c r="I428" s="88"/>
      <c r="J428" s="88"/>
      <c r="K428" s="88"/>
      <c r="L428" s="88"/>
      <c r="M428" s="88"/>
      <c r="N428" s="88"/>
      <c r="O428" s="88"/>
      <c r="P428" s="88"/>
      <c r="Q428" s="88"/>
      <c r="R428" s="88">
        <f t="shared" si="6"/>
        <v>4404.53</v>
      </c>
    </row>
    <row r="429" spans="1:18" x14ac:dyDescent="0.25">
      <c r="A429" s="40">
        <v>431</v>
      </c>
      <c r="B429" s="41">
        <v>2045931</v>
      </c>
      <c r="C429" s="41" t="s">
        <v>40</v>
      </c>
      <c r="D429" s="41" t="s">
        <v>528</v>
      </c>
      <c r="E429" s="41" t="s">
        <v>778</v>
      </c>
      <c r="F429" s="87"/>
      <c r="G429" s="87">
        <v>1052.0999999999999</v>
      </c>
      <c r="H429" s="87">
        <v>2200</v>
      </c>
      <c r="I429" s="87"/>
      <c r="J429" s="87"/>
      <c r="K429" s="87"/>
      <c r="L429" s="87"/>
      <c r="M429" s="87"/>
      <c r="N429" s="87"/>
      <c r="O429" s="87"/>
      <c r="P429" s="87"/>
      <c r="Q429" s="87"/>
      <c r="R429" s="87">
        <f t="shared" si="6"/>
        <v>3252.1</v>
      </c>
    </row>
    <row r="430" spans="1:18" x14ac:dyDescent="0.25">
      <c r="A430" s="43">
        <v>432</v>
      </c>
      <c r="B430" s="44">
        <v>2763788</v>
      </c>
      <c r="C430" s="44" t="s">
        <v>68</v>
      </c>
      <c r="D430" s="44" t="s">
        <v>528</v>
      </c>
      <c r="E430" s="44" t="s">
        <v>778</v>
      </c>
      <c r="F430" s="88"/>
      <c r="G430" s="88"/>
      <c r="H430" s="88">
        <v>2093.59</v>
      </c>
      <c r="I430" s="88"/>
      <c r="J430" s="88"/>
      <c r="K430" s="88"/>
      <c r="L430" s="88"/>
      <c r="M430" s="88"/>
      <c r="N430" s="88"/>
      <c r="O430" s="88"/>
      <c r="P430" s="88"/>
      <c r="Q430" s="88"/>
      <c r="R430" s="88">
        <f t="shared" si="6"/>
        <v>2093.59</v>
      </c>
    </row>
    <row r="431" spans="1:18" x14ac:dyDescent="0.25">
      <c r="A431" s="40">
        <v>433</v>
      </c>
      <c r="B431" s="41">
        <v>2019086</v>
      </c>
      <c r="C431" s="41" t="s">
        <v>736</v>
      </c>
      <c r="D431" s="41" t="s">
        <v>528</v>
      </c>
      <c r="E431" s="41" t="s">
        <v>778</v>
      </c>
      <c r="F431" s="87">
        <v>458.29999999999995</v>
      </c>
      <c r="G431" s="87"/>
      <c r="H431" s="87"/>
      <c r="I431" s="87"/>
      <c r="J431" s="87"/>
      <c r="K431" s="87"/>
      <c r="L431" s="87"/>
      <c r="M431" s="87"/>
      <c r="N431" s="87"/>
      <c r="O431" s="87"/>
      <c r="P431" s="87"/>
      <c r="Q431" s="87"/>
      <c r="R431" s="87">
        <f t="shared" si="6"/>
        <v>458.29999999999995</v>
      </c>
    </row>
    <row r="432" spans="1:18" x14ac:dyDescent="0.25">
      <c r="A432" s="43">
        <v>434</v>
      </c>
      <c r="B432" s="44">
        <v>5031974</v>
      </c>
      <c r="C432" s="44" t="s">
        <v>643</v>
      </c>
      <c r="D432" s="44" t="s">
        <v>528</v>
      </c>
      <c r="E432" s="44" t="s">
        <v>780</v>
      </c>
      <c r="F432" s="88"/>
      <c r="G432" s="88">
        <v>1259.5999999999999</v>
      </c>
      <c r="H432" s="88"/>
      <c r="I432" s="88"/>
      <c r="J432" s="88"/>
      <c r="K432" s="88"/>
      <c r="L432" s="88"/>
      <c r="M432" s="88"/>
      <c r="N432" s="88">
        <v>2109.4</v>
      </c>
      <c r="O432" s="88"/>
      <c r="P432" s="88"/>
      <c r="Q432" s="88"/>
      <c r="R432" s="88">
        <f t="shared" si="6"/>
        <v>3369</v>
      </c>
    </row>
    <row r="433" spans="1:18" x14ac:dyDescent="0.25">
      <c r="A433" s="40">
        <v>435</v>
      </c>
      <c r="B433" s="41">
        <v>5306361</v>
      </c>
      <c r="C433" s="41" t="s">
        <v>255</v>
      </c>
      <c r="D433" s="41" t="s">
        <v>528</v>
      </c>
      <c r="E433" s="41" t="s">
        <v>780</v>
      </c>
      <c r="F433" s="87"/>
      <c r="G433" s="87">
        <v>132</v>
      </c>
      <c r="H433" s="87"/>
      <c r="I433" s="87"/>
      <c r="J433" s="87"/>
      <c r="K433" s="87"/>
      <c r="L433" s="87"/>
      <c r="M433" s="87"/>
      <c r="N433" s="87"/>
      <c r="O433" s="87"/>
      <c r="P433" s="87"/>
      <c r="Q433" s="87"/>
      <c r="R433" s="87">
        <f t="shared" si="6"/>
        <v>132</v>
      </c>
    </row>
    <row r="434" spans="1:18" x14ac:dyDescent="0.25">
      <c r="A434" s="43">
        <v>436</v>
      </c>
      <c r="B434" s="44">
        <v>5232538</v>
      </c>
      <c r="C434" s="44" t="s">
        <v>711</v>
      </c>
      <c r="D434" s="44" t="s">
        <v>528</v>
      </c>
      <c r="E434" s="44" t="s">
        <v>780</v>
      </c>
      <c r="F434" s="88"/>
      <c r="G434" s="88">
        <v>1541.2</v>
      </c>
      <c r="H434" s="88"/>
      <c r="I434" s="88"/>
      <c r="J434" s="88"/>
      <c r="K434" s="88"/>
      <c r="L434" s="88"/>
      <c r="M434" s="88"/>
      <c r="N434" s="88"/>
      <c r="O434" s="88"/>
      <c r="P434" s="88"/>
      <c r="Q434" s="88"/>
      <c r="R434" s="88">
        <f t="shared" si="6"/>
        <v>1541.2</v>
      </c>
    </row>
    <row r="435" spans="1:18" x14ac:dyDescent="0.25">
      <c r="A435" s="40">
        <v>437</v>
      </c>
      <c r="B435" s="41">
        <v>2696304</v>
      </c>
      <c r="C435" s="41" t="s">
        <v>415</v>
      </c>
      <c r="D435" s="41" t="s">
        <v>528</v>
      </c>
      <c r="E435" s="41" t="s">
        <v>780</v>
      </c>
      <c r="F435" s="87"/>
      <c r="G435" s="87"/>
      <c r="H435" s="87">
        <v>2000</v>
      </c>
      <c r="I435" s="87"/>
      <c r="J435" s="87"/>
      <c r="K435" s="87"/>
      <c r="L435" s="87"/>
      <c r="M435" s="87"/>
      <c r="N435" s="87"/>
      <c r="O435" s="87"/>
      <c r="P435" s="87"/>
      <c r="Q435" s="87"/>
      <c r="R435" s="87">
        <f t="shared" si="6"/>
        <v>2000</v>
      </c>
    </row>
    <row r="436" spans="1:18" x14ac:dyDescent="0.25">
      <c r="A436" s="43">
        <v>438</v>
      </c>
      <c r="B436" s="44">
        <v>2867095</v>
      </c>
      <c r="C436" s="44" t="s">
        <v>676</v>
      </c>
      <c r="D436" s="44" t="s">
        <v>528</v>
      </c>
      <c r="E436" s="44" t="s">
        <v>362</v>
      </c>
      <c r="F436" s="88"/>
      <c r="G436" s="88">
        <v>357.7</v>
      </c>
      <c r="H436" s="88"/>
      <c r="I436" s="88"/>
      <c r="J436" s="88"/>
      <c r="K436" s="88"/>
      <c r="L436" s="88"/>
      <c r="M436" s="88"/>
      <c r="N436" s="88"/>
      <c r="O436" s="88"/>
      <c r="P436" s="88"/>
      <c r="Q436" s="88"/>
      <c r="R436" s="88">
        <f t="shared" si="6"/>
        <v>357.7</v>
      </c>
    </row>
    <row r="437" spans="1:18" x14ac:dyDescent="0.25">
      <c r="A437" s="40">
        <v>439</v>
      </c>
      <c r="B437" s="41">
        <v>5106508</v>
      </c>
      <c r="C437" s="41" t="s">
        <v>781</v>
      </c>
      <c r="D437" s="41" t="s">
        <v>528</v>
      </c>
      <c r="E437" s="41" t="s">
        <v>362</v>
      </c>
      <c r="F437" s="87"/>
      <c r="G437" s="87"/>
      <c r="H437" s="87"/>
      <c r="I437" s="87"/>
      <c r="J437" s="87"/>
      <c r="K437" s="87"/>
      <c r="L437" s="87"/>
      <c r="M437" s="87"/>
      <c r="N437" s="87">
        <v>22671.360000000001</v>
      </c>
      <c r="O437" s="87"/>
      <c r="P437" s="87"/>
      <c r="Q437" s="87"/>
      <c r="R437" s="87">
        <f t="shared" si="6"/>
        <v>22671.360000000001</v>
      </c>
    </row>
    <row r="438" spans="1:18" x14ac:dyDescent="0.25">
      <c r="A438" s="43">
        <v>440</v>
      </c>
      <c r="B438" s="44">
        <v>5660327</v>
      </c>
      <c r="C438" s="44" t="s">
        <v>379</v>
      </c>
      <c r="D438" s="44" t="s">
        <v>528</v>
      </c>
      <c r="E438" s="44" t="s">
        <v>362</v>
      </c>
      <c r="F438" s="88"/>
      <c r="G438" s="88">
        <v>237.6</v>
      </c>
      <c r="H438" s="88"/>
      <c r="I438" s="88"/>
      <c r="J438" s="88"/>
      <c r="K438" s="88"/>
      <c r="L438" s="88"/>
      <c r="M438" s="88"/>
      <c r="N438" s="88"/>
      <c r="O438" s="88"/>
      <c r="P438" s="88"/>
      <c r="Q438" s="88"/>
      <c r="R438" s="88">
        <f t="shared" si="6"/>
        <v>237.6</v>
      </c>
    </row>
    <row r="439" spans="1:18" x14ac:dyDescent="0.25">
      <c r="A439" s="40">
        <v>441</v>
      </c>
      <c r="B439" s="41">
        <v>5584469</v>
      </c>
      <c r="C439" s="41" t="s">
        <v>137</v>
      </c>
      <c r="D439" s="41" t="s">
        <v>528</v>
      </c>
      <c r="E439" s="41" t="s">
        <v>362</v>
      </c>
      <c r="F439" s="87"/>
      <c r="G439" s="87">
        <v>539</v>
      </c>
      <c r="H439" s="87"/>
      <c r="I439" s="87"/>
      <c r="J439" s="87"/>
      <c r="K439" s="87"/>
      <c r="L439" s="87"/>
      <c r="M439" s="87"/>
      <c r="N439" s="87"/>
      <c r="O439" s="87"/>
      <c r="P439" s="87"/>
      <c r="Q439" s="87"/>
      <c r="R439" s="87">
        <f t="shared" si="6"/>
        <v>539</v>
      </c>
    </row>
    <row r="440" spans="1:18" x14ac:dyDescent="0.25">
      <c r="A440" s="43">
        <v>442</v>
      </c>
      <c r="B440" s="44">
        <v>2766337</v>
      </c>
      <c r="C440" s="44" t="s">
        <v>139</v>
      </c>
      <c r="D440" s="44" t="s">
        <v>528</v>
      </c>
      <c r="E440" s="44" t="s">
        <v>362</v>
      </c>
      <c r="F440" s="88"/>
      <c r="G440" s="88">
        <v>1069.2</v>
      </c>
      <c r="H440" s="88"/>
      <c r="I440" s="88"/>
      <c r="J440" s="88"/>
      <c r="K440" s="88"/>
      <c r="L440" s="88"/>
      <c r="M440" s="88"/>
      <c r="N440" s="88"/>
      <c r="O440" s="88"/>
      <c r="P440" s="88"/>
      <c r="Q440" s="88"/>
      <c r="R440" s="88">
        <f t="shared" si="6"/>
        <v>1069.2</v>
      </c>
    </row>
    <row r="441" spans="1:18" x14ac:dyDescent="0.25">
      <c r="A441" s="40">
        <v>443</v>
      </c>
      <c r="B441" s="41">
        <v>5098297</v>
      </c>
      <c r="C441" s="41" t="s">
        <v>782</v>
      </c>
      <c r="D441" s="41" t="s">
        <v>528</v>
      </c>
      <c r="E441" s="41" t="s">
        <v>362</v>
      </c>
      <c r="F441" s="87"/>
      <c r="G441" s="87">
        <v>2894.3</v>
      </c>
      <c r="H441" s="87"/>
      <c r="I441" s="87"/>
      <c r="J441" s="87"/>
      <c r="K441" s="87"/>
      <c r="L441" s="87"/>
      <c r="M441" s="87"/>
      <c r="N441" s="87"/>
      <c r="O441" s="87"/>
      <c r="P441" s="87"/>
      <c r="Q441" s="87"/>
      <c r="R441" s="87">
        <f t="shared" si="6"/>
        <v>2894.3</v>
      </c>
    </row>
    <row r="442" spans="1:18" x14ac:dyDescent="0.25">
      <c r="A442" s="43">
        <v>444</v>
      </c>
      <c r="B442" s="44">
        <v>5384982</v>
      </c>
      <c r="C442" s="44" t="s">
        <v>601</v>
      </c>
      <c r="D442" s="44" t="s">
        <v>528</v>
      </c>
      <c r="E442" s="44" t="s">
        <v>362</v>
      </c>
      <c r="F442" s="88"/>
      <c r="G442" s="88">
        <v>591.70000000000005</v>
      </c>
      <c r="H442" s="88"/>
      <c r="I442" s="88"/>
      <c r="J442" s="88"/>
      <c r="K442" s="88"/>
      <c r="L442" s="88"/>
      <c r="M442" s="88"/>
      <c r="N442" s="88"/>
      <c r="O442" s="88"/>
      <c r="P442" s="88"/>
      <c r="Q442" s="88"/>
      <c r="R442" s="88">
        <f t="shared" si="6"/>
        <v>591.70000000000005</v>
      </c>
    </row>
    <row r="443" spans="1:18" x14ac:dyDescent="0.25">
      <c r="A443" s="40">
        <v>445</v>
      </c>
      <c r="B443" s="41">
        <v>2858096</v>
      </c>
      <c r="C443" s="41" t="s">
        <v>783</v>
      </c>
      <c r="D443" s="41" t="s">
        <v>528</v>
      </c>
      <c r="E443" s="41" t="s">
        <v>362</v>
      </c>
      <c r="F443" s="87"/>
      <c r="G443" s="87">
        <v>1332.7</v>
      </c>
      <c r="H443" s="87"/>
      <c r="I443" s="87"/>
      <c r="J443" s="87"/>
      <c r="K443" s="87"/>
      <c r="L443" s="87"/>
      <c r="M443" s="87"/>
      <c r="N443" s="87"/>
      <c r="O443" s="87"/>
      <c r="P443" s="87"/>
      <c r="Q443" s="87"/>
      <c r="R443" s="87">
        <f t="shared" si="6"/>
        <v>1332.7</v>
      </c>
    </row>
    <row r="444" spans="1:18" x14ac:dyDescent="0.25">
      <c r="A444" s="43">
        <v>446</v>
      </c>
      <c r="B444" s="44">
        <v>5155436</v>
      </c>
      <c r="C444" s="44" t="s">
        <v>101</v>
      </c>
      <c r="D444" s="44" t="s">
        <v>528</v>
      </c>
      <c r="E444" s="44" t="s">
        <v>362</v>
      </c>
      <c r="F444" s="88"/>
      <c r="G444" s="88">
        <v>326.7</v>
      </c>
      <c r="H444" s="88"/>
      <c r="I444" s="88"/>
      <c r="J444" s="88"/>
      <c r="K444" s="88"/>
      <c r="L444" s="88"/>
      <c r="M444" s="88"/>
      <c r="N444" s="88"/>
      <c r="O444" s="88"/>
      <c r="P444" s="88"/>
      <c r="Q444" s="88"/>
      <c r="R444" s="88">
        <f t="shared" si="6"/>
        <v>326.7</v>
      </c>
    </row>
    <row r="445" spans="1:18" x14ac:dyDescent="0.25">
      <c r="A445" s="40">
        <v>447</v>
      </c>
      <c r="B445" s="41">
        <v>5210402</v>
      </c>
      <c r="C445" s="41" t="s">
        <v>627</v>
      </c>
      <c r="D445" s="41" t="s">
        <v>528</v>
      </c>
      <c r="E445" s="41" t="s">
        <v>362</v>
      </c>
      <c r="F445" s="87"/>
      <c r="G445" s="87">
        <v>36</v>
      </c>
      <c r="H445" s="87"/>
      <c r="I445" s="87"/>
      <c r="J445" s="87"/>
      <c r="K445" s="87"/>
      <c r="L445" s="87"/>
      <c r="M445" s="87"/>
      <c r="N445" s="87"/>
      <c r="O445" s="87"/>
      <c r="P445" s="87"/>
      <c r="Q445" s="87"/>
      <c r="R445" s="87">
        <f t="shared" si="6"/>
        <v>36</v>
      </c>
    </row>
    <row r="446" spans="1:18" x14ac:dyDescent="0.25">
      <c r="A446" s="43">
        <v>448</v>
      </c>
      <c r="B446" s="44">
        <v>5056721</v>
      </c>
      <c r="C446" s="44" t="s">
        <v>699</v>
      </c>
      <c r="D446" s="44" t="s">
        <v>528</v>
      </c>
      <c r="E446" s="44" t="s">
        <v>362</v>
      </c>
      <c r="F446" s="88"/>
      <c r="G446" s="88">
        <v>274</v>
      </c>
      <c r="H446" s="88"/>
      <c r="I446" s="88"/>
      <c r="J446" s="88"/>
      <c r="K446" s="88"/>
      <c r="L446" s="88"/>
      <c r="M446" s="88"/>
      <c r="N446" s="88"/>
      <c r="O446" s="88"/>
      <c r="P446" s="88"/>
      <c r="Q446" s="88"/>
      <c r="R446" s="88">
        <f t="shared" si="6"/>
        <v>274</v>
      </c>
    </row>
    <row r="447" spans="1:18" x14ac:dyDescent="0.25">
      <c r="A447" s="40">
        <v>449</v>
      </c>
      <c r="B447" s="41">
        <v>2862468</v>
      </c>
      <c r="C447" s="41" t="s">
        <v>27</v>
      </c>
      <c r="D447" s="41" t="s">
        <v>528</v>
      </c>
      <c r="E447" s="41" t="s">
        <v>362</v>
      </c>
      <c r="F447" s="87"/>
      <c r="G447" s="87">
        <v>8478.2999999999993</v>
      </c>
      <c r="H447" s="87"/>
      <c r="I447" s="87"/>
      <c r="J447" s="87"/>
      <c r="K447" s="87"/>
      <c r="L447" s="87"/>
      <c r="M447" s="87"/>
      <c r="N447" s="87"/>
      <c r="O447" s="87"/>
      <c r="P447" s="87"/>
      <c r="Q447" s="87"/>
      <c r="R447" s="87">
        <f t="shared" si="6"/>
        <v>8478.2999999999993</v>
      </c>
    </row>
    <row r="448" spans="1:18" x14ac:dyDescent="0.25">
      <c r="A448" s="43">
        <v>450</v>
      </c>
      <c r="B448" s="44">
        <v>2061848</v>
      </c>
      <c r="C448" s="44" t="s">
        <v>514</v>
      </c>
      <c r="D448" s="44" t="s">
        <v>528</v>
      </c>
      <c r="E448" s="44" t="s">
        <v>362</v>
      </c>
      <c r="F448" s="88">
        <v>316.2</v>
      </c>
      <c r="G448" s="88">
        <v>115.9</v>
      </c>
      <c r="H448" s="88"/>
      <c r="I448" s="88"/>
      <c r="J448" s="88"/>
      <c r="K448" s="88"/>
      <c r="L448" s="88"/>
      <c r="M448" s="88"/>
      <c r="N448" s="88"/>
      <c r="O448" s="88"/>
      <c r="P448" s="88"/>
      <c r="Q448" s="88"/>
      <c r="R448" s="88">
        <f t="shared" ref="R448:R511" si="7">SUM(F448:Q448)</f>
        <v>432.1</v>
      </c>
    </row>
    <row r="449" spans="1:18" x14ac:dyDescent="0.25">
      <c r="A449" s="40">
        <v>451</v>
      </c>
      <c r="B449" s="41">
        <v>2618621</v>
      </c>
      <c r="C449" s="41" t="s">
        <v>392</v>
      </c>
      <c r="D449" s="41" t="s">
        <v>528</v>
      </c>
      <c r="E449" s="41" t="s">
        <v>362</v>
      </c>
      <c r="F449" s="87"/>
      <c r="G449" s="87">
        <v>2032.7</v>
      </c>
      <c r="H449" s="87"/>
      <c r="I449" s="87"/>
      <c r="J449" s="87"/>
      <c r="K449" s="87"/>
      <c r="L449" s="87"/>
      <c r="M449" s="87"/>
      <c r="N449" s="87">
        <v>15099.9</v>
      </c>
      <c r="O449" s="87"/>
      <c r="P449" s="87"/>
      <c r="Q449" s="87"/>
      <c r="R449" s="87">
        <f t="shared" si="7"/>
        <v>17132.599999999999</v>
      </c>
    </row>
    <row r="450" spans="1:18" x14ac:dyDescent="0.25">
      <c r="A450" s="43">
        <v>452</v>
      </c>
      <c r="B450" s="44">
        <v>2685841</v>
      </c>
      <c r="C450" s="44" t="s">
        <v>654</v>
      </c>
      <c r="D450" s="44" t="s">
        <v>528</v>
      </c>
      <c r="E450" s="44" t="s">
        <v>362</v>
      </c>
      <c r="F450" s="88">
        <v>2546.9</v>
      </c>
      <c r="G450" s="88"/>
      <c r="H450" s="88">
        <v>145.63999999999999</v>
      </c>
      <c r="I450" s="88"/>
      <c r="J450" s="88"/>
      <c r="K450" s="88"/>
      <c r="L450" s="88"/>
      <c r="M450" s="88"/>
      <c r="N450" s="88"/>
      <c r="O450" s="88"/>
      <c r="P450" s="88"/>
      <c r="Q450" s="88"/>
      <c r="R450" s="88">
        <f t="shared" si="7"/>
        <v>2692.54</v>
      </c>
    </row>
    <row r="451" spans="1:18" x14ac:dyDescent="0.25">
      <c r="A451" s="40">
        <v>453</v>
      </c>
      <c r="B451" s="41">
        <v>5141583</v>
      </c>
      <c r="C451" s="41" t="s">
        <v>564</v>
      </c>
      <c r="D451" s="41" t="s">
        <v>528</v>
      </c>
      <c r="E451" s="41" t="s">
        <v>362</v>
      </c>
      <c r="F451" s="87"/>
      <c r="G451" s="87">
        <v>32631.9</v>
      </c>
      <c r="H451" s="87"/>
      <c r="I451" s="87"/>
      <c r="J451" s="87"/>
      <c r="K451" s="87"/>
      <c r="L451" s="87"/>
      <c r="M451" s="87"/>
      <c r="N451" s="87"/>
      <c r="O451" s="87"/>
      <c r="P451" s="87"/>
      <c r="Q451" s="87"/>
      <c r="R451" s="87">
        <f t="shared" si="7"/>
        <v>32631.9</v>
      </c>
    </row>
    <row r="452" spans="1:18" x14ac:dyDescent="0.25">
      <c r="A452" s="43">
        <v>454</v>
      </c>
      <c r="B452" s="44">
        <v>5018536</v>
      </c>
      <c r="C452" s="44" t="s">
        <v>231</v>
      </c>
      <c r="D452" s="44" t="s">
        <v>528</v>
      </c>
      <c r="E452" s="44" t="s">
        <v>362</v>
      </c>
      <c r="F452" s="88"/>
      <c r="G452" s="88">
        <v>155.1</v>
      </c>
      <c r="H452" s="88"/>
      <c r="I452" s="88"/>
      <c r="J452" s="88"/>
      <c r="K452" s="88"/>
      <c r="L452" s="88"/>
      <c r="M452" s="88"/>
      <c r="N452" s="88">
        <v>32575.7</v>
      </c>
      <c r="O452" s="88"/>
      <c r="P452" s="88"/>
      <c r="Q452" s="88"/>
      <c r="R452" s="88">
        <f t="shared" si="7"/>
        <v>32730.799999999999</v>
      </c>
    </row>
    <row r="453" spans="1:18" x14ac:dyDescent="0.25">
      <c r="A453" s="40">
        <v>455</v>
      </c>
      <c r="B453" s="41">
        <v>2887746</v>
      </c>
      <c r="C453" s="41" t="s">
        <v>267</v>
      </c>
      <c r="D453" s="41" t="s">
        <v>528</v>
      </c>
      <c r="E453" s="41" t="s">
        <v>362</v>
      </c>
      <c r="F453" s="87"/>
      <c r="G453" s="87"/>
      <c r="H453" s="87"/>
      <c r="I453" s="87"/>
      <c r="J453" s="87"/>
      <c r="K453" s="87"/>
      <c r="L453" s="87"/>
      <c r="M453" s="87"/>
      <c r="N453" s="87">
        <v>17091.400000000001</v>
      </c>
      <c r="O453" s="87"/>
      <c r="P453" s="87"/>
      <c r="Q453" s="87"/>
      <c r="R453" s="87">
        <f t="shared" si="7"/>
        <v>17091.400000000001</v>
      </c>
    </row>
    <row r="454" spans="1:18" x14ac:dyDescent="0.25">
      <c r="A454" s="43">
        <v>456</v>
      </c>
      <c r="B454" s="44">
        <v>2678187</v>
      </c>
      <c r="C454" s="44" t="s">
        <v>784</v>
      </c>
      <c r="D454" s="44" t="s">
        <v>528</v>
      </c>
      <c r="E454" s="44" t="s">
        <v>362</v>
      </c>
      <c r="F454" s="88"/>
      <c r="G454" s="88">
        <v>147.69999999999999</v>
      </c>
      <c r="H454" s="88"/>
      <c r="I454" s="88"/>
      <c r="J454" s="88"/>
      <c r="K454" s="88"/>
      <c r="L454" s="88"/>
      <c r="M454" s="88"/>
      <c r="N454" s="88"/>
      <c r="O454" s="88"/>
      <c r="P454" s="88"/>
      <c r="Q454" s="88"/>
      <c r="R454" s="88">
        <f t="shared" si="7"/>
        <v>147.69999999999999</v>
      </c>
    </row>
    <row r="455" spans="1:18" x14ac:dyDescent="0.25">
      <c r="A455" s="40">
        <v>457</v>
      </c>
      <c r="B455" s="41">
        <v>5170672</v>
      </c>
      <c r="C455" s="41" t="s">
        <v>430</v>
      </c>
      <c r="D455" s="41" t="s">
        <v>528</v>
      </c>
      <c r="E455" s="41" t="s">
        <v>362</v>
      </c>
      <c r="F455" s="87"/>
      <c r="G455" s="87">
        <v>13941.6</v>
      </c>
      <c r="H455" s="87"/>
      <c r="I455" s="87"/>
      <c r="J455" s="87"/>
      <c r="K455" s="87"/>
      <c r="L455" s="87"/>
      <c r="M455" s="87"/>
      <c r="N455" s="87"/>
      <c r="O455" s="87"/>
      <c r="P455" s="87"/>
      <c r="Q455" s="87"/>
      <c r="R455" s="87">
        <f t="shared" si="7"/>
        <v>13941.6</v>
      </c>
    </row>
    <row r="456" spans="1:18" x14ac:dyDescent="0.25">
      <c r="A456" s="43">
        <v>458</v>
      </c>
      <c r="B456" s="44">
        <v>5352959</v>
      </c>
      <c r="C456" s="44" t="s">
        <v>577</v>
      </c>
      <c r="D456" s="44" t="s">
        <v>528</v>
      </c>
      <c r="E456" s="44" t="s">
        <v>362</v>
      </c>
      <c r="F456" s="88"/>
      <c r="G456" s="88">
        <v>1135.9000000000001</v>
      </c>
      <c r="H456" s="88"/>
      <c r="I456" s="88"/>
      <c r="J456" s="88"/>
      <c r="K456" s="88"/>
      <c r="L456" s="88"/>
      <c r="M456" s="88"/>
      <c r="N456" s="88"/>
      <c r="O456" s="88"/>
      <c r="P456" s="88"/>
      <c r="Q456" s="88"/>
      <c r="R456" s="88">
        <f t="shared" si="7"/>
        <v>1135.9000000000001</v>
      </c>
    </row>
    <row r="457" spans="1:18" x14ac:dyDescent="0.25">
      <c r="A457" s="40">
        <v>459</v>
      </c>
      <c r="B457" s="41">
        <v>2019086</v>
      </c>
      <c r="C457" s="41" t="s">
        <v>736</v>
      </c>
      <c r="D457" s="41" t="s">
        <v>528</v>
      </c>
      <c r="E457" s="41" t="s">
        <v>362</v>
      </c>
      <c r="F457" s="87">
        <v>2756.8</v>
      </c>
      <c r="G457" s="87">
        <v>155.1</v>
      </c>
      <c r="H457" s="87">
        <v>2272.6999999999998</v>
      </c>
      <c r="I457" s="87"/>
      <c r="J457" s="87"/>
      <c r="K457" s="87"/>
      <c r="L457" s="87"/>
      <c r="M457" s="87"/>
      <c r="N457" s="87"/>
      <c r="O457" s="87"/>
      <c r="P457" s="87"/>
      <c r="Q457" s="87"/>
      <c r="R457" s="87">
        <f t="shared" si="7"/>
        <v>5184.6000000000004</v>
      </c>
    </row>
    <row r="458" spans="1:18" x14ac:dyDescent="0.25">
      <c r="A458" s="43">
        <v>460</v>
      </c>
      <c r="B458" s="44">
        <v>2097109</v>
      </c>
      <c r="C458" s="44" t="s">
        <v>438</v>
      </c>
      <c r="D458" s="44" t="s">
        <v>528</v>
      </c>
      <c r="E458" s="44" t="s">
        <v>362</v>
      </c>
      <c r="F458" s="88"/>
      <c r="G458" s="88">
        <v>614.70000000000005</v>
      </c>
      <c r="H458" s="88"/>
      <c r="I458" s="88"/>
      <c r="J458" s="88"/>
      <c r="K458" s="88"/>
      <c r="L458" s="88"/>
      <c r="M458" s="88"/>
      <c r="N458" s="88"/>
      <c r="O458" s="88"/>
      <c r="P458" s="88"/>
      <c r="Q458" s="88"/>
      <c r="R458" s="88">
        <f t="shared" si="7"/>
        <v>614.70000000000005</v>
      </c>
    </row>
    <row r="459" spans="1:18" x14ac:dyDescent="0.25">
      <c r="A459" s="40">
        <v>461</v>
      </c>
      <c r="B459" s="41">
        <v>5315603</v>
      </c>
      <c r="C459" s="41" t="s">
        <v>193</v>
      </c>
      <c r="D459" s="41" t="s">
        <v>528</v>
      </c>
      <c r="E459" s="41" t="s">
        <v>362</v>
      </c>
      <c r="F459" s="87"/>
      <c r="G459" s="87">
        <v>1042.2</v>
      </c>
      <c r="H459" s="87"/>
      <c r="I459" s="87"/>
      <c r="J459" s="87"/>
      <c r="K459" s="87"/>
      <c r="L459" s="87"/>
      <c r="M459" s="87"/>
      <c r="N459" s="87">
        <v>29676.7</v>
      </c>
      <c r="O459" s="87"/>
      <c r="P459" s="87"/>
      <c r="Q459" s="87"/>
      <c r="R459" s="87">
        <f t="shared" si="7"/>
        <v>30718.9</v>
      </c>
    </row>
    <row r="460" spans="1:18" x14ac:dyDescent="0.25">
      <c r="A460" s="43">
        <v>462</v>
      </c>
      <c r="B460" s="44">
        <v>2655772</v>
      </c>
      <c r="C460" s="44" t="s">
        <v>772</v>
      </c>
      <c r="D460" s="44" t="s">
        <v>528</v>
      </c>
      <c r="E460" s="44" t="s">
        <v>362</v>
      </c>
      <c r="F460" s="88"/>
      <c r="G460" s="88">
        <v>5356.7999999999993</v>
      </c>
      <c r="H460" s="88"/>
      <c r="I460" s="88"/>
      <c r="J460" s="88"/>
      <c r="K460" s="88"/>
      <c r="L460" s="88"/>
      <c r="M460" s="88"/>
      <c r="N460" s="88"/>
      <c r="O460" s="88"/>
      <c r="P460" s="88"/>
      <c r="Q460" s="88"/>
      <c r="R460" s="88">
        <f t="shared" si="7"/>
        <v>5356.7999999999993</v>
      </c>
    </row>
    <row r="461" spans="1:18" x14ac:dyDescent="0.25">
      <c r="A461" s="40">
        <v>463</v>
      </c>
      <c r="B461" s="41">
        <v>5003539</v>
      </c>
      <c r="C461" s="41" t="s">
        <v>587</v>
      </c>
      <c r="D461" s="41" t="s">
        <v>528</v>
      </c>
      <c r="E461" s="41" t="s">
        <v>731</v>
      </c>
      <c r="F461" s="87"/>
      <c r="G461" s="87">
        <v>785.1</v>
      </c>
      <c r="H461" s="87"/>
      <c r="I461" s="87">
        <v>13928.2</v>
      </c>
      <c r="J461" s="87"/>
      <c r="K461" s="87"/>
      <c r="L461" s="87"/>
      <c r="M461" s="87"/>
      <c r="N461" s="87">
        <v>20023.97</v>
      </c>
      <c r="O461" s="87"/>
      <c r="P461" s="87"/>
      <c r="Q461" s="87"/>
      <c r="R461" s="87">
        <f t="shared" si="7"/>
        <v>34737.270000000004</v>
      </c>
    </row>
    <row r="462" spans="1:18" x14ac:dyDescent="0.25">
      <c r="A462" s="43">
        <v>464</v>
      </c>
      <c r="B462" s="44">
        <v>2646455</v>
      </c>
      <c r="C462" s="44" t="s">
        <v>442</v>
      </c>
      <c r="D462" s="44" t="s">
        <v>528</v>
      </c>
      <c r="E462" s="44" t="s">
        <v>731</v>
      </c>
      <c r="F462" s="88"/>
      <c r="G462" s="88">
        <v>411.4</v>
      </c>
      <c r="H462" s="88"/>
      <c r="I462" s="88"/>
      <c r="J462" s="88"/>
      <c r="K462" s="88"/>
      <c r="L462" s="88"/>
      <c r="M462" s="88"/>
      <c r="N462" s="88"/>
      <c r="O462" s="88"/>
      <c r="P462" s="88"/>
      <c r="Q462" s="88"/>
      <c r="R462" s="88">
        <f t="shared" si="7"/>
        <v>411.4</v>
      </c>
    </row>
    <row r="463" spans="1:18" x14ac:dyDescent="0.25">
      <c r="A463" s="40">
        <v>465</v>
      </c>
      <c r="B463" s="41">
        <v>5018056</v>
      </c>
      <c r="C463" s="41" t="s">
        <v>155</v>
      </c>
      <c r="D463" s="41" t="s">
        <v>528</v>
      </c>
      <c r="E463" s="41" t="s">
        <v>731</v>
      </c>
      <c r="F463" s="87"/>
      <c r="G463" s="87">
        <v>1591.4</v>
      </c>
      <c r="H463" s="87"/>
      <c r="I463" s="87"/>
      <c r="J463" s="87"/>
      <c r="K463" s="87"/>
      <c r="L463" s="87"/>
      <c r="M463" s="87"/>
      <c r="N463" s="87"/>
      <c r="O463" s="87"/>
      <c r="P463" s="87"/>
      <c r="Q463" s="87"/>
      <c r="R463" s="87">
        <f t="shared" si="7"/>
        <v>1591.4</v>
      </c>
    </row>
    <row r="464" spans="1:18" x14ac:dyDescent="0.25">
      <c r="A464" s="43">
        <v>466</v>
      </c>
      <c r="B464" s="44">
        <v>5068827</v>
      </c>
      <c r="C464" s="44" t="s">
        <v>400</v>
      </c>
      <c r="D464" s="44" t="s">
        <v>528</v>
      </c>
      <c r="E464" s="44" t="s">
        <v>731</v>
      </c>
      <c r="F464" s="88"/>
      <c r="G464" s="88">
        <v>1080.4000000000001</v>
      </c>
      <c r="H464" s="88"/>
      <c r="I464" s="88"/>
      <c r="J464" s="88">
        <v>22404</v>
      </c>
      <c r="K464" s="88"/>
      <c r="L464" s="88"/>
      <c r="M464" s="88"/>
      <c r="N464" s="88"/>
      <c r="O464" s="88"/>
      <c r="P464" s="88"/>
      <c r="Q464" s="88"/>
      <c r="R464" s="88">
        <f t="shared" si="7"/>
        <v>23484.400000000001</v>
      </c>
    </row>
    <row r="465" spans="1:18" x14ac:dyDescent="0.25">
      <c r="A465" s="40">
        <v>467</v>
      </c>
      <c r="B465" s="41">
        <v>5084555</v>
      </c>
      <c r="C465" s="41" t="s">
        <v>343</v>
      </c>
      <c r="D465" s="41" t="s">
        <v>528</v>
      </c>
      <c r="E465" s="41" t="s">
        <v>731</v>
      </c>
      <c r="F465" s="87"/>
      <c r="G465" s="87">
        <v>811.1</v>
      </c>
      <c r="H465" s="87"/>
      <c r="I465" s="87"/>
      <c r="J465" s="87"/>
      <c r="K465" s="87"/>
      <c r="L465" s="87"/>
      <c r="M465" s="87"/>
      <c r="N465" s="87"/>
      <c r="O465" s="87"/>
      <c r="P465" s="87"/>
      <c r="Q465" s="87"/>
      <c r="R465" s="87">
        <f t="shared" si="7"/>
        <v>811.1</v>
      </c>
    </row>
    <row r="466" spans="1:18" x14ac:dyDescent="0.25">
      <c r="A466" s="43">
        <v>468</v>
      </c>
      <c r="B466" s="44">
        <v>2590565</v>
      </c>
      <c r="C466" s="44" t="s">
        <v>737</v>
      </c>
      <c r="D466" s="44" t="s">
        <v>528</v>
      </c>
      <c r="E466" s="44" t="s">
        <v>731</v>
      </c>
      <c r="F466" s="88">
        <v>18651.2</v>
      </c>
      <c r="G466" s="88">
        <v>442</v>
      </c>
      <c r="H466" s="88"/>
      <c r="I466" s="88"/>
      <c r="J466" s="88"/>
      <c r="K466" s="88"/>
      <c r="L466" s="88"/>
      <c r="M466" s="88"/>
      <c r="N466" s="88"/>
      <c r="O466" s="88"/>
      <c r="P466" s="88"/>
      <c r="Q466" s="88"/>
      <c r="R466" s="88">
        <f t="shared" si="7"/>
        <v>19093.2</v>
      </c>
    </row>
    <row r="467" spans="1:18" x14ac:dyDescent="0.25">
      <c r="A467" s="40">
        <v>469</v>
      </c>
      <c r="B467" s="41">
        <v>5171881</v>
      </c>
      <c r="C467" s="41" t="s">
        <v>769</v>
      </c>
      <c r="D467" s="41" t="s">
        <v>528</v>
      </c>
      <c r="E467" s="41" t="s">
        <v>731</v>
      </c>
      <c r="F467" s="87"/>
      <c r="G467" s="87">
        <v>1412</v>
      </c>
      <c r="H467" s="87"/>
      <c r="I467" s="87"/>
      <c r="J467" s="87"/>
      <c r="K467" s="87"/>
      <c r="L467" s="87"/>
      <c r="M467" s="87"/>
      <c r="N467" s="87">
        <v>156.19999999999999</v>
      </c>
      <c r="O467" s="87"/>
      <c r="P467" s="87"/>
      <c r="Q467" s="87"/>
      <c r="R467" s="87">
        <f t="shared" si="7"/>
        <v>1568.2</v>
      </c>
    </row>
    <row r="468" spans="1:18" x14ac:dyDescent="0.25">
      <c r="A468" s="43">
        <v>470</v>
      </c>
      <c r="B468" s="44">
        <v>2887134</v>
      </c>
      <c r="C468" s="44" t="s">
        <v>701</v>
      </c>
      <c r="D468" s="44" t="s">
        <v>528</v>
      </c>
      <c r="E468" s="44" t="s">
        <v>731</v>
      </c>
      <c r="F468" s="88"/>
      <c r="G468" s="88">
        <v>81</v>
      </c>
      <c r="H468" s="88"/>
      <c r="I468" s="88"/>
      <c r="J468" s="88"/>
      <c r="K468" s="88"/>
      <c r="L468" s="88"/>
      <c r="M468" s="88"/>
      <c r="N468" s="88"/>
      <c r="O468" s="88"/>
      <c r="P468" s="88"/>
      <c r="Q468" s="88"/>
      <c r="R468" s="88">
        <f t="shared" si="7"/>
        <v>81</v>
      </c>
    </row>
    <row r="469" spans="1:18" x14ac:dyDescent="0.25">
      <c r="A469" s="40">
        <v>471</v>
      </c>
      <c r="B469" s="41">
        <v>2100231</v>
      </c>
      <c r="C469" s="41" t="s">
        <v>60</v>
      </c>
      <c r="D469" s="41" t="s">
        <v>528</v>
      </c>
      <c r="E469" s="41" t="s">
        <v>731</v>
      </c>
      <c r="F469" s="87"/>
      <c r="G469" s="87">
        <v>16</v>
      </c>
      <c r="H469" s="87"/>
      <c r="I469" s="87"/>
      <c r="J469" s="87"/>
      <c r="K469" s="87"/>
      <c r="L469" s="87"/>
      <c r="M469" s="87"/>
      <c r="N469" s="87"/>
      <c r="O469" s="87"/>
      <c r="P469" s="87"/>
      <c r="Q469" s="87"/>
      <c r="R469" s="87">
        <f t="shared" si="7"/>
        <v>16</v>
      </c>
    </row>
    <row r="470" spans="1:18" x14ac:dyDescent="0.25">
      <c r="A470" s="43">
        <v>472</v>
      </c>
      <c r="B470" s="44">
        <v>5184851</v>
      </c>
      <c r="C470" s="44" t="s">
        <v>473</v>
      </c>
      <c r="D470" s="44" t="s">
        <v>528</v>
      </c>
      <c r="E470" s="44" t="s">
        <v>731</v>
      </c>
      <c r="F470" s="88"/>
      <c r="G470" s="88">
        <v>761.9</v>
      </c>
      <c r="H470" s="88"/>
      <c r="I470" s="88"/>
      <c r="J470" s="88"/>
      <c r="K470" s="88"/>
      <c r="L470" s="88"/>
      <c r="M470" s="88"/>
      <c r="N470" s="88"/>
      <c r="O470" s="88"/>
      <c r="P470" s="88"/>
      <c r="Q470" s="88"/>
      <c r="R470" s="88">
        <f t="shared" si="7"/>
        <v>761.9</v>
      </c>
    </row>
    <row r="471" spans="1:18" x14ac:dyDescent="0.25">
      <c r="A471" s="40">
        <v>473</v>
      </c>
      <c r="B471" s="41">
        <v>5024323</v>
      </c>
      <c r="C471" s="41" t="s">
        <v>719</v>
      </c>
      <c r="D471" s="41" t="s">
        <v>528</v>
      </c>
      <c r="E471" s="41" t="s">
        <v>731</v>
      </c>
      <c r="F471" s="87"/>
      <c r="G471" s="87">
        <v>137.4</v>
      </c>
      <c r="H471" s="87"/>
      <c r="I471" s="87"/>
      <c r="J471" s="87"/>
      <c r="K471" s="87"/>
      <c r="L471" s="87"/>
      <c r="M471" s="87"/>
      <c r="N471" s="87"/>
      <c r="O471" s="87"/>
      <c r="P471" s="87"/>
      <c r="Q471" s="87"/>
      <c r="R471" s="87">
        <f t="shared" si="7"/>
        <v>137.4</v>
      </c>
    </row>
    <row r="472" spans="1:18" x14ac:dyDescent="0.25">
      <c r="A472" s="43">
        <v>474</v>
      </c>
      <c r="B472" s="44">
        <v>2708701</v>
      </c>
      <c r="C472" s="44" t="s">
        <v>691</v>
      </c>
      <c r="D472" s="44" t="s">
        <v>528</v>
      </c>
      <c r="E472" s="44" t="s">
        <v>731</v>
      </c>
      <c r="F472" s="88"/>
      <c r="G472" s="88">
        <v>352.5</v>
      </c>
      <c r="H472" s="88"/>
      <c r="I472" s="88"/>
      <c r="J472" s="88"/>
      <c r="K472" s="88"/>
      <c r="L472" s="88"/>
      <c r="M472" s="88"/>
      <c r="N472" s="88"/>
      <c r="O472" s="88"/>
      <c r="P472" s="88"/>
      <c r="Q472" s="88"/>
      <c r="R472" s="88">
        <f t="shared" si="7"/>
        <v>352.5</v>
      </c>
    </row>
    <row r="473" spans="1:18" x14ac:dyDescent="0.25">
      <c r="A473" s="40">
        <v>475</v>
      </c>
      <c r="B473" s="41">
        <v>2777223</v>
      </c>
      <c r="C473" s="41" t="s">
        <v>683</v>
      </c>
      <c r="D473" s="41" t="s">
        <v>528</v>
      </c>
      <c r="E473" s="41" t="s">
        <v>785</v>
      </c>
      <c r="F473" s="87"/>
      <c r="G473" s="87">
        <v>264</v>
      </c>
      <c r="H473" s="87"/>
      <c r="I473" s="87"/>
      <c r="J473" s="87"/>
      <c r="K473" s="87"/>
      <c r="L473" s="87"/>
      <c r="M473" s="87"/>
      <c r="N473" s="87"/>
      <c r="O473" s="87"/>
      <c r="P473" s="87"/>
      <c r="Q473" s="87"/>
      <c r="R473" s="87">
        <f t="shared" si="7"/>
        <v>264</v>
      </c>
    </row>
    <row r="474" spans="1:18" x14ac:dyDescent="0.25">
      <c r="A474" s="43">
        <v>476</v>
      </c>
      <c r="B474" s="44">
        <v>2112868</v>
      </c>
      <c r="C474" s="44" t="s">
        <v>18</v>
      </c>
      <c r="D474" s="44" t="s">
        <v>528</v>
      </c>
      <c r="E474" s="44" t="s">
        <v>785</v>
      </c>
      <c r="F474" s="88">
        <v>52042</v>
      </c>
      <c r="G474" s="88"/>
      <c r="H474" s="88"/>
      <c r="I474" s="88"/>
      <c r="J474" s="88"/>
      <c r="K474" s="88"/>
      <c r="L474" s="88"/>
      <c r="M474" s="88"/>
      <c r="N474" s="88"/>
      <c r="O474" s="88"/>
      <c r="P474" s="88"/>
      <c r="Q474" s="88"/>
      <c r="R474" s="88">
        <f t="shared" si="7"/>
        <v>52042</v>
      </c>
    </row>
    <row r="475" spans="1:18" x14ac:dyDescent="0.25">
      <c r="A475" s="40">
        <v>477</v>
      </c>
      <c r="B475" s="41">
        <v>5567319</v>
      </c>
      <c r="C475" s="41" t="s">
        <v>56</v>
      </c>
      <c r="D475" s="41" t="s">
        <v>528</v>
      </c>
      <c r="E475" s="41" t="s">
        <v>785</v>
      </c>
      <c r="F475" s="87"/>
      <c r="G475" s="87">
        <v>7110.1</v>
      </c>
      <c r="H475" s="87"/>
      <c r="I475" s="87"/>
      <c r="J475" s="87"/>
      <c r="K475" s="87"/>
      <c r="L475" s="87"/>
      <c r="M475" s="87"/>
      <c r="N475" s="87">
        <v>17942.900000000001</v>
      </c>
      <c r="O475" s="87"/>
      <c r="P475" s="87"/>
      <c r="Q475" s="87"/>
      <c r="R475" s="87">
        <f t="shared" si="7"/>
        <v>25053</v>
      </c>
    </row>
    <row r="476" spans="1:18" x14ac:dyDescent="0.25">
      <c r="A476" s="43">
        <v>478</v>
      </c>
      <c r="B476" s="44">
        <v>5381584</v>
      </c>
      <c r="C476" s="44" t="s">
        <v>673</v>
      </c>
      <c r="D476" s="44" t="s">
        <v>528</v>
      </c>
      <c r="E476" s="44" t="s">
        <v>785</v>
      </c>
      <c r="F476" s="88"/>
      <c r="G476" s="88">
        <v>965.1</v>
      </c>
      <c r="H476" s="88"/>
      <c r="I476" s="88"/>
      <c r="J476" s="88"/>
      <c r="K476" s="88"/>
      <c r="L476" s="88"/>
      <c r="M476" s="88"/>
      <c r="N476" s="88"/>
      <c r="O476" s="88"/>
      <c r="P476" s="88"/>
      <c r="Q476" s="88"/>
      <c r="R476" s="88">
        <f t="shared" si="7"/>
        <v>965.1</v>
      </c>
    </row>
    <row r="477" spans="1:18" x14ac:dyDescent="0.25">
      <c r="A477" s="40">
        <v>479</v>
      </c>
      <c r="B477" s="41">
        <v>5105501</v>
      </c>
      <c r="C477" s="41" t="s">
        <v>725</v>
      </c>
      <c r="D477" s="41" t="s">
        <v>528</v>
      </c>
      <c r="E477" s="41" t="s">
        <v>785</v>
      </c>
      <c r="F477" s="87"/>
      <c r="G477" s="87">
        <v>54</v>
      </c>
      <c r="H477" s="87"/>
      <c r="I477" s="87"/>
      <c r="J477" s="87"/>
      <c r="K477" s="87"/>
      <c r="L477" s="87"/>
      <c r="M477" s="87"/>
      <c r="N477" s="87"/>
      <c r="O477" s="87"/>
      <c r="P477" s="87"/>
      <c r="Q477" s="87"/>
      <c r="R477" s="87">
        <f t="shared" si="7"/>
        <v>54</v>
      </c>
    </row>
    <row r="478" spans="1:18" x14ac:dyDescent="0.25">
      <c r="A478" s="43">
        <v>480</v>
      </c>
      <c r="B478" s="44">
        <v>5176727</v>
      </c>
      <c r="C478" s="44" t="s">
        <v>707</v>
      </c>
      <c r="D478" s="44" t="s">
        <v>528</v>
      </c>
      <c r="E478" s="44" t="s">
        <v>785</v>
      </c>
      <c r="F478" s="88">
        <v>1082.0999999999999</v>
      </c>
      <c r="G478" s="88">
        <v>1068.9000000000001</v>
      </c>
      <c r="H478" s="88"/>
      <c r="I478" s="88"/>
      <c r="J478" s="88"/>
      <c r="K478" s="88"/>
      <c r="L478" s="88"/>
      <c r="M478" s="88"/>
      <c r="N478" s="88"/>
      <c r="O478" s="88"/>
      <c r="P478" s="88"/>
      <c r="Q478" s="88"/>
      <c r="R478" s="88">
        <f t="shared" si="7"/>
        <v>2151</v>
      </c>
    </row>
    <row r="479" spans="1:18" x14ac:dyDescent="0.25">
      <c r="A479" s="40">
        <v>481</v>
      </c>
      <c r="B479" s="41">
        <v>5439574</v>
      </c>
      <c r="C479" s="41" t="s">
        <v>360</v>
      </c>
      <c r="D479" s="41" t="s">
        <v>528</v>
      </c>
      <c r="E479" s="41" t="s">
        <v>785</v>
      </c>
      <c r="F479" s="87"/>
      <c r="G479" s="87">
        <v>433.6</v>
      </c>
      <c r="H479" s="87"/>
      <c r="I479" s="87"/>
      <c r="J479" s="87"/>
      <c r="K479" s="87"/>
      <c r="L479" s="87"/>
      <c r="M479" s="87"/>
      <c r="N479" s="87"/>
      <c r="O479" s="87"/>
      <c r="P479" s="87"/>
      <c r="Q479" s="87"/>
      <c r="R479" s="87">
        <f t="shared" si="7"/>
        <v>433.6</v>
      </c>
    </row>
    <row r="480" spans="1:18" x14ac:dyDescent="0.25">
      <c r="A480" s="43">
        <v>482</v>
      </c>
      <c r="B480" s="44">
        <v>2843617</v>
      </c>
      <c r="C480" s="44" t="s">
        <v>757</v>
      </c>
      <c r="D480" s="44" t="s">
        <v>528</v>
      </c>
      <c r="E480" s="44" t="s">
        <v>785</v>
      </c>
      <c r="F480" s="88">
        <v>3123.3</v>
      </c>
      <c r="G480" s="88"/>
      <c r="H480" s="88"/>
      <c r="I480" s="88"/>
      <c r="J480" s="88"/>
      <c r="K480" s="88"/>
      <c r="L480" s="88"/>
      <c r="M480" s="88"/>
      <c r="N480" s="88"/>
      <c r="O480" s="88"/>
      <c r="P480" s="88"/>
      <c r="Q480" s="88"/>
      <c r="R480" s="88">
        <f t="shared" si="7"/>
        <v>3123.3</v>
      </c>
    </row>
    <row r="481" spans="1:18" x14ac:dyDescent="0.25">
      <c r="A481" s="40">
        <v>483</v>
      </c>
      <c r="B481" s="41">
        <v>2063182</v>
      </c>
      <c r="C481" s="41" t="s">
        <v>765</v>
      </c>
      <c r="D481" s="41" t="s">
        <v>528</v>
      </c>
      <c r="E481" s="41" t="s">
        <v>785</v>
      </c>
      <c r="F481" s="87"/>
      <c r="G481" s="87">
        <v>5570.4</v>
      </c>
      <c r="H481" s="87"/>
      <c r="I481" s="87"/>
      <c r="J481" s="87"/>
      <c r="K481" s="87"/>
      <c r="L481" s="87"/>
      <c r="M481" s="87"/>
      <c r="N481" s="87"/>
      <c r="O481" s="87"/>
      <c r="P481" s="87"/>
      <c r="Q481" s="87"/>
      <c r="R481" s="87">
        <f t="shared" si="7"/>
        <v>5570.4</v>
      </c>
    </row>
    <row r="482" spans="1:18" x14ac:dyDescent="0.25">
      <c r="A482" s="43">
        <v>484</v>
      </c>
      <c r="B482" s="44">
        <v>5023998</v>
      </c>
      <c r="C482" s="44" t="s">
        <v>726</v>
      </c>
      <c r="D482" s="44" t="s">
        <v>528</v>
      </c>
      <c r="E482" s="44" t="s">
        <v>785</v>
      </c>
      <c r="F482" s="88"/>
      <c r="G482" s="88">
        <v>165.1</v>
      </c>
      <c r="H482" s="88"/>
      <c r="I482" s="88"/>
      <c r="J482" s="88"/>
      <c r="K482" s="88"/>
      <c r="L482" s="88"/>
      <c r="M482" s="88"/>
      <c r="N482" s="88"/>
      <c r="O482" s="88"/>
      <c r="P482" s="88"/>
      <c r="Q482" s="88"/>
      <c r="R482" s="88">
        <f t="shared" si="7"/>
        <v>165.1</v>
      </c>
    </row>
    <row r="483" spans="1:18" x14ac:dyDescent="0.25">
      <c r="A483" s="40">
        <v>485</v>
      </c>
      <c r="B483" s="41">
        <v>2075652</v>
      </c>
      <c r="C483" s="41" t="s">
        <v>503</v>
      </c>
      <c r="D483" s="41" t="s">
        <v>528</v>
      </c>
      <c r="E483" s="41" t="s">
        <v>785</v>
      </c>
      <c r="F483" s="87">
        <v>7381.8</v>
      </c>
      <c r="G483" s="87"/>
      <c r="H483" s="87"/>
      <c r="I483" s="87"/>
      <c r="J483" s="87"/>
      <c r="K483" s="87"/>
      <c r="L483" s="87"/>
      <c r="M483" s="87"/>
      <c r="N483" s="87"/>
      <c r="O483" s="87"/>
      <c r="P483" s="87"/>
      <c r="Q483" s="87"/>
      <c r="R483" s="87">
        <f t="shared" si="7"/>
        <v>7381.8</v>
      </c>
    </row>
    <row r="484" spans="1:18" x14ac:dyDescent="0.25">
      <c r="A484" s="43">
        <v>486</v>
      </c>
      <c r="B484" s="44">
        <v>2685841</v>
      </c>
      <c r="C484" s="44" t="s">
        <v>654</v>
      </c>
      <c r="D484" s="44" t="s">
        <v>528</v>
      </c>
      <c r="E484" s="44" t="s">
        <v>785</v>
      </c>
      <c r="F484" s="88"/>
      <c r="G484" s="88"/>
      <c r="H484" s="88">
        <v>3907.2</v>
      </c>
      <c r="I484" s="88"/>
      <c r="J484" s="88"/>
      <c r="K484" s="88"/>
      <c r="L484" s="88"/>
      <c r="M484" s="88"/>
      <c r="N484" s="88"/>
      <c r="O484" s="88"/>
      <c r="P484" s="88"/>
      <c r="Q484" s="88"/>
      <c r="R484" s="88">
        <f t="shared" si="7"/>
        <v>3907.2</v>
      </c>
    </row>
    <row r="485" spans="1:18" x14ac:dyDescent="0.25">
      <c r="A485" s="40">
        <v>487</v>
      </c>
      <c r="B485" s="41">
        <v>5396662</v>
      </c>
      <c r="C485" s="41" t="s">
        <v>593</v>
      </c>
      <c r="D485" s="41" t="s">
        <v>528</v>
      </c>
      <c r="E485" s="41" t="s">
        <v>785</v>
      </c>
      <c r="F485" s="87"/>
      <c r="G485" s="87">
        <v>2430.8999999999996</v>
      </c>
      <c r="H485" s="87"/>
      <c r="I485" s="87"/>
      <c r="J485" s="87"/>
      <c r="K485" s="87"/>
      <c r="L485" s="87"/>
      <c r="M485" s="87"/>
      <c r="N485" s="87">
        <v>10889.1</v>
      </c>
      <c r="O485" s="87"/>
      <c r="P485" s="87"/>
      <c r="Q485" s="87"/>
      <c r="R485" s="87">
        <f t="shared" si="7"/>
        <v>13320</v>
      </c>
    </row>
    <row r="486" spans="1:18" x14ac:dyDescent="0.25">
      <c r="A486" s="43">
        <v>488</v>
      </c>
      <c r="B486" s="44">
        <v>2095025</v>
      </c>
      <c r="C486" s="44" t="s">
        <v>204</v>
      </c>
      <c r="D486" s="44" t="s">
        <v>528</v>
      </c>
      <c r="E486" s="44" t="s">
        <v>785</v>
      </c>
      <c r="F486" s="88">
        <v>115013.95000000001</v>
      </c>
      <c r="G486" s="88"/>
      <c r="H486" s="88"/>
      <c r="I486" s="88"/>
      <c r="J486" s="88"/>
      <c r="K486" s="88"/>
      <c r="L486" s="88"/>
      <c r="M486" s="88"/>
      <c r="N486" s="88"/>
      <c r="O486" s="88"/>
      <c r="P486" s="88"/>
      <c r="Q486" s="88"/>
      <c r="R486" s="88">
        <f t="shared" si="7"/>
        <v>115013.95000000001</v>
      </c>
    </row>
    <row r="487" spans="1:18" x14ac:dyDescent="0.25">
      <c r="A487" s="40">
        <v>489</v>
      </c>
      <c r="B487" s="41">
        <v>2019086</v>
      </c>
      <c r="C487" s="41" t="s">
        <v>736</v>
      </c>
      <c r="D487" s="41" t="s">
        <v>528</v>
      </c>
      <c r="E487" s="41" t="s">
        <v>785</v>
      </c>
      <c r="F487" s="87"/>
      <c r="G487" s="87">
        <v>1451.1</v>
      </c>
      <c r="H487" s="87"/>
      <c r="I487" s="87"/>
      <c r="J487" s="87"/>
      <c r="K487" s="87"/>
      <c r="L487" s="87"/>
      <c r="M487" s="87"/>
      <c r="N487" s="87"/>
      <c r="O487" s="87"/>
      <c r="P487" s="87"/>
      <c r="Q487" s="87"/>
      <c r="R487" s="87">
        <f t="shared" si="7"/>
        <v>1451.1</v>
      </c>
    </row>
    <row r="488" spans="1:18" x14ac:dyDescent="0.25">
      <c r="A488" s="43">
        <v>490</v>
      </c>
      <c r="B488" s="44">
        <v>5382475</v>
      </c>
      <c r="C488" s="44" t="s">
        <v>786</v>
      </c>
      <c r="D488" s="44" t="s">
        <v>528</v>
      </c>
      <c r="E488" s="44" t="s">
        <v>785</v>
      </c>
      <c r="F488" s="88"/>
      <c r="G488" s="88">
        <v>86.4</v>
      </c>
      <c r="H488" s="88"/>
      <c r="I488" s="88"/>
      <c r="J488" s="88"/>
      <c r="K488" s="88"/>
      <c r="L488" s="88"/>
      <c r="M488" s="88"/>
      <c r="N488" s="88">
        <v>500</v>
      </c>
      <c r="O488" s="88"/>
      <c r="P488" s="88"/>
      <c r="Q488" s="88"/>
      <c r="R488" s="88">
        <f t="shared" si="7"/>
        <v>586.4</v>
      </c>
    </row>
    <row r="489" spans="1:18" x14ac:dyDescent="0.25">
      <c r="A489" s="40">
        <v>491</v>
      </c>
      <c r="B489" s="41">
        <v>2869594</v>
      </c>
      <c r="C489" s="41" t="s">
        <v>286</v>
      </c>
      <c r="D489" s="41" t="s">
        <v>528</v>
      </c>
      <c r="E489" s="41" t="s">
        <v>787</v>
      </c>
      <c r="F489" s="87"/>
      <c r="G489" s="87">
        <v>676.5</v>
      </c>
      <c r="H489" s="87"/>
      <c r="I489" s="87"/>
      <c r="J489" s="87"/>
      <c r="K489" s="87"/>
      <c r="L489" s="87"/>
      <c r="M489" s="87"/>
      <c r="N489" s="87"/>
      <c r="O489" s="87"/>
      <c r="P489" s="87"/>
      <c r="Q489" s="87"/>
      <c r="R489" s="87">
        <f t="shared" si="7"/>
        <v>676.5</v>
      </c>
    </row>
    <row r="490" spans="1:18" x14ac:dyDescent="0.25">
      <c r="A490" s="43">
        <v>492</v>
      </c>
      <c r="B490" s="44">
        <v>2766337</v>
      </c>
      <c r="C490" s="44" t="s">
        <v>139</v>
      </c>
      <c r="D490" s="44" t="s">
        <v>528</v>
      </c>
      <c r="E490" s="44" t="s">
        <v>787</v>
      </c>
      <c r="F490" s="88"/>
      <c r="G490" s="88">
        <v>67.5</v>
      </c>
      <c r="H490" s="88"/>
      <c r="I490" s="88"/>
      <c r="J490" s="88"/>
      <c r="K490" s="88"/>
      <c r="L490" s="88"/>
      <c r="M490" s="88"/>
      <c r="N490" s="88"/>
      <c r="O490" s="88"/>
      <c r="P490" s="88"/>
      <c r="Q490" s="88"/>
      <c r="R490" s="88">
        <f t="shared" si="7"/>
        <v>67.5</v>
      </c>
    </row>
    <row r="491" spans="1:18" x14ac:dyDescent="0.25">
      <c r="A491" s="40">
        <v>493</v>
      </c>
      <c r="B491" s="41">
        <v>5041538</v>
      </c>
      <c r="C491" s="41" t="s">
        <v>144</v>
      </c>
      <c r="D491" s="41" t="s">
        <v>528</v>
      </c>
      <c r="E491" s="41" t="s">
        <v>787</v>
      </c>
      <c r="F491" s="87"/>
      <c r="G491" s="87">
        <v>626.20000000000005</v>
      </c>
      <c r="H491" s="87"/>
      <c r="I491" s="87"/>
      <c r="J491" s="87"/>
      <c r="K491" s="87"/>
      <c r="L491" s="87"/>
      <c r="M491" s="87"/>
      <c r="N491" s="87"/>
      <c r="O491" s="87"/>
      <c r="P491" s="87"/>
      <c r="Q491" s="87"/>
      <c r="R491" s="87">
        <f t="shared" si="7"/>
        <v>626.20000000000005</v>
      </c>
    </row>
    <row r="492" spans="1:18" x14ac:dyDescent="0.25">
      <c r="A492" s="43">
        <v>494</v>
      </c>
      <c r="B492" s="44">
        <v>5463599</v>
      </c>
      <c r="C492" s="44" t="s">
        <v>720</v>
      </c>
      <c r="D492" s="44" t="s">
        <v>528</v>
      </c>
      <c r="E492" s="44" t="s">
        <v>787</v>
      </c>
      <c r="F492" s="88"/>
      <c r="G492" s="88">
        <v>983</v>
      </c>
      <c r="H492" s="88"/>
      <c r="I492" s="88"/>
      <c r="J492" s="88"/>
      <c r="K492" s="88"/>
      <c r="L492" s="88"/>
      <c r="M492" s="88"/>
      <c r="N492" s="88"/>
      <c r="O492" s="88"/>
      <c r="P492" s="88"/>
      <c r="Q492" s="88"/>
      <c r="R492" s="88">
        <f t="shared" si="7"/>
        <v>983</v>
      </c>
    </row>
    <row r="493" spans="1:18" x14ac:dyDescent="0.25">
      <c r="A493" s="40">
        <v>495</v>
      </c>
      <c r="B493" s="41">
        <v>2078449</v>
      </c>
      <c r="C493" s="41" t="s">
        <v>151</v>
      </c>
      <c r="D493" s="41" t="s">
        <v>528</v>
      </c>
      <c r="E493" s="41" t="s">
        <v>787</v>
      </c>
      <c r="F493" s="87"/>
      <c r="G493" s="87">
        <v>5389.8</v>
      </c>
      <c r="H493" s="87"/>
      <c r="I493" s="87"/>
      <c r="J493" s="87"/>
      <c r="K493" s="87"/>
      <c r="L493" s="87"/>
      <c r="M493" s="87"/>
      <c r="N493" s="87"/>
      <c r="O493" s="87"/>
      <c r="P493" s="87"/>
      <c r="Q493" s="87"/>
      <c r="R493" s="87">
        <f t="shared" si="7"/>
        <v>5389.8</v>
      </c>
    </row>
    <row r="494" spans="1:18" x14ac:dyDescent="0.25">
      <c r="A494" s="43">
        <v>496</v>
      </c>
      <c r="B494" s="44">
        <v>5044804</v>
      </c>
      <c r="C494" s="44" t="s">
        <v>788</v>
      </c>
      <c r="D494" s="44" t="s">
        <v>528</v>
      </c>
      <c r="E494" s="44" t="s">
        <v>787</v>
      </c>
      <c r="F494" s="88"/>
      <c r="G494" s="88">
        <v>148.5</v>
      </c>
      <c r="H494" s="88"/>
      <c r="I494" s="88"/>
      <c r="J494" s="88"/>
      <c r="K494" s="88"/>
      <c r="L494" s="88"/>
      <c r="M494" s="88"/>
      <c r="N494" s="88"/>
      <c r="O494" s="88"/>
      <c r="P494" s="88"/>
      <c r="Q494" s="88"/>
      <c r="R494" s="88">
        <f t="shared" si="7"/>
        <v>148.5</v>
      </c>
    </row>
    <row r="495" spans="1:18" x14ac:dyDescent="0.25">
      <c r="A495" s="40">
        <v>497</v>
      </c>
      <c r="B495" s="41">
        <v>2609436</v>
      </c>
      <c r="C495" s="41" t="s">
        <v>567</v>
      </c>
      <c r="D495" s="41" t="s">
        <v>528</v>
      </c>
      <c r="E495" s="41" t="s">
        <v>787</v>
      </c>
      <c r="F495" s="87"/>
      <c r="G495" s="87">
        <v>1083</v>
      </c>
      <c r="H495" s="87"/>
      <c r="I495" s="87"/>
      <c r="J495" s="87"/>
      <c r="K495" s="87"/>
      <c r="L495" s="87"/>
      <c r="M495" s="87"/>
      <c r="N495" s="87">
        <v>7.6</v>
      </c>
      <c r="O495" s="87"/>
      <c r="P495" s="87"/>
      <c r="Q495" s="87"/>
      <c r="R495" s="87">
        <f t="shared" si="7"/>
        <v>1090.5999999999999</v>
      </c>
    </row>
    <row r="496" spans="1:18" x14ac:dyDescent="0.25">
      <c r="A496" s="43">
        <v>498</v>
      </c>
      <c r="B496" s="44">
        <v>2855119</v>
      </c>
      <c r="C496" s="44" t="s">
        <v>112</v>
      </c>
      <c r="D496" s="44" t="s">
        <v>528</v>
      </c>
      <c r="E496" s="44" t="s">
        <v>787</v>
      </c>
      <c r="F496" s="88">
        <v>24604.9</v>
      </c>
      <c r="G496" s="88">
        <v>2796.2000000000007</v>
      </c>
      <c r="H496" s="88"/>
      <c r="I496" s="88"/>
      <c r="J496" s="88"/>
      <c r="K496" s="88"/>
      <c r="L496" s="88"/>
      <c r="M496" s="88"/>
      <c r="N496" s="88"/>
      <c r="O496" s="88"/>
      <c r="P496" s="88"/>
      <c r="Q496" s="88"/>
      <c r="R496" s="88">
        <f t="shared" si="7"/>
        <v>27401.100000000002</v>
      </c>
    </row>
    <row r="497" spans="1:18" x14ac:dyDescent="0.25">
      <c r="A497" s="40">
        <v>499</v>
      </c>
      <c r="B497" s="41">
        <v>5091462</v>
      </c>
      <c r="C497" s="41" t="s">
        <v>417</v>
      </c>
      <c r="D497" s="41" t="s">
        <v>528</v>
      </c>
      <c r="E497" s="41" t="s">
        <v>787</v>
      </c>
      <c r="F497" s="87"/>
      <c r="G497" s="87">
        <v>1727.5</v>
      </c>
      <c r="H497" s="87"/>
      <c r="I497" s="87"/>
      <c r="J497" s="87"/>
      <c r="K497" s="87"/>
      <c r="L497" s="87"/>
      <c r="M497" s="87"/>
      <c r="N497" s="87"/>
      <c r="O497" s="87"/>
      <c r="P497" s="87"/>
      <c r="Q497" s="87"/>
      <c r="R497" s="87">
        <f t="shared" si="7"/>
        <v>1727.5</v>
      </c>
    </row>
    <row r="498" spans="1:18" x14ac:dyDescent="0.25">
      <c r="A498" s="43">
        <v>500</v>
      </c>
      <c r="B498" s="44">
        <v>5091462</v>
      </c>
      <c r="C498" s="44" t="s">
        <v>417</v>
      </c>
      <c r="D498" s="44" t="s">
        <v>528</v>
      </c>
      <c r="E498" s="44" t="s">
        <v>787</v>
      </c>
      <c r="F498" s="88"/>
      <c r="G498" s="88"/>
      <c r="H498" s="88"/>
      <c r="I498" s="88"/>
      <c r="J498" s="88"/>
      <c r="K498" s="88"/>
      <c r="L498" s="88"/>
      <c r="M498" s="88"/>
      <c r="N498" s="88">
        <v>4145.8999999999996</v>
      </c>
      <c r="O498" s="88"/>
      <c r="P498" s="88"/>
      <c r="Q498" s="88"/>
      <c r="R498" s="88">
        <f t="shared" si="7"/>
        <v>4145.8999999999996</v>
      </c>
    </row>
    <row r="499" spans="1:18" x14ac:dyDescent="0.25">
      <c r="A499" s="40">
        <v>501</v>
      </c>
      <c r="B499" s="41">
        <v>2061848</v>
      </c>
      <c r="C499" s="41" t="s">
        <v>514</v>
      </c>
      <c r="D499" s="41" t="s">
        <v>528</v>
      </c>
      <c r="E499" s="41" t="s">
        <v>787</v>
      </c>
      <c r="F499" s="87">
        <v>240.3</v>
      </c>
      <c r="G499" s="87">
        <v>2379.4</v>
      </c>
      <c r="H499" s="87"/>
      <c r="I499" s="87"/>
      <c r="J499" s="87"/>
      <c r="K499" s="87"/>
      <c r="L499" s="87"/>
      <c r="M499" s="87"/>
      <c r="N499" s="87"/>
      <c r="O499" s="87"/>
      <c r="P499" s="87"/>
      <c r="Q499" s="87"/>
      <c r="R499" s="87">
        <f t="shared" si="7"/>
        <v>2619.7000000000003</v>
      </c>
    </row>
    <row r="500" spans="1:18" x14ac:dyDescent="0.25">
      <c r="A500" s="43">
        <v>502</v>
      </c>
      <c r="B500" s="44">
        <v>2782944</v>
      </c>
      <c r="C500" s="44" t="s">
        <v>446</v>
      </c>
      <c r="D500" s="44" t="s">
        <v>528</v>
      </c>
      <c r="E500" s="44" t="s">
        <v>787</v>
      </c>
      <c r="F500" s="88"/>
      <c r="G500" s="88">
        <v>300</v>
      </c>
      <c r="H500" s="88"/>
      <c r="I500" s="88"/>
      <c r="J500" s="88"/>
      <c r="K500" s="88"/>
      <c r="L500" s="88"/>
      <c r="M500" s="88"/>
      <c r="N500" s="88"/>
      <c r="O500" s="88"/>
      <c r="P500" s="88"/>
      <c r="Q500" s="88"/>
      <c r="R500" s="88">
        <f t="shared" si="7"/>
        <v>300</v>
      </c>
    </row>
    <row r="501" spans="1:18" x14ac:dyDescent="0.25">
      <c r="A501" s="40">
        <v>503</v>
      </c>
      <c r="B501" s="41">
        <v>5515882</v>
      </c>
      <c r="C501" s="41" t="s">
        <v>638</v>
      </c>
      <c r="D501" s="41" t="s">
        <v>528</v>
      </c>
      <c r="E501" s="41" t="s">
        <v>787</v>
      </c>
      <c r="F501" s="87"/>
      <c r="G501" s="87"/>
      <c r="H501" s="87"/>
      <c r="I501" s="87"/>
      <c r="J501" s="87"/>
      <c r="K501" s="87"/>
      <c r="L501" s="87"/>
      <c r="M501" s="87"/>
      <c r="N501" s="87">
        <v>2909.5</v>
      </c>
      <c r="O501" s="87"/>
      <c r="P501" s="87"/>
      <c r="Q501" s="87"/>
      <c r="R501" s="87">
        <f t="shared" si="7"/>
        <v>2909.5</v>
      </c>
    </row>
    <row r="502" spans="1:18" x14ac:dyDescent="0.25">
      <c r="A502" s="43">
        <v>504</v>
      </c>
      <c r="B502" s="44">
        <v>2617749</v>
      </c>
      <c r="C502" s="44" t="s">
        <v>54</v>
      </c>
      <c r="D502" s="44" t="s">
        <v>528</v>
      </c>
      <c r="E502" s="44" t="s">
        <v>787</v>
      </c>
      <c r="F502" s="88"/>
      <c r="G502" s="88">
        <v>2863</v>
      </c>
      <c r="H502" s="88"/>
      <c r="I502" s="88"/>
      <c r="J502" s="88"/>
      <c r="K502" s="88"/>
      <c r="L502" s="88"/>
      <c r="M502" s="88"/>
      <c r="N502" s="88"/>
      <c r="O502" s="88"/>
      <c r="P502" s="88"/>
      <c r="Q502" s="88"/>
      <c r="R502" s="88">
        <f t="shared" si="7"/>
        <v>2863</v>
      </c>
    </row>
    <row r="503" spans="1:18" x14ac:dyDescent="0.25">
      <c r="A503" s="40">
        <v>505</v>
      </c>
      <c r="B503" s="41">
        <v>2887134</v>
      </c>
      <c r="C503" s="41" t="s">
        <v>701</v>
      </c>
      <c r="D503" s="41" t="s">
        <v>528</v>
      </c>
      <c r="E503" s="41" t="s">
        <v>787</v>
      </c>
      <c r="F503" s="87">
        <v>6980.7</v>
      </c>
      <c r="G503" s="87"/>
      <c r="H503" s="87"/>
      <c r="I503" s="87"/>
      <c r="J503" s="87"/>
      <c r="K503" s="87"/>
      <c r="L503" s="87"/>
      <c r="M503" s="87"/>
      <c r="N503" s="87"/>
      <c r="O503" s="87"/>
      <c r="P503" s="87"/>
      <c r="Q503" s="87"/>
      <c r="R503" s="87">
        <f t="shared" si="7"/>
        <v>6980.7</v>
      </c>
    </row>
    <row r="504" spans="1:18" x14ac:dyDescent="0.25">
      <c r="A504" s="43">
        <v>506</v>
      </c>
      <c r="B504" s="44">
        <v>2100231</v>
      </c>
      <c r="C504" s="44" t="s">
        <v>60</v>
      </c>
      <c r="D504" s="44" t="s">
        <v>528</v>
      </c>
      <c r="E504" s="44" t="s">
        <v>787</v>
      </c>
      <c r="F504" s="88"/>
      <c r="G504" s="88">
        <v>986.7</v>
      </c>
      <c r="H504" s="88"/>
      <c r="I504" s="88"/>
      <c r="J504" s="88"/>
      <c r="K504" s="88"/>
      <c r="L504" s="88"/>
      <c r="M504" s="88"/>
      <c r="N504" s="88"/>
      <c r="O504" s="88"/>
      <c r="P504" s="88"/>
      <c r="Q504" s="88"/>
      <c r="R504" s="88">
        <f t="shared" si="7"/>
        <v>986.7</v>
      </c>
    </row>
    <row r="505" spans="1:18" x14ac:dyDescent="0.25">
      <c r="A505" s="40">
        <v>507</v>
      </c>
      <c r="B505" s="41">
        <v>5435528</v>
      </c>
      <c r="C505" s="41" t="s">
        <v>717</v>
      </c>
      <c r="D505" s="41" t="s">
        <v>528</v>
      </c>
      <c r="E505" s="41" t="s">
        <v>787</v>
      </c>
      <c r="F505" s="87">
        <v>4769</v>
      </c>
      <c r="G505" s="87">
        <v>3983.8</v>
      </c>
      <c r="H505" s="87"/>
      <c r="I505" s="87"/>
      <c r="J505" s="87"/>
      <c r="K505" s="87"/>
      <c r="L505" s="87"/>
      <c r="M505" s="87"/>
      <c r="N505" s="87"/>
      <c r="O505" s="87"/>
      <c r="P505" s="87"/>
      <c r="Q505" s="87"/>
      <c r="R505" s="87">
        <f t="shared" si="7"/>
        <v>8752.7999999999993</v>
      </c>
    </row>
    <row r="506" spans="1:18" x14ac:dyDescent="0.25">
      <c r="A506" s="43">
        <v>508</v>
      </c>
      <c r="B506" s="44">
        <v>5184851</v>
      </c>
      <c r="C506" s="44" t="s">
        <v>473</v>
      </c>
      <c r="D506" s="44" t="s">
        <v>528</v>
      </c>
      <c r="E506" s="44" t="s">
        <v>787</v>
      </c>
      <c r="F506" s="88"/>
      <c r="G506" s="88"/>
      <c r="H506" s="88"/>
      <c r="I506" s="88"/>
      <c r="J506" s="88"/>
      <c r="K506" s="88"/>
      <c r="L506" s="88"/>
      <c r="M506" s="88"/>
      <c r="N506" s="88">
        <v>621</v>
      </c>
      <c r="O506" s="88"/>
      <c r="P506" s="88"/>
      <c r="Q506" s="88"/>
      <c r="R506" s="88">
        <f t="shared" si="7"/>
        <v>621</v>
      </c>
    </row>
    <row r="507" spans="1:18" x14ac:dyDescent="0.25">
      <c r="A507" s="40">
        <v>509</v>
      </c>
      <c r="B507" s="41">
        <v>2877694</v>
      </c>
      <c r="C507" s="41" t="s">
        <v>20</v>
      </c>
      <c r="D507" s="41" t="s">
        <v>528</v>
      </c>
      <c r="E507" s="41" t="s">
        <v>787</v>
      </c>
      <c r="F507" s="87"/>
      <c r="G507" s="87"/>
      <c r="H507" s="87"/>
      <c r="I507" s="87"/>
      <c r="J507" s="87"/>
      <c r="K507" s="87"/>
      <c r="L507" s="87"/>
      <c r="M507" s="87"/>
      <c r="N507" s="87">
        <v>19919.3</v>
      </c>
      <c r="O507" s="87"/>
      <c r="P507" s="87"/>
      <c r="Q507" s="87"/>
      <c r="R507" s="87">
        <f t="shared" si="7"/>
        <v>19919.3</v>
      </c>
    </row>
    <row r="508" spans="1:18" x14ac:dyDescent="0.25">
      <c r="A508" s="43">
        <v>510</v>
      </c>
      <c r="B508" s="44">
        <v>5376467</v>
      </c>
      <c r="C508" s="44" t="s">
        <v>236</v>
      </c>
      <c r="D508" s="44" t="s">
        <v>528</v>
      </c>
      <c r="E508" s="44" t="s">
        <v>787</v>
      </c>
      <c r="F508" s="88"/>
      <c r="G508" s="88"/>
      <c r="H508" s="88"/>
      <c r="I508" s="88"/>
      <c r="J508" s="88"/>
      <c r="K508" s="88"/>
      <c r="L508" s="88"/>
      <c r="M508" s="88"/>
      <c r="N508" s="88"/>
      <c r="O508" s="88">
        <v>990</v>
      </c>
      <c r="P508" s="88"/>
      <c r="Q508" s="88"/>
      <c r="R508" s="88">
        <f t="shared" si="7"/>
        <v>990</v>
      </c>
    </row>
    <row r="509" spans="1:18" x14ac:dyDescent="0.25">
      <c r="A509" s="40">
        <v>511</v>
      </c>
      <c r="B509" s="41">
        <v>5308534</v>
      </c>
      <c r="C509" s="41" t="s">
        <v>629</v>
      </c>
      <c r="D509" s="41" t="s">
        <v>528</v>
      </c>
      <c r="E509" s="41" t="s">
        <v>787</v>
      </c>
      <c r="F509" s="87"/>
      <c r="G509" s="87">
        <v>430.2</v>
      </c>
      <c r="H509" s="87"/>
      <c r="I509" s="87"/>
      <c r="J509" s="87"/>
      <c r="K509" s="87"/>
      <c r="L509" s="87"/>
      <c r="M509" s="87"/>
      <c r="N509" s="87"/>
      <c r="O509" s="87"/>
      <c r="P509" s="87"/>
      <c r="Q509" s="87"/>
      <c r="R509" s="87">
        <f t="shared" si="7"/>
        <v>430.2</v>
      </c>
    </row>
    <row r="510" spans="1:18" x14ac:dyDescent="0.25">
      <c r="A510" s="43">
        <v>512</v>
      </c>
      <c r="B510" s="44">
        <v>2708701</v>
      </c>
      <c r="C510" s="44" t="s">
        <v>691</v>
      </c>
      <c r="D510" s="44" t="s">
        <v>528</v>
      </c>
      <c r="E510" s="44" t="s">
        <v>787</v>
      </c>
      <c r="F510" s="88"/>
      <c r="G510" s="88">
        <v>6555.9</v>
      </c>
      <c r="H510" s="88"/>
      <c r="I510" s="88"/>
      <c r="J510" s="88"/>
      <c r="K510" s="88"/>
      <c r="L510" s="88"/>
      <c r="M510" s="88"/>
      <c r="N510" s="88"/>
      <c r="O510" s="88"/>
      <c r="P510" s="88"/>
      <c r="Q510" s="88"/>
      <c r="R510" s="88">
        <f t="shared" si="7"/>
        <v>6555.9</v>
      </c>
    </row>
    <row r="511" spans="1:18" x14ac:dyDescent="0.25">
      <c r="A511" s="40">
        <v>513</v>
      </c>
      <c r="B511" s="41">
        <v>5382432</v>
      </c>
      <c r="C511" s="41" t="s">
        <v>661</v>
      </c>
      <c r="D511" s="41" t="s">
        <v>528</v>
      </c>
      <c r="E511" s="41" t="s">
        <v>787</v>
      </c>
      <c r="F511" s="87"/>
      <c r="G511" s="87">
        <v>474.4</v>
      </c>
      <c r="H511" s="87"/>
      <c r="I511" s="87"/>
      <c r="J511" s="87"/>
      <c r="K511" s="87"/>
      <c r="L511" s="87"/>
      <c r="M511" s="87"/>
      <c r="N511" s="87"/>
      <c r="O511" s="87"/>
      <c r="P511" s="87"/>
      <c r="Q511" s="87"/>
      <c r="R511" s="87">
        <f t="shared" si="7"/>
        <v>474.4</v>
      </c>
    </row>
    <row r="512" spans="1:18" x14ac:dyDescent="0.25">
      <c r="A512" s="43">
        <v>514</v>
      </c>
      <c r="B512" s="44">
        <v>5382432</v>
      </c>
      <c r="C512" s="44" t="s">
        <v>661</v>
      </c>
      <c r="D512" s="44" t="s">
        <v>528</v>
      </c>
      <c r="E512" s="44" t="s">
        <v>787</v>
      </c>
      <c r="F512" s="88"/>
      <c r="G512" s="88"/>
      <c r="H512" s="88"/>
      <c r="I512" s="88"/>
      <c r="J512" s="88"/>
      <c r="K512" s="88"/>
      <c r="L512" s="88"/>
      <c r="M512" s="88"/>
      <c r="N512" s="88">
        <v>492.3</v>
      </c>
      <c r="O512" s="88"/>
      <c r="P512" s="88"/>
      <c r="Q512" s="88"/>
      <c r="R512" s="88">
        <f t="shared" ref="R512:R564" si="8">SUM(F512:Q512)</f>
        <v>492.3</v>
      </c>
    </row>
    <row r="513" spans="1:18" x14ac:dyDescent="0.25">
      <c r="A513" s="40">
        <v>515</v>
      </c>
      <c r="B513" s="41">
        <v>2685841</v>
      </c>
      <c r="C513" s="41" t="s">
        <v>654</v>
      </c>
      <c r="D513" s="41" t="s">
        <v>528</v>
      </c>
      <c r="E513" s="41" t="s">
        <v>787</v>
      </c>
      <c r="F513" s="87"/>
      <c r="G513" s="87">
        <v>2457.4</v>
      </c>
      <c r="H513" s="87"/>
      <c r="I513" s="87"/>
      <c r="J513" s="87"/>
      <c r="K513" s="87"/>
      <c r="L513" s="87"/>
      <c r="M513" s="87"/>
      <c r="N513" s="87">
        <v>6464.5</v>
      </c>
      <c r="O513" s="87"/>
      <c r="P513" s="87"/>
      <c r="Q513" s="87"/>
      <c r="R513" s="87">
        <f t="shared" si="8"/>
        <v>8921.9</v>
      </c>
    </row>
    <row r="514" spans="1:18" x14ac:dyDescent="0.25">
      <c r="A514" s="43">
        <v>516</v>
      </c>
      <c r="B514" s="44">
        <v>2069792</v>
      </c>
      <c r="C514" s="44" t="s">
        <v>87</v>
      </c>
      <c r="D514" s="44" t="s">
        <v>528</v>
      </c>
      <c r="E514" s="44" t="s">
        <v>787</v>
      </c>
      <c r="F514" s="88"/>
      <c r="G514" s="88">
        <v>6383.4</v>
      </c>
      <c r="H514" s="88"/>
      <c r="I514" s="88"/>
      <c r="J514" s="88"/>
      <c r="K514" s="88"/>
      <c r="L514" s="88"/>
      <c r="M514" s="88"/>
      <c r="N514" s="88"/>
      <c r="O514" s="88"/>
      <c r="P514" s="88"/>
      <c r="Q514" s="88"/>
      <c r="R514" s="88">
        <f t="shared" si="8"/>
        <v>6383.4</v>
      </c>
    </row>
    <row r="515" spans="1:18" x14ac:dyDescent="0.25">
      <c r="A515" s="40">
        <v>517</v>
      </c>
      <c r="B515" s="41">
        <v>2029278</v>
      </c>
      <c r="C515" s="41" t="s">
        <v>63</v>
      </c>
      <c r="D515" s="41" t="s">
        <v>528</v>
      </c>
      <c r="E515" s="41" t="s">
        <v>787</v>
      </c>
      <c r="F515" s="87">
        <v>1051.9000000000001</v>
      </c>
      <c r="G515" s="87">
        <v>112.3</v>
      </c>
      <c r="H515" s="87">
        <v>7392</v>
      </c>
      <c r="I515" s="87"/>
      <c r="J515" s="87"/>
      <c r="K515" s="87"/>
      <c r="L515" s="87"/>
      <c r="M515" s="87"/>
      <c r="N515" s="87"/>
      <c r="O515" s="87"/>
      <c r="P515" s="87"/>
      <c r="Q515" s="87"/>
      <c r="R515" s="87">
        <f t="shared" si="8"/>
        <v>8556.2000000000007</v>
      </c>
    </row>
    <row r="516" spans="1:18" x14ac:dyDescent="0.25">
      <c r="A516" s="43">
        <v>518</v>
      </c>
      <c r="B516" s="44">
        <v>5015243</v>
      </c>
      <c r="C516" s="44" t="s">
        <v>106</v>
      </c>
      <c r="D516" s="44" t="s">
        <v>528</v>
      </c>
      <c r="E516" s="44" t="s">
        <v>787</v>
      </c>
      <c r="F516" s="88"/>
      <c r="G516" s="88">
        <v>140</v>
      </c>
      <c r="H516" s="88"/>
      <c r="I516" s="88"/>
      <c r="J516" s="88"/>
      <c r="K516" s="88"/>
      <c r="L516" s="88"/>
      <c r="M516" s="88"/>
      <c r="N516" s="88"/>
      <c r="O516" s="88"/>
      <c r="P516" s="88"/>
      <c r="Q516" s="88"/>
      <c r="R516" s="88">
        <f t="shared" si="8"/>
        <v>140</v>
      </c>
    </row>
    <row r="517" spans="1:18" x14ac:dyDescent="0.25">
      <c r="A517" s="40">
        <v>519</v>
      </c>
      <c r="B517" s="41">
        <v>2834421</v>
      </c>
      <c r="C517" s="41" t="s">
        <v>789</v>
      </c>
      <c r="D517" s="41" t="s">
        <v>528</v>
      </c>
      <c r="E517" s="41" t="s">
        <v>787</v>
      </c>
      <c r="F517" s="87"/>
      <c r="G517" s="87">
        <v>3802.5</v>
      </c>
      <c r="H517" s="87"/>
      <c r="I517" s="87"/>
      <c r="J517" s="87"/>
      <c r="K517" s="87"/>
      <c r="L517" s="87"/>
      <c r="M517" s="87"/>
      <c r="N517" s="87"/>
      <c r="O517" s="87"/>
      <c r="P517" s="87"/>
      <c r="Q517" s="87"/>
      <c r="R517" s="87">
        <f t="shared" si="8"/>
        <v>3802.5</v>
      </c>
    </row>
    <row r="518" spans="1:18" x14ac:dyDescent="0.25">
      <c r="A518" s="43">
        <v>520</v>
      </c>
      <c r="B518" s="44">
        <v>2108291</v>
      </c>
      <c r="C518" s="44" t="s">
        <v>180</v>
      </c>
      <c r="D518" s="44" t="s">
        <v>528</v>
      </c>
      <c r="E518" s="44" t="s">
        <v>787</v>
      </c>
      <c r="F518" s="88"/>
      <c r="G518" s="88">
        <v>5334.2</v>
      </c>
      <c r="H518" s="88"/>
      <c r="I518" s="88"/>
      <c r="J518" s="88"/>
      <c r="K518" s="88"/>
      <c r="L518" s="88"/>
      <c r="M518" s="88"/>
      <c r="N518" s="88"/>
      <c r="O518" s="88"/>
      <c r="P518" s="88"/>
      <c r="Q518" s="88"/>
      <c r="R518" s="88">
        <f t="shared" si="8"/>
        <v>5334.2</v>
      </c>
    </row>
    <row r="519" spans="1:18" x14ac:dyDescent="0.25">
      <c r="A519" s="40">
        <v>521</v>
      </c>
      <c r="B519" s="41">
        <v>2763788</v>
      </c>
      <c r="C519" s="41" t="s">
        <v>68</v>
      </c>
      <c r="D519" s="41" t="s">
        <v>528</v>
      </c>
      <c r="E519" s="41" t="s">
        <v>787</v>
      </c>
      <c r="F519" s="87"/>
      <c r="G519" s="87">
        <v>1355.3</v>
      </c>
      <c r="H519" s="87"/>
      <c r="I519" s="87"/>
      <c r="J519" s="87"/>
      <c r="K519" s="87"/>
      <c r="L519" s="87"/>
      <c r="M519" s="87"/>
      <c r="N519" s="87"/>
      <c r="O519" s="87"/>
      <c r="P519" s="87"/>
      <c r="Q519" s="87"/>
      <c r="R519" s="87">
        <f t="shared" si="8"/>
        <v>1355.3</v>
      </c>
    </row>
    <row r="520" spans="1:18" x14ac:dyDescent="0.25">
      <c r="A520" s="43">
        <v>522</v>
      </c>
      <c r="B520" s="44">
        <v>5104424</v>
      </c>
      <c r="C520" s="44" t="s">
        <v>695</v>
      </c>
      <c r="D520" s="44" t="s">
        <v>528</v>
      </c>
      <c r="E520" s="44" t="s">
        <v>787</v>
      </c>
      <c r="F520" s="88"/>
      <c r="G520" s="88">
        <v>862.67</v>
      </c>
      <c r="H520" s="88"/>
      <c r="I520" s="88"/>
      <c r="J520" s="88"/>
      <c r="K520" s="88"/>
      <c r="L520" s="88"/>
      <c r="M520" s="88"/>
      <c r="N520" s="88"/>
      <c r="O520" s="88"/>
      <c r="P520" s="88"/>
      <c r="Q520" s="88"/>
      <c r="R520" s="88">
        <f t="shared" si="8"/>
        <v>862.67</v>
      </c>
    </row>
    <row r="521" spans="1:18" x14ac:dyDescent="0.25">
      <c r="A521" s="40">
        <v>523</v>
      </c>
      <c r="B521" s="41">
        <v>2800497</v>
      </c>
      <c r="C521" s="41" t="s">
        <v>433</v>
      </c>
      <c r="D521" s="41" t="s">
        <v>528</v>
      </c>
      <c r="E521" s="41" t="s">
        <v>787</v>
      </c>
      <c r="F521" s="87"/>
      <c r="G521" s="87">
        <v>180</v>
      </c>
      <c r="H521" s="87"/>
      <c r="I521" s="87"/>
      <c r="J521" s="87"/>
      <c r="K521" s="87"/>
      <c r="L521" s="87"/>
      <c r="M521" s="87"/>
      <c r="N521" s="87"/>
      <c r="O521" s="87"/>
      <c r="P521" s="87"/>
      <c r="Q521" s="87"/>
      <c r="R521" s="87">
        <f t="shared" si="8"/>
        <v>180</v>
      </c>
    </row>
    <row r="522" spans="1:18" x14ac:dyDescent="0.25">
      <c r="A522" s="43">
        <v>524</v>
      </c>
      <c r="B522" s="44">
        <v>5124913</v>
      </c>
      <c r="C522" s="44" t="s">
        <v>790</v>
      </c>
      <c r="D522" s="44" t="s">
        <v>528</v>
      </c>
      <c r="E522" s="44" t="s">
        <v>787</v>
      </c>
      <c r="F522" s="88"/>
      <c r="G522" s="88">
        <v>732.3</v>
      </c>
      <c r="H522" s="88"/>
      <c r="I522" s="88"/>
      <c r="J522" s="88"/>
      <c r="K522" s="88"/>
      <c r="L522" s="88"/>
      <c r="M522" s="88"/>
      <c r="N522" s="88"/>
      <c r="O522" s="88"/>
      <c r="P522" s="88"/>
      <c r="Q522" s="88"/>
      <c r="R522" s="88">
        <f t="shared" si="8"/>
        <v>732.3</v>
      </c>
    </row>
    <row r="523" spans="1:18" x14ac:dyDescent="0.25">
      <c r="A523" s="40">
        <v>525</v>
      </c>
      <c r="B523" s="41">
        <v>2875578</v>
      </c>
      <c r="C523" s="41" t="s">
        <v>633</v>
      </c>
      <c r="D523" s="41" t="s">
        <v>528</v>
      </c>
      <c r="E523" s="41" t="s">
        <v>787</v>
      </c>
      <c r="F523" s="87"/>
      <c r="G523" s="87">
        <v>245</v>
      </c>
      <c r="H523" s="87"/>
      <c r="I523" s="87"/>
      <c r="J523" s="87"/>
      <c r="K523" s="87"/>
      <c r="L523" s="87"/>
      <c r="M523" s="87"/>
      <c r="N523" s="87"/>
      <c r="O523" s="87"/>
      <c r="P523" s="87"/>
      <c r="Q523" s="87"/>
      <c r="R523" s="87">
        <f t="shared" si="8"/>
        <v>245</v>
      </c>
    </row>
    <row r="524" spans="1:18" x14ac:dyDescent="0.25">
      <c r="A524" s="43">
        <v>526</v>
      </c>
      <c r="B524" s="44">
        <v>5544084</v>
      </c>
      <c r="C524" s="44" t="s">
        <v>398</v>
      </c>
      <c r="D524" s="44" t="s">
        <v>560</v>
      </c>
      <c r="E524" s="44" t="s">
        <v>51</v>
      </c>
      <c r="F524" s="88"/>
      <c r="G524" s="88"/>
      <c r="H524" s="88"/>
      <c r="I524" s="88"/>
      <c r="J524" s="88"/>
      <c r="K524" s="88"/>
      <c r="L524" s="88"/>
      <c r="M524" s="88"/>
      <c r="N524" s="88"/>
      <c r="O524" s="88"/>
      <c r="P524" s="88">
        <v>500</v>
      </c>
      <c r="Q524" s="88"/>
      <c r="R524" s="88">
        <f t="shared" si="8"/>
        <v>500</v>
      </c>
    </row>
    <row r="525" spans="1:18" x14ac:dyDescent="0.25">
      <c r="A525" s="40">
        <v>527</v>
      </c>
      <c r="B525" s="41">
        <v>5210402</v>
      </c>
      <c r="C525" s="41" t="s">
        <v>627</v>
      </c>
      <c r="D525" s="41" t="s">
        <v>560</v>
      </c>
      <c r="E525" s="41" t="s">
        <v>51</v>
      </c>
      <c r="F525" s="87"/>
      <c r="G525" s="87"/>
      <c r="H525" s="87"/>
      <c r="I525" s="87"/>
      <c r="J525" s="87"/>
      <c r="K525" s="87"/>
      <c r="L525" s="87"/>
      <c r="M525" s="87"/>
      <c r="N525" s="87"/>
      <c r="O525" s="87"/>
      <c r="P525" s="87">
        <v>300</v>
      </c>
      <c r="Q525" s="87"/>
      <c r="R525" s="87">
        <f t="shared" si="8"/>
        <v>300</v>
      </c>
    </row>
    <row r="526" spans="1:18" x14ac:dyDescent="0.25">
      <c r="A526" s="43">
        <v>528</v>
      </c>
      <c r="B526" s="44">
        <v>5137977</v>
      </c>
      <c r="C526" s="44" t="s">
        <v>641</v>
      </c>
      <c r="D526" s="44" t="s">
        <v>560</v>
      </c>
      <c r="E526" s="44" t="s">
        <v>791</v>
      </c>
      <c r="F526" s="88"/>
      <c r="G526" s="88"/>
      <c r="H526" s="88"/>
      <c r="I526" s="88"/>
      <c r="J526" s="88"/>
      <c r="K526" s="88"/>
      <c r="L526" s="88"/>
      <c r="M526" s="88"/>
      <c r="N526" s="88"/>
      <c r="O526" s="88"/>
      <c r="P526" s="88">
        <v>2000</v>
      </c>
      <c r="Q526" s="88"/>
      <c r="R526" s="88">
        <f t="shared" si="8"/>
        <v>2000</v>
      </c>
    </row>
    <row r="527" spans="1:18" x14ac:dyDescent="0.25">
      <c r="A527" s="40">
        <v>529</v>
      </c>
      <c r="B527" s="41">
        <v>2807459</v>
      </c>
      <c r="C527" s="41" t="s">
        <v>777</v>
      </c>
      <c r="D527" s="41" t="s">
        <v>560</v>
      </c>
      <c r="E527" s="41" t="s">
        <v>791</v>
      </c>
      <c r="F527" s="87"/>
      <c r="G527" s="87"/>
      <c r="H527" s="87"/>
      <c r="I527" s="87">
        <v>1200</v>
      </c>
      <c r="J527" s="87"/>
      <c r="K527" s="87"/>
      <c r="L527" s="87"/>
      <c r="M527" s="87"/>
      <c r="N527" s="87"/>
      <c r="O527" s="87"/>
      <c r="P527" s="87">
        <v>1500</v>
      </c>
      <c r="Q527" s="87"/>
      <c r="R527" s="87">
        <f t="shared" si="8"/>
        <v>2700</v>
      </c>
    </row>
    <row r="528" spans="1:18" x14ac:dyDescent="0.25">
      <c r="A528" s="43">
        <v>530</v>
      </c>
      <c r="B528" s="44">
        <v>5141583</v>
      </c>
      <c r="C528" s="44" t="s">
        <v>564</v>
      </c>
      <c r="D528" s="44" t="s">
        <v>560</v>
      </c>
      <c r="E528" s="44" t="s">
        <v>791</v>
      </c>
      <c r="F528" s="88">
        <v>45339.199999999997</v>
      </c>
      <c r="G528" s="88">
        <v>31646.77</v>
      </c>
      <c r="H528" s="88">
        <v>8276</v>
      </c>
      <c r="I528" s="88"/>
      <c r="J528" s="88"/>
      <c r="K528" s="88"/>
      <c r="L528" s="88"/>
      <c r="M528" s="88"/>
      <c r="N528" s="88"/>
      <c r="O528" s="88"/>
      <c r="P528" s="88">
        <v>1000</v>
      </c>
      <c r="Q528" s="88"/>
      <c r="R528" s="88">
        <f t="shared" si="8"/>
        <v>86261.97</v>
      </c>
    </row>
    <row r="529" spans="1:18" x14ac:dyDescent="0.25">
      <c r="A529" s="40">
        <v>531</v>
      </c>
      <c r="B529" s="41">
        <v>5137977</v>
      </c>
      <c r="C529" s="41" t="s">
        <v>641</v>
      </c>
      <c r="D529" s="41" t="s">
        <v>560</v>
      </c>
      <c r="E529" s="41" t="s">
        <v>792</v>
      </c>
      <c r="F529" s="87"/>
      <c r="G529" s="87"/>
      <c r="H529" s="87"/>
      <c r="I529" s="87"/>
      <c r="J529" s="87"/>
      <c r="K529" s="87"/>
      <c r="L529" s="87"/>
      <c r="M529" s="87"/>
      <c r="N529" s="87"/>
      <c r="O529" s="87"/>
      <c r="P529" s="87">
        <v>1000</v>
      </c>
      <c r="Q529" s="87"/>
      <c r="R529" s="87">
        <f t="shared" si="8"/>
        <v>1000</v>
      </c>
    </row>
    <row r="530" spans="1:18" x14ac:dyDescent="0.25">
      <c r="A530" s="43">
        <v>532</v>
      </c>
      <c r="B530" s="44">
        <v>2807459</v>
      </c>
      <c r="C530" s="44" t="s">
        <v>777</v>
      </c>
      <c r="D530" s="44" t="s">
        <v>560</v>
      </c>
      <c r="E530" s="44" t="s">
        <v>792</v>
      </c>
      <c r="F530" s="88"/>
      <c r="G530" s="88"/>
      <c r="H530" s="88"/>
      <c r="I530" s="88"/>
      <c r="J530" s="88"/>
      <c r="K530" s="88"/>
      <c r="L530" s="88"/>
      <c r="M530" s="88"/>
      <c r="N530" s="88"/>
      <c r="O530" s="88"/>
      <c r="P530" s="88">
        <v>300</v>
      </c>
      <c r="Q530" s="88"/>
      <c r="R530" s="88">
        <f t="shared" si="8"/>
        <v>300</v>
      </c>
    </row>
    <row r="531" spans="1:18" x14ac:dyDescent="0.25">
      <c r="A531" s="40">
        <v>533</v>
      </c>
      <c r="B531" s="41">
        <v>5141583</v>
      </c>
      <c r="C531" s="41" t="s">
        <v>564</v>
      </c>
      <c r="D531" s="41" t="s">
        <v>560</v>
      </c>
      <c r="E531" s="41" t="s">
        <v>792</v>
      </c>
      <c r="F531" s="87"/>
      <c r="G531" s="87"/>
      <c r="H531" s="87"/>
      <c r="I531" s="87"/>
      <c r="J531" s="87"/>
      <c r="K531" s="87"/>
      <c r="L531" s="87"/>
      <c r="M531" s="87"/>
      <c r="N531" s="87"/>
      <c r="O531" s="87"/>
      <c r="P531" s="87">
        <v>1000</v>
      </c>
      <c r="Q531" s="87"/>
      <c r="R531" s="87">
        <f t="shared" si="8"/>
        <v>1000</v>
      </c>
    </row>
    <row r="532" spans="1:18" x14ac:dyDescent="0.25">
      <c r="A532" s="43">
        <v>534</v>
      </c>
      <c r="B532" s="44">
        <v>5137977</v>
      </c>
      <c r="C532" s="44" t="s">
        <v>641</v>
      </c>
      <c r="D532" s="44" t="s">
        <v>560</v>
      </c>
      <c r="E532" s="44" t="s">
        <v>793</v>
      </c>
      <c r="F532" s="88"/>
      <c r="G532" s="88"/>
      <c r="H532" s="88"/>
      <c r="I532" s="88"/>
      <c r="J532" s="88"/>
      <c r="K532" s="88"/>
      <c r="L532" s="88"/>
      <c r="M532" s="88"/>
      <c r="N532" s="88"/>
      <c r="O532" s="88"/>
      <c r="P532" s="88">
        <v>500</v>
      </c>
      <c r="Q532" s="88"/>
      <c r="R532" s="88">
        <f t="shared" si="8"/>
        <v>500</v>
      </c>
    </row>
    <row r="533" spans="1:18" x14ac:dyDescent="0.25">
      <c r="A533" s="40">
        <v>535</v>
      </c>
      <c r="B533" s="41">
        <v>5141583</v>
      </c>
      <c r="C533" s="41" t="s">
        <v>564</v>
      </c>
      <c r="D533" s="41" t="s">
        <v>560</v>
      </c>
      <c r="E533" s="41" t="s">
        <v>793</v>
      </c>
      <c r="F533" s="87"/>
      <c r="G533" s="87"/>
      <c r="H533" s="87"/>
      <c r="I533" s="87"/>
      <c r="J533" s="87"/>
      <c r="K533" s="87"/>
      <c r="L533" s="87"/>
      <c r="M533" s="87"/>
      <c r="N533" s="87"/>
      <c r="O533" s="87"/>
      <c r="P533" s="87">
        <v>500</v>
      </c>
      <c r="Q533" s="87"/>
      <c r="R533" s="87">
        <f t="shared" si="8"/>
        <v>500</v>
      </c>
    </row>
    <row r="534" spans="1:18" x14ac:dyDescent="0.25">
      <c r="A534" s="43">
        <v>536</v>
      </c>
      <c r="B534" s="44">
        <v>5137977</v>
      </c>
      <c r="C534" s="44" t="s">
        <v>641</v>
      </c>
      <c r="D534" s="44" t="s">
        <v>560</v>
      </c>
      <c r="E534" s="44" t="s">
        <v>794</v>
      </c>
      <c r="F534" s="88"/>
      <c r="G534" s="88"/>
      <c r="H534" s="88"/>
      <c r="I534" s="88"/>
      <c r="J534" s="88"/>
      <c r="K534" s="88"/>
      <c r="L534" s="88"/>
      <c r="M534" s="88"/>
      <c r="N534" s="88"/>
      <c r="O534" s="88"/>
      <c r="P534" s="88">
        <v>2000</v>
      </c>
      <c r="Q534" s="88"/>
      <c r="R534" s="88">
        <f t="shared" si="8"/>
        <v>2000</v>
      </c>
    </row>
    <row r="535" spans="1:18" x14ac:dyDescent="0.25">
      <c r="A535" s="40">
        <v>537</v>
      </c>
      <c r="B535" s="41">
        <v>2807459</v>
      </c>
      <c r="C535" s="41" t="s">
        <v>777</v>
      </c>
      <c r="D535" s="41" t="s">
        <v>560</v>
      </c>
      <c r="E535" s="41" t="s">
        <v>794</v>
      </c>
      <c r="F535" s="87"/>
      <c r="G535" s="87"/>
      <c r="H535" s="87"/>
      <c r="I535" s="87"/>
      <c r="J535" s="87"/>
      <c r="K535" s="87"/>
      <c r="L535" s="87"/>
      <c r="M535" s="87"/>
      <c r="N535" s="87"/>
      <c r="O535" s="87"/>
      <c r="P535" s="87">
        <v>300</v>
      </c>
      <c r="Q535" s="87"/>
      <c r="R535" s="87">
        <f t="shared" si="8"/>
        <v>300</v>
      </c>
    </row>
    <row r="536" spans="1:18" x14ac:dyDescent="0.25">
      <c r="A536" s="43">
        <v>538</v>
      </c>
      <c r="B536" s="44">
        <v>5544084</v>
      </c>
      <c r="C536" s="44" t="s">
        <v>398</v>
      </c>
      <c r="D536" s="44" t="s">
        <v>560</v>
      </c>
      <c r="E536" s="44" t="s">
        <v>795</v>
      </c>
      <c r="F536" s="88"/>
      <c r="G536" s="88"/>
      <c r="H536" s="88"/>
      <c r="I536" s="88"/>
      <c r="J536" s="88"/>
      <c r="K536" s="88"/>
      <c r="L536" s="88"/>
      <c r="M536" s="88"/>
      <c r="N536" s="88"/>
      <c r="O536" s="88"/>
      <c r="P536" s="88">
        <v>366</v>
      </c>
      <c r="Q536" s="88"/>
      <c r="R536" s="88">
        <f t="shared" si="8"/>
        <v>366</v>
      </c>
    </row>
    <row r="537" spans="1:18" x14ac:dyDescent="0.25">
      <c r="A537" s="40">
        <v>539</v>
      </c>
      <c r="B537" s="41">
        <v>5439574</v>
      </c>
      <c r="C537" s="41" t="s">
        <v>360</v>
      </c>
      <c r="D537" s="41" t="s">
        <v>560</v>
      </c>
      <c r="E537" s="41" t="s">
        <v>795</v>
      </c>
      <c r="F537" s="87"/>
      <c r="G537" s="87"/>
      <c r="H537" s="87"/>
      <c r="I537" s="87"/>
      <c r="J537" s="87"/>
      <c r="K537" s="87"/>
      <c r="L537" s="87"/>
      <c r="M537" s="87"/>
      <c r="N537" s="87"/>
      <c r="O537" s="87"/>
      <c r="P537" s="87">
        <v>500</v>
      </c>
      <c r="Q537" s="87"/>
      <c r="R537" s="87">
        <f t="shared" si="8"/>
        <v>500</v>
      </c>
    </row>
    <row r="538" spans="1:18" x14ac:dyDescent="0.25">
      <c r="A538" s="43">
        <v>540</v>
      </c>
      <c r="B538" s="44">
        <v>2807459</v>
      </c>
      <c r="C538" s="44" t="s">
        <v>777</v>
      </c>
      <c r="D538" s="44" t="s">
        <v>796</v>
      </c>
      <c r="E538" s="44" t="s">
        <v>562</v>
      </c>
      <c r="F538" s="88"/>
      <c r="G538" s="88"/>
      <c r="H538" s="88"/>
      <c r="I538" s="88"/>
      <c r="J538" s="88"/>
      <c r="K538" s="88"/>
      <c r="L538" s="88"/>
      <c r="M538" s="88"/>
      <c r="N538" s="88"/>
      <c r="O538" s="88"/>
      <c r="P538" s="88">
        <v>300</v>
      </c>
      <c r="Q538" s="88"/>
      <c r="R538" s="88">
        <f t="shared" si="8"/>
        <v>300</v>
      </c>
    </row>
    <row r="539" spans="1:18" x14ac:dyDescent="0.25">
      <c r="A539" s="40">
        <v>541</v>
      </c>
      <c r="B539" s="41">
        <v>2095025</v>
      </c>
      <c r="C539" s="41" t="s">
        <v>204</v>
      </c>
      <c r="D539" s="41" t="s">
        <v>136</v>
      </c>
      <c r="E539" s="41" t="s">
        <v>41</v>
      </c>
      <c r="F539" s="87"/>
      <c r="G539" s="87"/>
      <c r="H539" s="87">
        <v>1159.2</v>
      </c>
      <c r="I539" s="87"/>
      <c r="J539" s="87"/>
      <c r="K539" s="87"/>
      <c r="L539" s="87"/>
      <c r="M539" s="87"/>
      <c r="N539" s="87"/>
      <c r="O539" s="87"/>
      <c r="P539" s="87"/>
      <c r="Q539" s="87"/>
      <c r="R539" s="87">
        <f t="shared" si="8"/>
        <v>1159.2</v>
      </c>
    </row>
    <row r="540" spans="1:18" x14ac:dyDescent="0.25">
      <c r="A540" s="43">
        <v>542</v>
      </c>
      <c r="B540" s="44">
        <v>5104424</v>
      </c>
      <c r="C540" s="44" t="s">
        <v>695</v>
      </c>
      <c r="D540" s="44" t="s">
        <v>136</v>
      </c>
      <c r="E540" s="44" t="s">
        <v>797</v>
      </c>
      <c r="F540" s="88"/>
      <c r="G540" s="88"/>
      <c r="H540" s="88"/>
      <c r="I540" s="88"/>
      <c r="J540" s="88"/>
      <c r="K540" s="88"/>
      <c r="L540" s="88"/>
      <c r="M540" s="88"/>
      <c r="N540" s="88"/>
      <c r="O540" s="88"/>
      <c r="P540" s="88">
        <v>2000</v>
      </c>
      <c r="Q540" s="88"/>
      <c r="R540" s="88">
        <f t="shared" si="8"/>
        <v>2000</v>
      </c>
    </row>
    <row r="541" spans="1:18" x14ac:dyDescent="0.25">
      <c r="A541" s="40">
        <v>543</v>
      </c>
      <c r="B541" s="41">
        <v>2034859</v>
      </c>
      <c r="C541" s="41" t="s">
        <v>798</v>
      </c>
      <c r="D541" s="41" t="s">
        <v>799</v>
      </c>
      <c r="E541" s="41" t="s">
        <v>800</v>
      </c>
      <c r="F541" s="87">
        <v>8366</v>
      </c>
      <c r="G541" s="87"/>
      <c r="H541" s="87">
        <v>2864</v>
      </c>
      <c r="I541" s="87">
        <v>578</v>
      </c>
      <c r="J541" s="87"/>
      <c r="K541" s="87"/>
      <c r="L541" s="87"/>
      <c r="M541" s="87">
        <v>2115.5</v>
      </c>
      <c r="N541" s="87"/>
      <c r="O541" s="87"/>
      <c r="P541" s="87"/>
      <c r="Q541" s="87"/>
      <c r="R541" s="87">
        <f t="shared" si="8"/>
        <v>13923.5</v>
      </c>
    </row>
    <row r="542" spans="1:18" x14ac:dyDescent="0.25">
      <c r="A542" s="43">
        <v>544</v>
      </c>
      <c r="B542" s="44">
        <v>5104424</v>
      </c>
      <c r="C542" s="44" t="s">
        <v>695</v>
      </c>
      <c r="D542" s="44" t="s">
        <v>799</v>
      </c>
      <c r="E542" s="44" t="s">
        <v>800</v>
      </c>
      <c r="F542" s="88"/>
      <c r="G542" s="88"/>
      <c r="H542" s="88"/>
      <c r="I542" s="88"/>
      <c r="J542" s="88"/>
      <c r="K542" s="88"/>
      <c r="L542" s="88"/>
      <c r="M542" s="88"/>
      <c r="N542" s="88"/>
      <c r="O542" s="88"/>
      <c r="P542" s="88">
        <v>2000</v>
      </c>
      <c r="Q542" s="88"/>
      <c r="R542" s="88">
        <f t="shared" si="8"/>
        <v>2000</v>
      </c>
    </row>
    <row r="543" spans="1:18" x14ac:dyDescent="0.25">
      <c r="A543" s="40">
        <v>545</v>
      </c>
      <c r="B543" s="41">
        <v>2609436</v>
      </c>
      <c r="C543" s="41" t="s">
        <v>567</v>
      </c>
      <c r="D543" s="41" t="s">
        <v>565</v>
      </c>
      <c r="E543" s="41" t="s">
        <v>41</v>
      </c>
      <c r="F543" s="87"/>
      <c r="G543" s="87">
        <v>123.3</v>
      </c>
      <c r="H543" s="87"/>
      <c r="I543" s="87"/>
      <c r="J543" s="87"/>
      <c r="K543" s="87"/>
      <c r="L543" s="87"/>
      <c r="M543" s="87"/>
      <c r="N543" s="87"/>
      <c r="O543" s="87"/>
      <c r="P543" s="87"/>
      <c r="Q543" s="87"/>
      <c r="R543" s="87">
        <f t="shared" si="8"/>
        <v>123.3</v>
      </c>
    </row>
    <row r="544" spans="1:18" x14ac:dyDescent="0.25">
      <c r="A544" s="43">
        <v>546</v>
      </c>
      <c r="B544" s="44">
        <v>2643928</v>
      </c>
      <c r="C544" s="44" t="s">
        <v>569</v>
      </c>
      <c r="D544" s="44" t="s">
        <v>565</v>
      </c>
      <c r="E544" s="44" t="s">
        <v>41</v>
      </c>
      <c r="F544" s="88">
        <v>5580.5</v>
      </c>
      <c r="G544" s="88">
        <v>821.5</v>
      </c>
      <c r="H544" s="88"/>
      <c r="I544" s="88"/>
      <c r="J544" s="88"/>
      <c r="K544" s="88"/>
      <c r="L544" s="88"/>
      <c r="M544" s="88"/>
      <c r="N544" s="88">
        <v>1975</v>
      </c>
      <c r="O544" s="88"/>
      <c r="P544" s="88"/>
      <c r="Q544" s="88"/>
      <c r="R544" s="88">
        <f t="shared" si="8"/>
        <v>8377</v>
      </c>
    </row>
    <row r="545" spans="1:18" x14ac:dyDescent="0.25">
      <c r="A545" s="40">
        <v>547</v>
      </c>
      <c r="B545" s="41">
        <v>2061848</v>
      </c>
      <c r="C545" s="41" t="s">
        <v>514</v>
      </c>
      <c r="D545" s="41" t="s">
        <v>565</v>
      </c>
      <c r="E545" s="41" t="s">
        <v>41</v>
      </c>
      <c r="F545" s="87"/>
      <c r="G545" s="87"/>
      <c r="H545" s="87">
        <v>1358.7</v>
      </c>
      <c r="I545" s="87">
        <v>55529.5</v>
      </c>
      <c r="J545" s="87"/>
      <c r="K545" s="87"/>
      <c r="L545" s="87"/>
      <c r="M545" s="87"/>
      <c r="N545" s="87"/>
      <c r="O545" s="87"/>
      <c r="P545" s="87"/>
      <c r="Q545" s="87"/>
      <c r="R545" s="87">
        <f t="shared" si="8"/>
        <v>56888.2</v>
      </c>
    </row>
    <row r="546" spans="1:18" x14ac:dyDescent="0.25">
      <c r="A546" s="43">
        <v>548</v>
      </c>
      <c r="B546" s="44">
        <v>2055317</v>
      </c>
      <c r="C546" s="44" t="s">
        <v>738</v>
      </c>
      <c r="D546" s="44" t="s">
        <v>565</v>
      </c>
      <c r="E546" s="44" t="s">
        <v>41</v>
      </c>
      <c r="F546" s="88"/>
      <c r="G546" s="88"/>
      <c r="H546" s="88">
        <v>240</v>
      </c>
      <c r="I546" s="88"/>
      <c r="J546" s="88"/>
      <c r="K546" s="88"/>
      <c r="L546" s="88"/>
      <c r="M546" s="88"/>
      <c r="N546" s="88"/>
      <c r="O546" s="88"/>
      <c r="P546" s="88"/>
      <c r="Q546" s="88"/>
      <c r="R546" s="88">
        <f t="shared" si="8"/>
        <v>240</v>
      </c>
    </row>
    <row r="547" spans="1:18" x14ac:dyDescent="0.25">
      <c r="A547" s="40">
        <v>549</v>
      </c>
      <c r="B547" s="41">
        <v>5016665</v>
      </c>
      <c r="C547" s="41" t="s">
        <v>602</v>
      </c>
      <c r="D547" s="41" t="s">
        <v>565</v>
      </c>
      <c r="E547" s="41" t="s">
        <v>41</v>
      </c>
      <c r="F547" s="87">
        <f>1567.1+147.2+9794.25-6.3</f>
        <v>11502.25</v>
      </c>
      <c r="G547" s="87">
        <v>202.2</v>
      </c>
      <c r="H547" s="87">
        <v>1024</v>
      </c>
      <c r="I547" s="87"/>
      <c r="J547" s="87"/>
      <c r="K547" s="87"/>
      <c r="L547" s="87"/>
      <c r="M547" s="87"/>
      <c r="N547" s="87"/>
      <c r="O547" s="87"/>
      <c r="P547" s="87"/>
      <c r="Q547" s="87"/>
      <c r="R547" s="87">
        <f t="shared" si="8"/>
        <v>12728.45</v>
      </c>
    </row>
    <row r="548" spans="1:18" x14ac:dyDescent="0.25">
      <c r="A548" s="43">
        <v>550</v>
      </c>
      <c r="B548" s="44">
        <v>5396662</v>
      </c>
      <c r="C548" s="44" t="s">
        <v>593</v>
      </c>
      <c r="D548" s="44" t="s">
        <v>565</v>
      </c>
      <c r="E548" s="44" t="s">
        <v>41</v>
      </c>
      <c r="F548" s="88">
        <v>6978</v>
      </c>
      <c r="G548" s="88"/>
      <c r="H548" s="88">
        <v>3080</v>
      </c>
      <c r="I548" s="88">
        <v>10127.1</v>
      </c>
      <c r="J548" s="88"/>
      <c r="K548" s="88"/>
      <c r="L548" s="88"/>
      <c r="M548" s="88"/>
      <c r="N548" s="88"/>
      <c r="O548" s="88"/>
      <c r="P548" s="88"/>
      <c r="Q548" s="88"/>
      <c r="R548" s="88">
        <f t="shared" si="8"/>
        <v>20185.099999999999</v>
      </c>
    </row>
    <row r="549" spans="1:18" x14ac:dyDescent="0.25">
      <c r="A549" s="40">
        <v>551</v>
      </c>
      <c r="B549" s="41">
        <v>2550466</v>
      </c>
      <c r="C549" s="41" t="s">
        <v>493</v>
      </c>
      <c r="D549" s="41" t="s">
        <v>565</v>
      </c>
      <c r="E549" s="41" t="s">
        <v>41</v>
      </c>
      <c r="F549" s="87"/>
      <c r="G549" s="87"/>
      <c r="H549" s="87">
        <f>532.32+532.32+532.32</f>
        <v>1596.96</v>
      </c>
      <c r="I549" s="87"/>
      <c r="J549" s="87"/>
      <c r="K549" s="87"/>
      <c r="L549" s="87"/>
      <c r="M549" s="87"/>
      <c r="N549" s="87"/>
      <c r="O549" s="87"/>
      <c r="P549" s="87"/>
      <c r="Q549" s="87"/>
      <c r="R549" s="87">
        <f t="shared" si="8"/>
        <v>1596.96</v>
      </c>
    </row>
    <row r="550" spans="1:18" x14ac:dyDescent="0.25">
      <c r="A550" s="43">
        <v>552</v>
      </c>
      <c r="B550" s="44">
        <v>5288703</v>
      </c>
      <c r="C550" s="44" t="s">
        <v>576</v>
      </c>
      <c r="D550" s="44" t="s">
        <v>565</v>
      </c>
      <c r="E550" s="44" t="s">
        <v>41</v>
      </c>
      <c r="F550" s="88"/>
      <c r="G550" s="88"/>
      <c r="H550" s="88">
        <v>1416</v>
      </c>
      <c r="I550" s="88"/>
      <c r="J550" s="88"/>
      <c r="K550" s="88"/>
      <c r="L550" s="88"/>
      <c r="M550" s="88"/>
      <c r="N550" s="88"/>
      <c r="O550" s="88"/>
      <c r="P550" s="88"/>
      <c r="Q550" s="88"/>
      <c r="R550" s="88">
        <f t="shared" si="8"/>
        <v>1416</v>
      </c>
    </row>
    <row r="551" spans="1:18" x14ac:dyDescent="0.25">
      <c r="A551" s="40">
        <v>553</v>
      </c>
      <c r="B551" s="41">
        <v>2166631</v>
      </c>
      <c r="C551" s="41" t="s">
        <v>728</v>
      </c>
      <c r="D551" s="41" t="s">
        <v>565</v>
      </c>
      <c r="E551" s="41" t="s">
        <v>41</v>
      </c>
      <c r="F551" s="87"/>
      <c r="G551" s="87">
        <v>32</v>
      </c>
      <c r="H551" s="87"/>
      <c r="I551" s="87"/>
      <c r="J551" s="87"/>
      <c r="K551" s="87"/>
      <c r="L551" s="87"/>
      <c r="M551" s="87"/>
      <c r="N551" s="87">
        <v>5094.1000000000004</v>
      </c>
      <c r="O551" s="87"/>
      <c r="P551" s="87"/>
      <c r="Q551" s="87"/>
      <c r="R551" s="87">
        <f t="shared" si="8"/>
        <v>5126.1000000000004</v>
      </c>
    </row>
    <row r="552" spans="1:18" x14ac:dyDescent="0.25">
      <c r="A552" s="43">
        <v>554</v>
      </c>
      <c r="B552" s="44">
        <v>5074495</v>
      </c>
      <c r="C552" s="44" t="s">
        <v>768</v>
      </c>
      <c r="D552" s="44" t="s">
        <v>565</v>
      </c>
      <c r="E552" s="44" t="s">
        <v>41</v>
      </c>
      <c r="F552" s="88"/>
      <c r="G552" s="88"/>
      <c r="H552" s="88"/>
      <c r="I552" s="88"/>
      <c r="J552" s="88"/>
      <c r="K552" s="88"/>
      <c r="L552" s="88"/>
      <c r="M552" s="88"/>
      <c r="N552" s="88"/>
      <c r="O552" s="88"/>
      <c r="P552" s="88">
        <v>500</v>
      </c>
      <c r="Q552" s="88"/>
      <c r="R552" s="88">
        <f t="shared" si="8"/>
        <v>500</v>
      </c>
    </row>
    <row r="553" spans="1:18" x14ac:dyDescent="0.25">
      <c r="A553" s="40">
        <v>555</v>
      </c>
      <c r="B553" s="41">
        <v>5366941</v>
      </c>
      <c r="C553" s="41" t="s">
        <v>801</v>
      </c>
      <c r="D553" s="41" t="s">
        <v>565</v>
      </c>
      <c r="E553" s="41" t="s">
        <v>41</v>
      </c>
      <c r="F553" s="87"/>
      <c r="G553" s="87"/>
      <c r="H553" s="87">
        <v>736</v>
      </c>
      <c r="I553" s="87"/>
      <c r="J553" s="87"/>
      <c r="K553" s="87"/>
      <c r="L553" s="87"/>
      <c r="M553" s="87"/>
      <c r="N553" s="87"/>
      <c r="O553" s="87"/>
      <c r="P553" s="87"/>
      <c r="Q553" s="87"/>
      <c r="R553" s="87">
        <f t="shared" si="8"/>
        <v>736</v>
      </c>
    </row>
    <row r="554" spans="1:18" x14ac:dyDescent="0.25">
      <c r="A554" s="43">
        <v>556</v>
      </c>
      <c r="B554" s="44">
        <v>2551764</v>
      </c>
      <c r="C554" s="44" t="s">
        <v>802</v>
      </c>
      <c r="D554" s="44" t="s">
        <v>565</v>
      </c>
      <c r="E554" s="44" t="s">
        <v>41</v>
      </c>
      <c r="F554" s="88"/>
      <c r="G554" s="88"/>
      <c r="H554" s="88"/>
      <c r="I554" s="88">
        <v>56912.6</v>
      </c>
      <c r="J554" s="88"/>
      <c r="K554" s="88"/>
      <c r="L554" s="88"/>
      <c r="M554" s="88"/>
      <c r="N554" s="88"/>
      <c r="O554" s="88"/>
      <c r="P554" s="88"/>
      <c r="Q554" s="88"/>
      <c r="R554" s="88">
        <f t="shared" si="8"/>
        <v>56912.6</v>
      </c>
    </row>
    <row r="555" spans="1:18" x14ac:dyDescent="0.25">
      <c r="A555" s="40">
        <v>557</v>
      </c>
      <c r="B555" s="41">
        <v>5384982</v>
      </c>
      <c r="C555" s="41" t="s">
        <v>601</v>
      </c>
      <c r="D555" s="41" t="s">
        <v>565</v>
      </c>
      <c r="E555" s="41" t="s">
        <v>600</v>
      </c>
      <c r="F555" s="87"/>
      <c r="G555" s="87"/>
      <c r="H555" s="87"/>
      <c r="I555" s="87"/>
      <c r="J555" s="87"/>
      <c r="K555" s="87"/>
      <c r="L555" s="87"/>
      <c r="M555" s="87"/>
      <c r="N555" s="87"/>
      <c r="O555" s="87"/>
      <c r="P555" s="87">
        <v>150</v>
      </c>
      <c r="Q555" s="87"/>
      <c r="R555" s="87">
        <f t="shared" si="8"/>
        <v>150</v>
      </c>
    </row>
    <row r="556" spans="1:18" x14ac:dyDescent="0.25">
      <c r="A556" s="43">
        <v>558</v>
      </c>
      <c r="B556" s="44">
        <v>5002486</v>
      </c>
      <c r="C556" s="44" t="s">
        <v>590</v>
      </c>
      <c r="D556" s="44" t="s">
        <v>565</v>
      </c>
      <c r="E556" s="44" t="s">
        <v>566</v>
      </c>
      <c r="F556" s="88"/>
      <c r="G556" s="88">
        <v>1516.2</v>
      </c>
      <c r="H556" s="88"/>
      <c r="I556" s="88"/>
      <c r="J556" s="88"/>
      <c r="K556" s="88"/>
      <c r="L556" s="88"/>
      <c r="M556" s="88"/>
      <c r="N556" s="88"/>
      <c r="O556" s="88"/>
      <c r="P556" s="88"/>
      <c r="Q556" s="88"/>
      <c r="R556" s="88">
        <f t="shared" si="8"/>
        <v>1516.2</v>
      </c>
    </row>
    <row r="557" spans="1:18" x14ac:dyDescent="0.25">
      <c r="A557" s="40">
        <v>559</v>
      </c>
      <c r="B557" s="41">
        <v>2550466</v>
      </c>
      <c r="C557" s="41" t="s">
        <v>493</v>
      </c>
      <c r="D557" s="41" t="s">
        <v>565</v>
      </c>
      <c r="E557" s="41" t="s">
        <v>566</v>
      </c>
      <c r="F557" s="87">
        <v>45138.2</v>
      </c>
      <c r="G557" s="87"/>
      <c r="H557" s="87"/>
      <c r="I557" s="87"/>
      <c r="J557" s="87"/>
      <c r="K557" s="87"/>
      <c r="L557" s="87"/>
      <c r="M557" s="87"/>
      <c r="N557" s="87"/>
      <c r="O557" s="87"/>
      <c r="P557" s="87"/>
      <c r="Q557" s="87"/>
      <c r="R557" s="87">
        <f t="shared" si="8"/>
        <v>45138.2</v>
      </c>
    </row>
    <row r="558" spans="1:18" x14ac:dyDescent="0.25">
      <c r="A558" s="43">
        <v>560</v>
      </c>
      <c r="B558" s="44">
        <v>5288703</v>
      </c>
      <c r="C558" s="44" t="s">
        <v>576</v>
      </c>
      <c r="D558" s="44" t="s">
        <v>565</v>
      </c>
      <c r="E558" s="44" t="s">
        <v>566</v>
      </c>
      <c r="F558" s="88"/>
      <c r="G558" s="88"/>
      <c r="H558" s="88"/>
      <c r="I558" s="88"/>
      <c r="J558" s="88">
        <v>8000</v>
      </c>
      <c r="K558" s="88"/>
      <c r="L558" s="88"/>
      <c r="M558" s="88"/>
      <c r="N558" s="88"/>
      <c r="O558" s="88"/>
      <c r="P558" s="88"/>
      <c r="Q558" s="88"/>
      <c r="R558" s="88">
        <f t="shared" si="8"/>
        <v>8000</v>
      </c>
    </row>
    <row r="559" spans="1:18" x14ac:dyDescent="0.25">
      <c r="A559" s="40">
        <v>561</v>
      </c>
      <c r="B559" s="41">
        <v>2643928</v>
      </c>
      <c r="C559" s="41" t="s">
        <v>569</v>
      </c>
      <c r="D559" s="41" t="s">
        <v>565</v>
      </c>
      <c r="E559" s="41" t="s">
        <v>568</v>
      </c>
      <c r="F559" s="87"/>
      <c r="G559" s="87"/>
      <c r="H559" s="87">
        <v>82.3</v>
      </c>
      <c r="I559" s="87"/>
      <c r="J559" s="87"/>
      <c r="K559" s="87"/>
      <c r="L559" s="87"/>
      <c r="M559" s="87"/>
      <c r="N559" s="87"/>
      <c r="O559" s="87"/>
      <c r="P559" s="87"/>
      <c r="Q559" s="87"/>
      <c r="R559" s="87">
        <f t="shared" si="8"/>
        <v>82.3</v>
      </c>
    </row>
    <row r="560" spans="1:18" x14ac:dyDescent="0.25">
      <c r="A560" s="43">
        <v>562</v>
      </c>
      <c r="B560" s="44">
        <v>5003539</v>
      </c>
      <c r="C560" s="44" t="s">
        <v>587</v>
      </c>
      <c r="D560" s="44" t="s">
        <v>565</v>
      </c>
      <c r="E560" s="44" t="s">
        <v>586</v>
      </c>
      <c r="F560" s="88">
        <v>23926.7</v>
      </c>
      <c r="G560" s="88"/>
      <c r="H560" s="88">
        <v>871.9</v>
      </c>
      <c r="I560" s="88"/>
      <c r="J560" s="88"/>
      <c r="K560" s="88"/>
      <c r="L560" s="88"/>
      <c r="M560" s="88"/>
      <c r="N560" s="88">
        <f>5805.1+5595.3</f>
        <v>11400.400000000001</v>
      </c>
      <c r="O560" s="88"/>
      <c r="P560" s="88"/>
      <c r="Q560" s="88"/>
      <c r="R560" s="88">
        <f t="shared" si="8"/>
        <v>36199</v>
      </c>
    </row>
    <row r="561" spans="1:18" x14ac:dyDescent="0.25">
      <c r="A561" s="40">
        <v>563</v>
      </c>
      <c r="B561" s="41">
        <v>2550466</v>
      </c>
      <c r="C561" s="41" t="s">
        <v>493</v>
      </c>
      <c r="D561" s="41" t="s">
        <v>565</v>
      </c>
      <c r="E561" s="41" t="s">
        <v>803</v>
      </c>
      <c r="F561" s="87"/>
      <c r="G561" s="87">
        <v>9794.25</v>
      </c>
      <c r="H561" s="87">
        <f>3000+5185+1680+2589.7</f>
        <v>12454.7</v>
      </c>
      <c r="I561" s="87">
        <v>165000</v>
      </c>
      <c r="J561" s="87"/>
      <c r="K561" s="87"/>
      <c r="L561" s="87"/>
      <c r="M561" s="87"/>
      <c r="N561" s="87"/>
      <c r="O561" s="87"/>
      <c r="P561" s="87"/>
      <c r="Q561" s="87"/>
      <c r="R561" s="87">
        <f t="shared" si="8"/>
        <v>187248.95</v>
      </c>
    </row>
    <row r="562" spans="1:18" x14ac:dyDescent="0.25">
      <c r="A562" s="43">
        <v>564</v>
      </c>
      <c r="B562" s="44">
        <v>5288703</v>
      </c>
      <c r="C562" s="44" t="s">
        <v>576</v>
      </c>
      <c r="D562" s="44" t="s">
        <v>596</v>
      </c>
      <c r="E562" s="44" t="s">
        <v>803</v>
      </c>
      <c r="F562" s="88"/>
      <c r="G562" s="88"/>
      <c r="H562" s="88"/>
      <c r="I562" s="88">
        <v>8263.4</v>
      </c>
      <c r="J562" s="88"/>
      <c r="K562" s="88"/>
      <c r="L562" s="88"/>
      <c r="M562" s="88"/>
      <c r="N562" s="88"/>
      <c r="O562" s="88"/>
      <c r="P562" s="88"/>
      <c r="Q562" s="88"/>
      <c r="R562" s="88">
        <f t="shared" si="8"/>
        <v>8263.4</v>
      </c>
    </row>
    <row r="563" spans="1:18" x14ac:dyDescent="0.25">
      <c r="A563" s="40">
        <v>565</v>
      </c>
      <c r="B563" s="41">
        <v>2643928</v>
      </c>
      <c r="C563" s="41" t="s">
        <v>569</v>
      </c>
      <c r="D563" s="41" t="s">
        <v>596</v>
      </c>
      <c r="E563" s="41" t="s">
        <v>804</v>
      </c>
      <c r="F563" s="87"/>
      <c r="G563" s="87"/>
      <c r="H563" s="87">
        <v>828.3</v>
      </c>
      <c r="I563" s="87"/>
      <c r="J563" s="87"/>
      <c r="K563" s="87"/>
      <c r="L563" s="87"/>
      <c r="M563" s="87"/>
      <c r="N563" s="87"/>
      <c r="O563" s="87"/>
      <c r="P563" s="87"/>
      <c r="Q563" s="87"/>
      <c r="R563" s="87">
        <f t="shared" si="8"/>
        <v>828.3</v>
      </c>
    </row>
    <row r="564" spans="1:18" x14ac:dyDescent="0.25">
      <c r="A564" s="43">
        <v>566</v>
      </c>
      <c r="B564" s="44">
        <v>5352959</v>
      </c>
      <c r="C564" s="44" t="s">
        <v>577</v>
      </c>
      <c r="D564" s="44" t="s">
        <v>596</v>
      </c>
      <c r="E564" s="44" t="s">
        <v>578</v>
      </c>
      <c r="F564" s="88">
        <v>8420.36</v>
      </c>
      <c r="G564" s="88"/>
      <c r="H564" s="88">
        <v>254</v>
      </c>
      <c r="I564" s="88">
        <v>47514.1</v>
      </c>
      <c r="J564" s="88"/>
      <c r="K564" s="88">
        <v>13963.2</v>
      </c>
      <c r="L564" s="88"/>
      <c r="M564" s="88"/>
      <c r="N564" s="88">
        <v>2234.6999999999998</v>
      </c>
      <c r="O564" s="88"/>
      <c r="P564" s="88"/>
      <c r="Q564" s="88"/>
      <c r="R564" s="88">
        <f t="shared" si="8"/>
        <v>72386.36</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6"/>
  <sheetViews>
    <sheetView zoomScaleNormal="100" workbookViewId="0">
      <selection activeCell="B5" sqref="B5"/>
    </sheetView>
  </sheetViews>
  <sheetFormatPr defaultRowHeight="16.5" customHeight="1" x14ac:dyDescent="0.25"/>
  <cols>
    <col min="1" max="1" width="4.28515625" style="4" bestFit="1" customWidth="1"/>
    <col min="2" max="2" width="42.5703125" style="2" bestFit="1" customWidth="1"/>
    <col min="3" max="3" width="10.28515625" style="2" bestFit="1" customWidth="1"/>
    <col min="4" max="4" width="14.85546875" style="2" customWidth="1"/>
    <col min="5" max="5" width="14.42578125" style="5" customWidth="1"/>
    <col min="6" max="6" width="61.42578125" style="6" customWidth="1"/>
    <col min="7" max="8" width="15.42578125" style="2" bestFit="1" customWidth="1"/>
    <col min="9" max="9" width="16.7109375" style="2" customWidth="1"/>
    <col min="10" max="10" width="14.28515625" style="2" bestFit="1" customWidth="1"/>
    <col min="11" max="12" width="16.7109375" style="2" bestFit="1" customWidth="1"/>
    <col min="13" max="13" width="16.28515625" style="2" bestFit="1" customWidth="1"/>
    <col min="14" max="14" width="19.85546875" style="2" bestFit="1" customWidth="1"/>
    <col min="15" max="15" width="14" style="7" bestFit="1" customWidth="1"/>
    <col min="18" max="16384" width="9.140625" style="2"/>
  </cols>
  <sheetData>
    <row r="1" spans="1:17" s="1" customFormat="1" ht="51.75" customHeight="1" thickBot="1" x14ac:dyDescent="0.3">
      <c r="A1" s="84" t="s">
        <v>0</v>
      </c>
      <c r="B1" s="85" t="s">
        <v>13</v>
      </c>
      <c r="C1" s="85" t="s">
        <v>14</v>
      </c>
      <c r="D1" s="85" t="s">
        <v>1</v>
      </c>
      <c r="E1" s="85" t="s">
        <v>2</v>
      </c>
      <c r="F1" s="85" t="s">
        <v>3</v>
      </c>
      <c r="G1" s="85" t="s">
        <v>4</v>
      </c>
      <c r="H1" s="85" t="s">
        <v>5</v>
      </c>
      <c r="I1" s="85" t="s">
        <v>6</v>
      </c>
      <c r="J1" s="85" t="s">
        <v>7</v>
      </c>
      <c r="K1" s="85" t="s">
        <v>8</v>
      </c>
      <c r="L1" s="85" t="s">
        <v>9</v>
      </c>
      <c r="M1" s="85" t="s">
        <v>10</v>
      </c>
      <c r="N1" s="85" t="s">
        <v>11</v>
      </c>
      <c r="O1" s="85" t="s">
        <v>12</v>
      </c>
    </row>
    <row r="2" spans="1:17" s="1" customFormat="1" ht="16.5" customHeight="1" thickTop="1" x14ac:dyDescent="0.25">
      <c r="A2" s="37">
        <v>1</v>
      </c>
      <c r="B2" s="38" t="s">
        <v>18</v>
      </c>
      <c r="C2" s="38">
        <v>2112868</v>
      </c>
      <c r="D2" s="38" t="s">
        <v>15</v>
      </c>
      <c r="E2" s="38" t="s">
        <v>16</v>
      </c>
      <c r="F2" s="89" t="s">
        <v>17</v>
      </c>
      <c r="G2" s="86"/>
      <c r="H2" s="86"/>
      <c r="I2" s="86"/>
      <c r="J2" s="86"/>
      <c r="K2" s="86">
        <v>20000</v>
      </c>
      <c r="L2" s="86"/>
      <c r="M2" s="86"/>
      <c r="N2" s="86"/>
      <c r="O2" s="86">
        <f>SUM('RC-Donations'!$G2:$N2)</f>
        <v>20000</v>
      </c>
    </row>
    <row r="3" spans="1:17" ht="16.5" customHeight="1" x14ac:dyDescent="0.25">
      <c r="A3" s="40">
        <v>2</v>
      </c>
      <c r="B3" s="41" t="s">
        <v>20</v>
      </c>
      <c r="C3" s="41">
        <v>2877694</v>
      </c>
      <c r="D3" s="41" t="s">
        <v>15</v>
      </c>
      <c r="E3" s="41" t="s">
        <v>16</v>
      </c>
      <c r="F3" s="90" t="s">
        <v>19</v>
      </c>
      <c r="G3" s="87"/>
      <c r="H3" s="87"/>
      <c r="I3" s="87"/>
      <c r="J3" s="87"/>
      <c r="K3" s="87">
        <v>2000</v>
      </c>
      <c r="L3" s="87"/>
      <c r="M3" s="87"/>
      <c r="N3" s="87"/>
      <c r="O3" s="87">
        <f>SUM('RC-Donations'!$G3:$N3)</f>
        <v>2000</v>
      </c>
      <c r="P3" s="2"/>
      <c r="Q3" s="2"/>
    </row>
    <row r="4" spans="1:17" ht="16.5" customHeight="1" x14ac:dyDescent="0.25">
      <c r="A4" s="43">
        <v>3</v>
      </c>
      <c r="B4" s="44" t="s">
        <v>24</v>
      </c>
      <c r="C4" s="44">
        <v>2007126</v>
      </c>
      <c r="D4" s="44" t="s">
        <v>21</v>
      </c>
      <c r="E4" s="44" t="s">
        <v>22</v>
      </c>
      <c r="F4" s="91" t="s">
        <v>23</v>
      </c>
      <c r="G4" s="88"/>
      <c r="H4" s="88"/>
      <c r="I4" s="88"/>
      <c r="J4" s="88"/>
      <c r="K4" s="88">
        <v>6700</v>
      </c>
      <c r="L4" s="88"/>
      <c r="M4" s="88"/>
      <c r="N4" s="88"/>
      <c r="O4" s="88">
        <f>SUM('RC-Donations'!$G4:$N4)</f>
        <v>6700</v>
      </c>
      <c r="P4" s="2"/>
      <c r="Q4" s="2"/>
    </row>
    <row r="5" spans="1:17" ht="16.5" customHeight="1" x14ac:dyDescent="0.25">
      <c r="A5" s="40">
        <v>4</v>
      </c>
      <c r="B5" s="41" t="s">
        <v>27</v>
      </c>
      <c r="C5" s="41">
        <v>2862468</v>
      </c>
      <c r="D5" s="41" t="s">
        <v>21</v>
      </c>
      <c r="E5" s="41" t="s">
        <v>25</v>
      </c>
      <c r="F5" s="90" t="s">
        <v>26</v>
      </c>
      <c r="G5" s="87"/>
      <c r="H5" s="87"/>
      <c r="I5" s="87"/>
      <c r="J5" s="87"/>
      <c r="K5" s="87">
        <v>5000</v>
      </c>
      <c r="L5" s="87">
        <v>500</v>
      </c>
      <c r="M5" s="87"/>
      <c r="N5" s="87"/>
      <c r="O5" s="87">
        <f>SUM('RC-Donations'!$G5:$N5)</f>
        <v>5500</v>
      </c>
      <c r="P5" s="2"/>
      <c r="Q5" s="2"/>
    </row>
    <row r="6" spans="1:17" ht="16.5" customHeight="1" x14ac:dyDescent="0.25">
      <c r="A6" s="43">
        <v>5</v>
      </c>
      <c r="B6" s="44" t="s">
        <v>27</v>
      </c>
      <c r="C6" s="44">
        <v>2862468</v>
      </c>
      <c r="D6" s="44" t="s">
        <v>21</v>
      </c>
      <c r="E6" s="44" t="s">
        <v>25</v>
      </c>
      <c r="F6" s="91" t="s">
        <v>28</v>
      </c>
      <c r="G6" s="88"/>
      <c r="H6" s="88"/>
      <c r="I6" s="88"/>
      <c r="J6" s="88"/>
      <c r="K6" s="88"/>
      <c r="L6" s="88">
        <v>8000</v>
      </c>
      <c r="M6" s="88"/>
      <c r="N6" s="88"/>
      <c r="O6" s="88">
        <f>SUM('RC-Donations'!$G6:$N6)</f>
        <v>8000</v>
      </c>
      <c r="P6" s="2"/>
      <c r="Q6" s="2"/>
    </row>
    <row r="7" spans="1:17" ht="16.5" customHeight="1" x14ac:dyDescent="0.25">
      <c r="A7" s="40">
        <v>6</v>
      </c>
      <c r="B7" s="41" t="s">
        <v>27</v>
      </c>
      <c r="C7" s="41">
        <v>2862468</v>
      </c>
      <c r="D7" s="41" t="s">
        <v>21</v>
      </c>
      <c r="E7" s="41" t="s">
        <v>25</v>
      </c>
      <c r="F7" s="90" t="s">
        <v>29</v>
      </c>
      <c r="G7" s="87"/>
      <c r="H7" s="87"/>
      <c r="I7" s="87"/>
      <c r="J7" s="87"/>
      <c r="K7" s="87"/>
      <c r="L7" s="87">
        <v>1462.3</v>
      </c>
      <c r="M7" s="87"/>
      <c r="N7" s="87"/>
      <c r="O7" s="87">
        <f>SUM('RC-Donations'!$G7:$N7)</f>
        <v>1462.3</v>
      </c>
      <c r="P7" s="2"/>
      <c r="Q7" s="2"/>
    </row>
    <row r="8" spans="1:17" ht="16.5" customHeight="1" x14ac:dyDescent="0.25">
      <c r="A8" s="43">
        <v>7</v>
      </c>
      <c r="B8" s="44" t="s">
        <v>27</v>
      </c>
      <c r="C8" s="44">
        <v>2862468</v>
      </c>
      <c r="D8" s="44" t="s">
        <v>21</v>
      </c>
      <c r="E8" s="44" t="s">
        <v>25</v>
      </c>
      <c r="F8" s="91" t="s">
        <v>30</v>
      </c>
      <c r="G8" s="88"/>
      <c r="H8" s="88"/>
      <c r="I8" s="88"/>
      <c r="J8" s="88"/>
      <c r="K8" s="88"/>
      <c r="L8" s="88">
        <v>4700</v>
      </c>
      <c r="M8" s="88"/>
      <c r="N8" s="88"/>
      <c r="O8" s="88">
        <f>SUM('RC-Donations'!$G8:$N8)</f>
        <v>4700</v>
      </c>
      <c r="P8" s="2"/>
      <c r="Q8" s="2"/>
    </row>
    <row r="9" spans="1:17" ht="16.5" customHeight="1" x14ac:dyDescent="0.25">
      <c r="A9" s="40">
        <v>8</v>
      </c>
      <c r="B9" s="41" t="s">
        <v>27</v>
      </c>
      <c r="C9" s="41">
        <v>2862468</v>
      </c>
      <c r="D9" s="41" t="s">
        <v>21</v>
      </c>
      <c r="E9" s="41" t="s">
        <v>31</v>
      </c>
      <c r="F9" s="90" t="s">
        <v>32</v>
      </c>
      <c r="G9" s="87"/>
      <c r="H9" s="87"/>
      <c r="I9" s="87"/>
      <c r="J9" s="87"/>
      <c r="K9" s="87"/>
      <c r="L9" s="87">
        <v>4000</v>
      </c>
      <c r="M9" s="87"/>
      <c r="N9" s="87"/>
      <c r="O9" s="87">
        <f>SUM('RC-Donations'!$G9:$N9)</f>
        <v>4000</v>
      </c>
      <c r="P9" s="2"/>
      <c r="Q9" s="2"/>
    </row>
    <row r="10" spans="1:17" ht="16.5" customHeight="1" x14ac:dyDescent="0.25">
      <c r="A10" s="43">
        <v>9</v>
      </c>
      <c r="B10" s="44" t="s">
        <v>34</v>
      </c>
      <c r="C10" s="44">
        <v>3738191</v>
      </c>
      <c r="D10" s="44" t="s">
        <v>21</v>
      </c>
      <c r="E10" s="44" t="s">
        <v>22</v>
      </c>
      <c r="F10" s="91" t="s">
        <v>33</v>
      </c>
      <c r="G10" s="88"/>
      <c r="H10" s="88"/>
      <c r="I10" s="88"/>
      <c r="J10" s="88"/>
      <c r="K10" s="88">
        <v>6000</v>
      </c>
      <c r="L10" s="88"/>
      <c r="M10" s="88"/>
      <c r="N10" s="88"/>
      <c r="O10" s="88">
        <f>SUM('RC-Donations'!$G10:$N10)</f>
        <v>6000</v>
      </c>
      <c r="P10" s="2"/>
      <c r="Q10" s="2"/>
    </row>
    <row r="11" spans="1:17" ht="16.5" customHeight="1" x14ac:dyDescent="0.25">
      <c r="A11" s="40">
        <v>10</v>
      </c>
      <c r="B11" s="41" t="s">
        <v>36</v>
      </c>
      <c r="C11" s="41">
        <v>2554518</v>
      </c>
      <c r="D11" s="41" t="s">
        <v>21</v>
      </c>
      <c r="E11" s="41" t="s">
        <v>22</v>
      </c>
      <c r="F11" s="90" t="s">
        <v>35</v>
      </c>
      <c r="G11" s="87"/>
      <c r="H11" s="87"/>
      <c r="I11" s="87"/>
      <c r="J11" s="87"/>
      <c r="K11" s="87">
        <v>5000</v>
      </c>
      <c r="L11" s="87"/>
      <c r="M11" s="87"/>
      <c r="N11" s="87"/>
      <c r="O11" s="87">
        <f>SUM('RC-Donations'!$G11:$N11)</f>
        <v>5000</v>
      </c>
      <c r="P11" s="2"/>
      <c r="Q11" s="2"/>
    </row>
    <row r="12" spans="1:17" ht="16.5" customHeight="1" x14ac:dyDescent="0.25">
      <c r="A12" s="43">
        <v>11</v>
      </c>
      <c r="B12" s="44" t="s">
        <v>36</v>
      </c>
      <c r="C12" s="44">
        <v>2554518</v>
      </c>
      <c r="D12" s="44" t="s">
        <v>21</v>
      </c>
      <c r="E12" s="44" t="s">
        <v>22</v>
      </c>
      <c r="F12" s="91" t="s">
        <v>37</v>
      </c>
      <c r="G12" s="88"/>
      <c r="H12" s="88"/>
      <c r="I12" s="88"/>
      <c r="J12" s="88"/>
      <c r="K12" s="88">
        <v>10000</v>
      </c>
      <c r="L12" s="88"/>
      <c r="M12" s="88"/>
      <c r="N12" s="88"/>
      <c r="O12" s="88">
        <f>SUM('RC-Donations'!$G12:$N12)</f>
        <v>10000</v>
      </c>
      <c r="P12" s="2"/>
      <c r="Q12" s="2"/>
    </row>
    <row r="13" spans="1:17" ht="16.5" customHeight="1" x14ac:dyDescent="0.25">
      <c r="A13" s="40">
        <v>12</v>
      </c>
      <c r="B13" s="41" t="s">
        <v>40</v>
      </c>
      <c r="C13" s="41">
        <v>2045931</v>
      </c>
      <c r="D13" s="41" t="s">
        <v>21</v>
      </c>
      <c r="E13" s="41" t="s">
        <v>38</v>
      </c>
      <c r="F13" s="90" t="s">
        <v>39</v>
      </c>
      <c r="G13" s="87"/>
      <c r="H13" s="87"/>
      <c r="I13" s="87"/>
      <c r="J13" s="87"/>
      <c r="K13" s="87">
        <v>4000</v>
      </c>
      <c r="L13" s="87"/>
      <c r="M13" s="87"/>
      <c r="N13" s="87"/>
      <c r="O13" s="87">
        <f>SUM('RC-Donations'!$G13:$N13)</f>
        <v>4000</v>
      </c>
      <c r="P13" s="2"/>
      <c r="Q13" s="2"/>
    </row>
    <row r="14" spans="1:17" ht="16.5" customHeight="1" x14ac:dyDescent="0.25">
      <c r="A14" s="43">
        <v>13</v>
      </c>
      <c r="B14" s="44" t="s">
        <v>43</v>
      </c>
      <c r="C14" s="44">
        <v>5363136</v>
      </c>
      <c r="D14" s="44" t="s">
        <v>21</v>
      </c>
      <c r="E14" s="44" t="s">
        <v>41</v>
      </c>
      <c r="F14" s="91" t="s">
        <v>42</v>
      </c>
      <c r="G14" s="88"/>
      <c r="H14" s="88"/>
      <c r="I14" s="88">
        <v>50000</v>
      </c>
      <c r="J14" s="88"/>
      <c r="K14" s="88"/>
      <c r="L14" s="88"/>
      <c r="M14" s="88"/>
      <c r="N14" s="88"/>
      <c r="O14" s="88">
        <f>SUM('RC-Donations'!$G14:$N14)</f>
        <v>50000</v>
      </c>
      <c r="P14" s="2"/>
      <c r="Q14" s="2"/>
    </row>
    <row r="15" spans="1:17" ht="16.5" customHeight="1" x14ac:dyDescent="0.25">
      <c r="A15" s="40">
        <v>14</v>
      </c>
      <c r="B15" s="41" t="s">
        <v>47</v>
      </c>
      <c r="C15" s="41">
        <v>2874229</v>
      </c>
      <c r="D15" s="41" t="s">
        <v>44</v>
      </c>
      <c r="E15" s="41" t="s">
        <v>45</v>
      </c>
      <c r="F15" s="90" t="s">
        <v>46</v>
      </c>
      <c r="G15" s="87"/>
      <c r="H15" s="87"/>
      <c r="I15" s="87"/>
      <c r="J15" s="87"/>
      <c r="K15" s="87"/>
      <c r="L15" s="87">
        <v>2170</v>
      </c>
      <c r="M15" s="87"/>
      <c r="N15" s="87"/>
      <c r="O15" s="87">
        <f>SUM('RC-Donations'!$G15:$N15)</f>
        <v>2170</v>
      </c>
      <c r="P15" s="2"/>
      <c r="Q15" s="2"/>
    </row>
    <row r="16" spans="1:17" ht="16.5" customHeight="1" x14ac:dyDescent="0.25">
      <c r="A16" s="43">
        <v>15</v>
      </c>
      <c r="B16" s="44" t="s">
        <v>47</v>
      </c>
      <c r="C16" s="44">
        <v>2874229</v>
      </c>
      <c r="D16" s="44" t="s">
        <v>44</v>
      </c>
      <c r="E16" s="44" t="s">
        <v>25</v>
      </c>
      <c r="F16" s="91" t="s">
        <v>48</v>
      </c>
      <c r="G16" s="88"/>
      <c r="H16" s="88"/>
      <c r="I16" s="88"/>
      <c r="J16" s="88"/>
      <c r="K16" s="88"/>
      <c r="L16" s="88">
        <v>3264.5</v>
      </c>
      <c r="M16" s="88"/>
      <c r="N16" s="88"/>
      <c r="O16" s="88">
        <f>SUM('RC-Donations'!$G16:$N16)</f>
        <v>3264.5</v>
      </c>
      <c r="P16" s="2"/>
      <c r="Q16" s="2"/>
    </row>
    <row r="17" spans="1:17" ht="16.5" customHeight="1" x14ac:dyDescent="0.25">
      <c r="A17" s="40">
        <v>16</v>
      </c>
      <c r="B17" s="41" t="s">
        <v>43</v>
      </c>
      <c r="C17" s="41">
        <v>5363136</v>
      </c>
      <c r="D17" s="41" t="s">
        <v>44</v>
      </c>
      <c r="E17" s="41" t="s">
        <v>49</v>
      </c>
      <c r="F17" s="90" t="s">
        <v>50</v>
      </c>
      <c r="G17" s="87"/>
      <c r="H17" s="87"/>
      <c r="I17" s="87"/>
      <c r="J17" s="87"/>
      <c r="K17" s="87"/>
      <c r="L17" s="87">
        <v>10000</v>
      </c>
      <c r="M17" s="87"/>
      <c r="N17" s="87"/>
      <c r="O17" s="87">
        <f>SUM('RC-Donations'!$G17:$N17)</f>
        <v>10000</v>
      </c>
      <c r="P17" s="2"/>
      <c r="Q17" s="2"/>
    </row>
    <row r="18" spans="1:17" ht="16.5" customHeight="1" x14ac:dyDescent="0.25">
      <c r="A18" s="43">
        <v>17</v>
      </c>
      <c r="B18" s="44" t="s">
        <v>54</v>
      </c>
      <c r="C18" s="44">
        <v>2617749</v>
      </c>
      <c r="D18" s="44" t="s">
        <v>51</v>
      </c>
      <c r="E18" s="44" t="s">
        <v>52</v>
      </c>
      <c r="F18" s="91" t="s">
        <v>53</v>
      </c>
      <c r="G18" s="88"/>
      <c r="H18" s="88"/>
      <c r="I18" s="88"/>
      <c r="J18" s="88"/>
      <c r="K18" s="88">
        <v>50000</v>
      </c>
      <c r="L18" s="88"/>
      <c r="M18" s="88"/>
      <c r="N18" s="88"/>
      <c r="O18" s="88">
        <f>SUM('RC-Donations'!$G18:$N18)</f>
        <v>50000</v>
      </c>
      <c r="P18" s="2"/>
      <c r="Q18" s="2"/>
    </row>
    <row r="19" spans="1:17" ht="15" x14ac:dyDescent="0.25">
      <c r="A19" s="40">
        <v>18</v>
      </c>
      <c r="B19" s="41" t="s">
        <v>56</v>
      </c>
      <c r="C19" s="41">
        <v>5567319</v>
      </c>
      <c r="D19" s="41" t="s">
        <v>51</v>
      </c>
      <c r="E19" s="41" t="s">
        <v>41</v>
      </c>
      <c r="F19" s="90" t="s">
        <v>55</v>
      </c>
      <c r="G19" s="87"/>
      <c r="H19" s="87"/>
      <c r="I19" s="87">
        <v>23738.400000000001</v>
      </c>
      <c r="J19" s="87"/>
      <c r="K19" s="87"/>
      <c r="L19" s="87"/>
      <c r="M19" s="87"/>
      <c r="N19" s="87"/>
      <c r="O19" s="87">
        <f>SUM('RC-Donations'!$G19:$N19)</f>
        <v>23738.400000000001</v>
      </c>
      <c r="P19" s="2"/>
      <c r="Q19" s="2"/>
    </row>
    <row r="20" spans="1:17" ht="15" x14ac:dyDescent="0.25">
      <c r="A20" s="43">
        <v>19</v>
      </c>
      <c r="B20" s="44" t="s">
        <v>56</v>
      </c>
      <c r="C20" s="44">
        <v>5567319</v>
      </c>
      <c r="D20" s="44" t="s">
        <v>51</v>
      </c>
      <c r="E20" s="44" t="s">
        <v>41</v>
      </c>
      <c r="F20" s="91" t="s">
        <v>57</v>
      </c>
      <c r="G20" s="88"/>
      <c r="H20" s="88"/>
      <c r="I20" s="88"/>
      <c r="J20" s="88">
        <v>36261.599999999999</v>
      </c>
      <c r="K20" s="88"/>
      <c r="L20" s="88"/>
      <c r="M20" s="88"/>
      <c r="N20" s="88"/>
      <c r="O20" s="88">
        <f>SUM('RC-Donations'!$G20:$N20)</f>
        <v>36261.599999999999</v>
      </c>
      <c r="P20" s="2"/>
      <c r="Q20" s="2"/>
    </row>
    <row r="21" spans="1:17" ht="15" x14ac:dyDescent="0.25">
      <c r="A21" s="40">
        <v>20</v>
      </c>
      <c r="B21" s="41" t="s">
        <v>56</v>
      </c>
      <c r="C21" s="41">
        <v>5567319</v>
      </c>
      <c r="D21" s="41" t="s">
        <v>51</v>
      </c>
      <c r="E21" s="41" t="s">
        <v>52</v>
      </c>
      <c r="F21" s="90" t="s">
        <v>58</v>
      </c>
      <c r="G21" s="87"/>
      <c r="H21" s="87"/>
      <c r="I21" s="87"/>
      <c r="J21" s="87"/>
      <c r="K21" s="87"/>
      <c r="L21" s="87">
        <v>93000</v>
      </c>
      <c r="M21" s="87"/>
      <c r="N21" s="87"/>
      <c r="O21" s="87">
        <f>SUM('RC-Donations'!$G21:$N21)</f>
        <v>93000</v>
      </c>
      <c r="P21" s="2"/>
      <c r="Q21" s="2"/>
    </row>
    <row r="22" spans="1:17" ht="15" x14ac:dyDescent="0.25">
      <c r="A22" s="43">
        <v>21</v>
      </c>
      <c r="B22" s="44" t="s">
        <v>56</v>
      </c>
      <c r="C22" s="44">
        <v>5567319</v>
      </c>
      <c r="D22" s="44" t="s">
        <v>51</v>
      </c>
      <c r="E22" s="44" t="s">
        <v>52</v>
      </c>
      <c r="F22" s="91" t="s">
        <v>59</v>
      </c>
      <c r="G22" s="88"/>
      <c r="H22" s="88"/>
      <c r="I22" s="88"/>
      <c r="J22" s="88"/>
      <c r="K22" s="88"/>
      <c r="L22" s="88">
        <v>35000</v>
      </c>
      <c r="M22" s="88"/>
      <c r="N22" s="88"/>
      <c r="O22" s="88">
        <f>SUM('RC-Donations'!$G22:$N22)</f>
        <v>35000</v>
      </c>
      <c r="P22" s="2"/>
      <c r="Q22" s="2"/>
    </row>
    <row r="23" spans="1:17" ht="15" x14ac:dyDescent="0.25">
      <c r="A23" s="40">
        <v>22</v>
      </c>
      <c r="B23" s="41" t="s">
        <v>56</v>
      </c>
      <c r="C23" s="41">
        <v>5567319</v>
      </c>
      <c r="D23" s="41" t="s">
        <v>51</v>
      </c>
      <c r="E23" s="41" t="s">
        <v>52</v>
      </c>
      <c r="F23" s="90" t="s">
        <v>53</v>
      </c>
      <c r="G23" s="87"/>
      <c r="H23" s="87"/>
      <c r="I23" s="87"/>
      <c r="J23" s="87"/>
      <c r="K23" s="87">
        <v>4000</v>
      </c>
      <c r="L23" s="87"/>
      <c r="M23" s="87"/>
      <c r="N23" s="87"/>
      <c r="O23" s="87">
        <f>SUM('RC-Donations'!$G23:$N23)</f>
        <v>4000</v>
      </c>
      <c r="P23" s="2"/>
      <c r="Q23" s="2"/>
    </row>
    <row r="24" spans="1:17" ht="15" x14ac:dyDescent="0.25">
      <c r="A24" s="43">
        <v>23</v>
      </c>
      <c r="B24" s="44" t="s">
        <v>60</v>
      </c>
      <c r="C24" s="44">
        <v>2100231</v>
      </c>
      <c r="D24" s="44" t="s">
        <v>51</v>
      </c>
      <c r="E24" s="44" t="s">
        <v>52</v>
      </c>
      <c r="F24" s="91" t="s">
        <v>53</v>
      </c>
      <c r="G24" s="88"/>
      <c r="H24" s="88"/>
      <c r="I24" s="88"/>
      <c r="J24" s="88"/>
      <c r="K24" s="88">
        <v>10000</v>
      </c>
      <c r="L24" s="88"/>
      <c r="M24" s="88"/>
      <c r="N24" s="88"/>
      <c r="O24" s="88">
        <f>SUM('RC-Donations'!$G24:$N24)</f>
        <v>10000</v>
      </c>
      <c r="P24" s="2"/>
      <c r="Q24" s="2"/>
    </row>
    <row r="25" spans="1:17" ht="15" x14ac:dyDescent="0.25">
      <c r="A25" s="40">
        <v>24</v>
      </c>
      <c r="B25" s="41" t="s">
        <v>60</v>
      </c>
      <c r="C25" s="41">
        <v>2100231</v>
      </c>
      <c r="D25" s="41" t="s">
        <v>51</v>
      </c>
      <c r="E25" s="41" t="s">
        <v>52</v>
      </c>
      <c r="F25" s="90" t="s">
        <v>61</v>
      </c>
      <c r="G25" s="87"/>
      <c r="H25" s="87"/>
      <c r="I25" s="87"/>
      <c r="J25" s="87"/>
      <c r="K25" s="87">
        <v>5000</v>
      </c>
      <c r="L25" s="87"/>
      <c r="M25" s="87"/>
      <c r="N25" s="87"/>
      <c r="O25" s="87">
        <f>SUM('RC-Donations'!$G25:$N25)</f>
        <v>5000</v>
      </c>
      <c r="P25" s="2"/>
      <c r="Q25" s="2"/>
    </row>
    <row r="26" spans="1:17" ht="15" x14ac:dyDescent="0.25">
      <c r="A26" s="43">
        <v>25</v>
      </c>
      <c r="B26" s="44" t="s">
        <v>63</v>
      </c>
      <c r="C26" s="44">
        <v>2029278</v>
      </c>
      <c r="D26" s="44" t="s">
        <v>51</v>
      </c>
      <c r="E26" s="44" t="s">
        <v>52</v>
      </c>
      <c r="F26" s="91" t="s">
        <v>62</v>
      </c>
      <c r="G26" s="88"/>
      <c r="H26" s="88"/>
      <c r="I26" s="88"/>
      <c r="J26" s="88"/>
      <c r="K26" s="88">
        <v>30000</v>
      </c>
      <c r="L26" s="88"/>
      <c r="M26" s="88"/>
      <c r="N26" s="88"/>
      <c r="O26" s="88">
        <f>SUM('RC-Donations'!$G26:$N26)</f>
        <v>30000</v>
      </c>
      <c r="P26" s="2"/>
      <c r="Q26" s="2"/>
    </row>
    <row r="27" spans="1:17" ht="15" x14ac:dyDescent="0.25">
      <c r="A27" s="40">
        <v>26</v>
      </c>
      <c r="B27" s="41" t="s">
        <v>66</v>
      </c>
      <c r="C27" s="41">
        <v>2615797</v>
      </c>
      <c r="D27" s="41" t="s">
        <v>64</v>
      </c>
      <c r="E27" s="41" t="s">
        <v>52</v>
      </c>
      <c r="F27" s="90" t="s">
        <v>65</v>
      </c>
      <c r="G27" s="87"/>
      <c r="H27" s="87"/>
      <c r="I27" s="87"/>
      <c r="J27" s="87"/>
      <c r="K27" s="87">
        <v>50000</v>
      </c>
      <c r="L27" s="87"/>
      <c r="M27" s="87"/>
      <c r="N27" s="87"/>
      <c r="O27" s="87">
        <f>SUM('RC-Donations'!$G27:$N27)</f>
        <v>50000</v>
      </c>
      <c r="P27" s="2"/>
      <c r="Q27" s="2"/>
    </row>
    <row r="28" spans="1:17" ht="15" x14ac:dyDescent="0.25">
      <c r="A28" s="43">
        <v>27</v>
      </c>
      <c r="B28" s="44" t="s">
        <v>68</v>
      </c>
      <c r="C28" s="44">
        <v>2763788</v>
      </c>
      <c r="D28" s="44" t="s">
        <v>64</v>
      </c>
      <c r="E28" s="44" t="s">
        <v>52</v>
      </c>
      <c r="F28" s="91" t="s">
        <v>67</v>
      </c>
      <c r="G28" s="88"/>
      <c r="H28" s="88"/>
      <c r="I28" s="88"/>
      <c r="J28" s="88"/>
      <c r="K28" s="88">
        <v>10000</v>
      </c>
      <c r="L28" s="88"/>
      <c r="M28" s="88"/>
      <c r="N28" s="88"/>
      <c r="O28" s="88">
        <f>SUM('RC-Donations'!$G28:$N28)</f>
        <v>10000</v>
      </c>
      <c r="P28" s="2"/>
      <c r="Q28" s="2"/>
    </row>
    <row r="29" spans="1:17" ht="15" x14ac:dyDescent="0.25">
      <c r="A29" s="40">
        <v>28</v>
      </c>
      <c r="B29" s="41" t="s">
        <v>71</v>
      </c>
      <c r="C29" s="41">
        <v>5095549</v>
      </c>
      <c r="D29" s="41" t="s">
        <v>69</v>
      </c>
      <c r="E29" s="41" t="s">
        <v>41</v>
      </c>
      <c r="F29" s="90" t="s">
        <v>70</v>
      </c>
      <c r="G29" s="87"/>
      <c r="H29" s="87"/>
      <c r="I29" s="87"/>
      <c r="J29" s="87"/>
      <c r="K29" s="87">
        <v>6000</v>
      </c>
      <c r="L29" s="87"/>
      <c r="M29" s="87"/>
      <c r="N29" s="87"/>
      <c r="O29" s="87">
        <f>SUM('RC-Donations'!$G29:$N29)</f>
        <v>6000</v>
      </c>
      <c r="P29" s="2"/>
      <c r="Q29" s="2"/>
    </row>
    <row r="30" spans="1:17" ht="15" x14ac:dyDescent="0.25">
      <c r="A30" s="43">
        <v>29</v>
      </c>
      <c r="B30" s="44" t="s">
        <v>71</v>
      </c>
      <c r="C30" s="44">
        <v>5095549</v>
      </c>
      <c r="D30" s="44" t="s">
        <v>69</v>
      </c>
      <c r="E30" s="44" t="s">
        <v>72</v>
      </c>
      <c r="F30" s="91" t="s">
        <v>73</v>
      </c>
      <c r="G30" s="88"/>
      <c r="H30" s="88"/>
      <c r="I30" s="88"/>
      <c r="J30" s="88"/>
      <c r="K30" s="88">
        <v>21000</v>
      </c>
      <c r="L30" s="88"/>
      <c r="M30" s="88"/>
      <c r="N30" s="88"/>
      <c r="O30" s="88">
        <f>SUM('RC-Donations'!$G30:$N30)</f>
        <v>21000</v>
      </c>
      <c r="P30" s="2"/>
      <c r="Q30" s="2"/>
    </row>
    <row r="31" spans="1:17" ht="15" x14ac:dyDescent="0.25">
      <c r="A31" s="40">
        <v>30</v>
      </c>
      <c r="B31" s="41" t="s">
        <v>71</v>
      </c>
      <c r="C31" s="41">
        <v>5095549</v>
      </c>
      <c r="D31" s="41" t="s">
        <v>69</v>
      </c>
      <c r="E31" s="41" t="s">
        <v>74</v>
      </c>
      <c r="F31" s="90" t="s">
        <v>75</v>
      </c>
      <c r="G31" s="87"/>
      <c r="H31" s="87"/>
      <c r="I31" s="87"/>
      <c r="J31" s="87"/>
      <c r="K31" s="87">
        <v>3395.2</v>
      </c>
      <c r="L31" s="87"/>
      <c r="M31" s="87"/>
      <c r="N31" s="87"/>
      <c r="O31" s="87">
        <f>SUM('RC-Donations'!$G31:$N31)</f>
        <v>3395.2</v>
      </c>
      <c r="P31" s="2"/>
      <c r="Q31" s="2"/>
    </row>
    <row r="32" spans="1:17" ht="15" x14ac:dyDescent="0.25">
      <c r="A32" s="43">
        <v>31</v>
      </c>
      <c r="B32" s="44" t="s">
        <v>27</v>
      </c>
      <c r="C32" s="44">
        <v>2862468</v>
      </c>
      <c r="D32" s="44" t="s">
        <v>69</v>
      </c>
      <c r="E32" s="44" t="s">
        <v>76</v>
      </c>
      <c r="F32" s="91" t="s">
        <v>77</v>
      </c>
      <c r="G32" s="88"/>
      <c r="H32" s="88"/>
      <c r="I32" s="88"/>
      <c r="J32" s="88"/>
      <c r="K32" s="88"/>
      <c r="L32" s="88">
        <v>5454.5</v>
      </c>
      <c r="M32" s="88"/>
      <c r="N32" s="88"/>
      <c r="O32" s="88">
        <f>SUM('RC-Donations'!$G32:$N32)</f>
        <v>5454.5</v>
      </c>
      <c r="P32" s="2"/>
      <c r="Q32" s="2"/>
    </row>
    <row r="33" spans="1:17" ht="15" x14ac:dyDescent="0.25">
      <c r="A33" s="40">
        <v>32</v>
      </c>
      <c r="B33" s="41" t="s">
        <v>80</v>
      </c>
      <c r="C33" s="41">
        <v>5294495</v>
      </c>
      <c r="D33" s="41" t="s">
        <v>78</v>
      </c>
      <c r="E33" s="41" t="s">
        <v>72</v>
      </c>
      <c r="F33" s="90" t="s">
        <v>79</v>
      </c>
      <c r="G33" s="87"/>
      <c r="H33" s="87"/>
      <c r="I33" s="87"/>
      <c r="J33" s="87"/>
      <c r="K33" s="87">
        <v>7633.3</v>
      </c>
      <c r="L33" s="87"/>
      <c r="M33" s="87"/>
      <c r="N33" s="87"/>
      <c r="O33" s="87">
        <f>SUM('RC-Donations'!$G33:$N33)</f>
        <v>7633.3</v>
      </c>
      <c r="P33" s="2"/>
      <c r="Q33" s="2"/>
    </row>
    <row r="34" spans="1:17" ht="15" x14ac:dyDescent="0.25">
      <c r="A34" s="43">
        <v>33</v>
      </c>
      <c r="B34" s="44" t="s">
        <v>71</v>
      </c>
      <c r="C34" s="44">
        <v>5095549</v>
      </c>
      <c r="D34" s="44" t="s">
        <v>78</v>
      </c>
      <c r="E34" s="44" t="s">
        <v>81</v>
      </c>
      <c r="F34" s="91" t="s">
        <v>82</v>
      </c>
      <c r="G34" s="88"/>
      <c r="H34" s="88"/>
      <c r="I34" s="88"/>
      <c r="J34" s="88"/>
      <c r="K34" s="88"/>
      <c r="L34" s="88">
        <v>30000</v>
      </c>
      <c r="M34" s="88"/>
      <c r="N34" s="88"/>
      <c r="O34" s="88">
        <f>SUM('RC-Donations'!$G34:$N34)</f>
        <v>30000</v>
      </c>
      <c r="P34" s="2"/>
      <c r="Q34" s="2"/>
    </row>
    <row r="35" spans="1:17" ht="15" x14ac:dyDescent="0.25">
      <c r="A35" s="40">
        <v>34</v>
      </c>
      <c r="B35" s="41" t="s">
        <v>71</v>
      </c>
      <c r="C35" s="41">
        <v>5095549</v>
      </c>
      <c r="D35" s="41" t="s">
        <v>78</v>
      </c>
      <c r="E35" s="41" t="s">
        <v>81</v>
      </c>
      <c r="F35" s="90" t="s">
        <v>83</v>
      </c>
      <c r="G35" s="87"/>
      <c r="H35" s="87"/>
      <c r="I35" s="87"/>
      <c r="J35" s="87"/>
      <c r="K35" s="87"/>
      <c r="L35" s="87">
        <f>180.1+710</f>
        <v>890.1</v>
      </c>
      <c r="M35" s="87"/>
      <c r="N35" s="87"/>
      <c r="O35" s="87">
        <f>SUM('RC-Donations'!$G35:$N35)</f>
        <v>890.1</v>
      </c>
      <c r="P35" s="2"/>
      <c r="Q35" s="2"/>
    </row>
    <row r="36" spans="1:17" ht="15" x14ac:dyDescent="0.25">
      <c r="A36" s="43">
        <v>35</v>
      </c>
      <c r="B36" s="44" t="s">
        <v>71</v>
      </c>
      <c r="C36" s="44">
        <v>5095549</v>
      </c>
      <c r="D36" s="44" t="s">
        <v>78</v>
      </c>
      <c r="E36" s="44" t="s">
        <v>81</v>
      </c>
      <c r="F36" s="91" t="s">
        <v>84</v>
      </c>
      <c r="G36" s="88"/>
      <c r="H36" s="88"/>
      <c r="I36" s="88"/>
      <c r="J36" s="88"/>
      <c r="K36" s="88"/>
      <c r="L36" s="88">
        <v>10170</v>
      </c>
      <c r="M36" s="88"/>
      <c r="N36" s="88"/>
      <c r="O36" s="88">
        <f>SUM('RC-Donations'!$G36:$N36)</f>
        <v>10170</v>
      </c>
      <c r="P36" s="2"/>
      <c r="Q36" s="2"/>
    </row>
    <row r="37" spans="1:17" ht="15" x14ac:dyDescent="0.25">
      <c r="A37" s="40">
        <v>36</v>
      </c>
      <c r="B37" s="41" t="s">
        <v>87</v>
      </c>
      <c r="C37" s="41">
        <v>2069792</v>
      </c>
      <c r="D37" s="41" t="s">
        <v>78</v>
      </c>
      <c r="E37" s="41" t="s">
        <v>85</v>
      </c>
      <c r="F37" s="90" t="s">
        <v>86</v>
      </c>
      <c r="G37" s="87"/>
      <c r="H37" s="87"/>
      <c r="I37" s="87"/>
      <c r="J37" s="87"/>
      <c r="K37" s="87">
        <v>30000</v>
      </c>
      <c r="L37" s="87"/>
      <c r="M37" s="87"/>
      <c r="N37" s="87"/>
      <c r="O37" s="87">
        <f>SUM('RC-Donations'!$G37:$N37)</f>
        <v>30000</v>
      </c>
      <c r="P37" s="2"/>
      <c r="Q37" s="2"/>
    </row>
    <row r="38" spans="1:17" ht="15" x14ac:dyDescent="0.25">
      <c r="A38" s="43">
        <v>37</v>
      </c>
      <c r="B38" s="44" t="s">
        <v>87</v>
      </c>
      <c r="C38" s="44">
        <v>2069792</v>
      </c>
      <c r="D38" s="44" t="s">
        <v>78</v>
      </c>
      <c r="E38" s="44" t="s">
        <v>85</v>
      </c>
      <c r="F38" s="91" t="s">
        <v>88</v>
      </c>
      <c r="G38" s="88"/>
      <c r="H38" s="88"/>
      <c r="I38" s="88"/>
      <c r="J38" s="88"/>
      <c r="K38" s="88">
        <v>1000</v>
      </c>
      <c r="L38" s="88"/>
      <c r="M38" s="88"/>
      <c r="N38" s="88"/>
      <c r="O38" s="88">
        <f>SUM('RC-Donations'!$G38:$N38)</f>
        <v>1000</v>
      </c>
      <c r="P38" s="2"/>
      <c r="Q38" s="2"/>
    </row>
    <row r="39" spans="1:17" ht="15" x14ac:dyDescent="0.25">
      <c r="A39" s="40">
        <v>38</v>
      </c>
      <c r="B39" s="41" t="s">
        <v>87</v>
      </c>
      <c r="C39" s="41">
        <v>2069792</v>
      </c>
      <c r="D39" s="41" t="s">
        <v>78</v>
      </c>
      <c r="E39" s="41" t="s">
        <v>85</v>
      </c>
      <c r="F39" s="90" t="s">
        <v>89</v>
      </c>
      <c r="G39" s="87"/>
      <c r="H39" s="87"/>
      <c r="I39" s="87"/>
      <c r="J39" s="87"/>
      <c r="K39" s="87">
        <v>4000</v>
      </c>
      <c r="L39" s="87"/>
      <c r="M39" s="87"/>
      <c r="N39" s="87"/>
      <c r="O39" s="87">
        <f>SUM('RC-Donations'!$G39:$N39)</f>
        <v>4000</v>
      </c>
      <c r="P39" s="2"/>
      <c r="Q39" s="2"/>
    </row>
    <row r="40" spans="1:17" ht="15" x14ac:dyDescent="0.25">
      <c r="A40" s="43">
        <v>39</v>
      </c>
      <c r="B40" s="44" t="s">
        <v>87</v>
      </c>
      <c r="C40" s="44">
        <v>2069792</v>
      </c>
      <c r="D40" s="44" t="s">
        <v>78</v>
      </c>
      <c r="E40" s="44" t="s">
        <v>90</v>
      </c>
      <c r="F40" s="91" t="s">
        <v>91</v>
      </c>
      <c r="G40" s="88"/>
      <c r="H40" s="88"/>
      <c r="I40" s="88"/>
      <c r="J40" s="88"/>
      <c r="K40" s="88">
        <v>1276.78</v>
      </c>
      <c r="L40" s="88"/>
      <c r="M40" s="88"/>
      <c r="N40" s="88"/>
      <c r="O40" s="88">
        <f>SUM('RC-Donations'!$G40:$N40)</f>
        <v>1276.78</v>
      </c>
      <c r="P40" s="2"/>
      <c r="Q40" s="2"/>
    </row>
    <row r="41" spans="1:17" ht="15" x14ac:dyDescent="0.25">
      <c r="A41" s="40">
        <v>40</v>
      </c>
      <c r="B41" s="41" t="s">
        <v>87</v>
      </c>
      <c r="C41" s="41">
        <v>2069792</v>
      </c>
      <c r="D41" s="41" t="s">
        <v>78</v>
      </c>
      <c r="E41" s="41" t="s">
        <v>85</v>
      </c>
      <c r="F41" s="90" t="s">
        <v>92</v>
      </c>
      <c r="G41" s="87"/>
      <c r="H41" s="87"/>
      <c r="I41" s="87"/>
      <c r="J41" s="87"/>
      <c r="K41" s="87">
        <v>239.2</v>
      </c>
      <c r="L41" s="87"/>
      <c r="M41" s="87"/>
      <c r="N41" s="87"/>
      <c r="O41" s="87">
        <f>SUM('RC-Donations'!$G41:$N41)</f>
        <v>239.2</v>
      </c>
      <c r="P41" s="2"/>
      <c r="Q41" s="2"/>
    </row>
    <row r="42" spans="1:17" ht="15" x14ac:dyDescent="0.25">
      <c r="A42" s="43">
        <v>41</v>
      </c>
      <c r="B42" s="44" t="s">
        <v>87</v>
      </c>
      <c r="C42" s="44">
        <v>2069792</v>
      </c>
      <c r="D42" s="44" t="s">
        <v>78</v>
      </c>
      <c r="E42" s="44" t="s">
        <v>41</v>
      </c>
      <c r="F42" s="91" t="s">
        <v>93</v>
      </c>
      <c r="G42" s="88"/>
      <c r="H42" s="88"/>
      <c r="I42" s="88"/>
      <c r="J42" s="88"/>
      <c r="K42" s="88">
        <v>684</v>
      </c>
      <c r="L42" s="88"/>
      <c r="M42" s="88"/>
      <c r="N42" s="88"/>
      <c r="O42" s="88">
        <f>SUM('RC-Donations'!$G42:$N42)</f>
        <v>684</v>
      </c>
      <c r="P42" s="2"/>
      <c r="Q42" s="2"/>
    </row>
    <row r="43" spans="1:17" ht="15" x14ac:dyDescent="0.25">
      <c r="A43" s="40">
        <v>42</v>
      </c>
      <c r="B43" s="41" t="s">
        <v>87</v>
      </c>
      <c r="C43" s="41">
        <v>2069792</v>
      </c>
      <c r="D43" s="41" t="s">
        <v>78</v>
      </c>
      <c r="E43" s="41" t="s">
        <v>85</v>
      </c>
      <c r="F43" s="90" t="s">
        <v>94</v>
      </c>
      <c r="G43" s="87"/>
      <c r="H43" s="87"/>
      <c r="I43" s="87"/>
      <c r="J43" s="87"/>
      <c r="K43" s="87">
        <v>5569.54</v>
      </c>
      <c r="L43" s="87"/>
      <c r="M43" s="87"/>
      <c r="N43" s="87"/>
      <c r="O43" s="87">
        <f>SUM('RC-Donations'!$G43:$N43)</f>
        <v>5569.54</v>
      </c>
      <c r="P43" s="2"/>
      <c r="Q43" s="2"/>
    </row>
    <row r="44" spans="1:17" ht="15" x14ac:dyDescent="0.25">
      <c r="A44" s="43">
        <v>43</v>
      </c>
      <c r="B44" s="44" t="s">
        <v>87</v>
      </c>
      <c r="C44" s="44">
        <v>2069792</v>
      </c>
      <c r="D44" s="44" t="s">
        <v>78</v>
      </c>
      <c r="E44" s="44" t="s">
        <v>85</v>
      </c>
      <c r="F44" s="91" t="s">
        <v>95</v>
      </c>
      <c r="G44" s="88"/>
      <c r="H44" s="88"/>
      <c r="I44" s="88"/>
      <c r="J44" s="88"/>
      <c r="K44" s="88">
        <v>2963.66</v>
      </c>
      <c r="L44" s="88"/>
      <c r="M44" s="88"/>
      <c r="N44" s="88"/>
      <c r="O44" s="88">
        <f>SUM('RC-Donations'!$G44:$N44)</f>
        <v>2963.66</v>
      </c>
      <c r="P44" s="2"/>
      <c r="Q44" s="2"/>
    </row>
    <row r="45" spans="1:17" ht="15" x14ac:dyDescent="0.25">
      <c r="A45" s="40">
        <v>44</v>
      </c>
      <c r="B45" s="41" t="s">
        <v>99</v>
      </c>
      <c r="C45" s="41">
        <v>2004879</v>
      </c>
      <c r="D45" s="41" t="s">
        <v>96</v>
      </c>
      <c r="E45" s="41" t="s">
        <v>97</v>
      </c>
      <c r="F45" s="90" t="s">
        <v>98</v>
      </c>
      <c r="G45" s="87"/>
      <c r="H45" s="87"/>
      <c r="I45" s="87"/>
      <c r="J45" s="87"/>
      <c r="K45" s="87">
        <v>2440</v>
      </c>
      <c r="L45" s="87"/>
      <c r="M45" s="87"/>
      <c r="N45" s="87"/>
      <c r="O45" s="87">
        <f>SUM('RC-Donations'!$G45:$N45)</f>
        <v>2440</v>
      </c>
      <c r="P45" s="2"/>
      <c r="Q45" s="2"/>
    </row>
    <row r="46" spans="1:17" ht="15" x14ac:dyDescent="0.25">
      <c r="A46" s="43">
        <v>45</v>
      </c>
      <c r="B46" s="44" t="s">
        <v>99</v>
      </c>
      <c r="C46" s="44">
        <v>2004879</v>
      </c>
      <c r="D46" s="44" t="s">
        <v>96</v>
      </c>
      <c r="E46" s="44" t="s">
        <v>97</v>
      </c>
      <c r="F46" s="91" t="s">
        <v>100</v>
      </c>
      <c r="G46" s="88"/>
      <c r="H46" s="88"/>
      <c r="I46" s="88"/>
      <c r="J46" s="88"/>
      <c r="K46" s="88">
        <v>150</v>
      </c>
      <c r="L46" s="88"/>
      <c r="M46" s="88"/>
      <c r="N46" s="88"/>
      <c r="O46" s="88">
        <f>SUM('RC-Donations'!$G46:$N46)</f>
        <v>150</v>
      </c>
      <c r="P46" s="2"/>
      <c r="Q46" s="2"/>
    </row>
    <row r="47" spans="1:17" ht="15" x14ac:dyDescent="0.25">
      <c r="A47" s="40">
        <v>46</v>
      </c>
      <c r="B47" s="41" t="s">
        <v>101</v>
      </c>
      <c r="C47" s="41">
        <v>5155436</v>
      </c>
      <c r="D47" s="41" t="s">
        <v>96</v>
      </c>
      <c r="E47" s="41" t="s">
        <v>41</v>
      </c>
      <c r="F47" s="90" t="s">
        <v>53</v>
      </c>
      <c r="G47" s="87"/>
      <c r="H47" s="87"/>
      <c r="I47" s="87"/>
      <c r="J47" s="87"/>
      <c r="K47" s="87"/>
      <c r="L47" s="87">
        <v>1838.6</v>
      </c>
      <c r="M47" s="87"/>
      <c r="N47" s="87"/>
      <c r="O47" s="87">
        <f>SUM('RC-Donations'!$G47:$N47)</f>
        <v>1838.6</v>
      </c>
      <c r="P47" s="2"/>
      <c r="Q47" s="2"/>
    </row>
    <row r="48" spans="1:17" ht="15" x14ac:dyDescent="0.25">
      <c r="A48" s="43">
        <v>47</v>
      </c>
      <c r="B48" s="44" t="s">
        <v>104</v>
      </c>
      <c r="C48" s="44">
        <v>2657457</v>
      </c>
      <c r="D48" s="44" t="s">
        <v>96</v>
      </c>
      <c r="E48" s="44" t="s">
        <v>102</v>
      </c>
      <c r="F48" s="91" t="s">
        <v>103</v>
      </c>
      <c r="G48" s="88"/>
      <c r="H48" s="88"/>
      <c r="I48" s="88"/>
      <c r="J48" s="88"/>
      <c r="K48" s="88"/>
      <c r="L48" s="88"/>
      <c r="M48" s="88"/>
      <c r="N48" s="88">
        <v>53913.667999999998</v>
      </c>
      <c r="O48" s="88">
        <f>SUM('RC-Donations'!$G48:$N48)</f>
        <v>53913.667999999998</v>
      </c>
      <c r="P48" s="2"/>
      <c r="Q48" s="2"/>
    </row>
    <row r="49" spans="1:17" ht="15" x14ac:dyDescent="0.25">
      <c r="A49" s="40">
        <v>48</v>
      </c>
      <c r="B49" s="41" t="s">
        <v>106</v>
      </c>
      <c r="C49" s="41">
        <v>5015243</v>
      </c>
      <c r="D49" s="41" t="s">
        <v>96</v>
      </c>
      <c r="E49" s="41" t="s">
        <v>102</v>
      </c>
      <c r="F49" s="90" t="s">
        <v>105</v>
      </c>
      <c r="G49" s="87"/>
      <c r="H49" s="87"/>
      <c r="I49" s="87"/>
      <c r="J49" s="87"/>
      <c r="K49" s="87">
        <v>1000</v>
      </c>
      <c r="L49" s="87"/>
      <c r="M49" s="87"/>
      <c r="N49" s="87"/>
      <c r="O49" s="87">
        <f>SUM('RC-Donations'!$G49:$N49)</f>
        <v>1000</v>
      </c>
      <c r="P49" s="2"/>
      <c r="Q49" s="2"/>
    </row>
    <row r="50" spans="1:17" ht="15" x14ac:dyDescent="0.25">
      <c r="A50" s="43">
        <v>49</v>
      </c>
      <c r="B50" s="44" t="s">
        <v>106</v>
      </c>
      <c r="C50" s="44">
        <v>5015243</v>
      </c>
      <c r="D50" s="44" t="s">
        <v>96</v>
      </c>
      <c r="E50" s="44" t="s">
        <v>41</v>
      </c>
      <c r="F50" s="91" t="s">
        <v>107</v>
      </c>
      <c r="G50" s="88"/>
      <c r="H50" s="88"/>
      <c r="I50" s="88"/>
      <c r="J50" s="88"/>
      <c r="K50" s="88">
        <v>100</v>
      </c>
      <c r="L50" s="88"/>
      <c r="M50" s="88"/>
      <c r="N50" s="88"/>
      <c r="O50" s="88">
        <f>SUM('RC-Donations'!$G50:$N50)</f>
        <v>100</v>
      </c>
      <c r="P50" s="2"/>
      <c r="Q50" s="2"/>
    </row>
    <row r="51" spans="1:17" ht="15" x14ac:dyDescent="0.25">
      <c r="A51" s="40">
        <v>50</v>
      </c>
      <c r="B51" s="41" t="s">
        <v>106</v>
      </c>
      <c r="C51" s="41">
        <v>5015243</v>
      </c>
      <c r="D51" s="41" t="s">
        <v>96</v>
      </c>
      <c r="E51" s="41" t="s">
        <v>41</v>
      </c>
      <c r="F51" s="90" t="s">
        <v>108</v>
      </c>
      <c r="G51" s="87"/>
      <c r="H51" s="87"/>
      <c r="I51" s="87"/>
      <c r="J51" s="87"/>
      <c r="K51" s="87">
        <v>700</v>
      </c>
      <c r="L51" s="87"/>
      <c r="M51" s="87"/>
      <c r="N51" s="87"/>
      <c r="O51" s="87">
        <f>SUM('RC-Donations'!$G51:$N51)</f>
        <v>700</v>
      </c>
      <c r="P51" s="2"/>
      <c r="Q51" s="2"/>
    </row>
    <row r="52" spans="1:17" ht="15" x14ac:dyDescent="0.25">
      <c r="A52" s="43">
        <v>51</v>
      </c>
      <c r="B52" s="44" t="s">
        <v>106</v>
      </c>
      <c r="C52" s="44">
        <v>5015243</v>
      </c>
      <c r="D52" s="44" t="s">
        <v>96</v>
      </c>
      <c r="E52" s="44" t="s">
        <v>41</v>
      </c>
      <c r="F52" s="91" t="s">
        <v>109</v>
      </c>
      <c r="G52" s="88"/>
      <c r="H52" s="88"/>
      <c r="I52" s="88"/>
      <c r="J52" s="88"/>
      <c r="K52" s="88"/>
      <c r="L52" s="88"/>
      <c r="M52" s="88">
        <v>160</v>
      </c>
      <c r="N52" s="88"/>
      <c r="O52" s="88">
        <f>SUM('RC-Donations'!$G52:$N52)</f>
        <v>160</v>
      </c>
      <c r="P52" s="2"/>
      <c r="Q52" s="2"/>
    </row>
    <row r="53" spans="1:17" ht="15" x14ac:dyDescent="0.25">
      <c r="A53" s="40">
        <v>52</v>
      </c>
      <c r="B53" s="41" t="s">
        <v>104</v>
      </c>
      <c r="C53" s="41">
        <v>2657457</v>
      </c>
      <c r="D53" s="41" t="s">
        <v>110</v>
      </c>
      <c r="E53" s="41" t="s">
        <v>41</v>
      </c>
      <c r="F53" s="90" t="s">
        <v>103</v>
      </c>
      <c r="G53" s="87"/>
      <c r="H53" s="87"/>
      <c r="I53" s="87"/>
      <c r="J53" s="87"/>
      <c r="K53" s="87"/>
      <c r="L53" s="87"/>
      <c r="M53" s="87"/>
      <c r="N53" s="87">
        <v>14426.596</v>
      </c>
      <c r="O53" s="87">
        <f>SUM('RC-Donations'!$G53:$N53)</f>
        <v>14426.596</v>
      </c>
      <c r="P53" s="2"/>
      <c r="Q53" s="2"/>
    </row>
    <row r="54" spans="1:17" ht="15" x14ac:dyDescent="0.25">
      <c r="A54" s="43">
        <v>53</v>
      </c>
      <c r="B54" s="44" t="s">
        <v>104</v>
      </c>
      <c r="C54" s="44">
        <v>2657457</v>
      </c>
      <c r="D54" s="44" t="s">
        <v>110</v>
      </c>
      <c r="E54" s="44" t="s">
        <v>41</v>
      </c>
      <c r="F54" s="91" t="s">
        <v>103</v>
      </c>
      <c r="G54" s="88"/>
      <c r="H54" s="88"/>
      <c r="I54" s="88"/>
      <c r="J54" s="88"/>
      <c r="K54" s="88"/>
      <c r="L54" s="88"/>
      <c r="M54" s="88"/>
      <c r="N54" s="88">
        <v>13115.087</v>
      </c>
      <c r="O54" s="88">
        <f>SUM('RC-Donations'!$G54:$N54)</f>
        <v>13115.087</v>
      </c>
      <c r="P54" s="2"/>
      <c r="Q54" s="2"/>
    </row>
    <row r="55" spans="1:17" ht="15" x14ac:dyDescent="0.25">
      <c r="A55" s="40">
        <v>54</v>
      </c>
      <c r="B55" s="41" t="s">
        <v>104</v>
      </c>
      <c r="C55" s="41">
        <v>2657457</v>
      </c>
      <c r="D55" s="41" t="s">
        <v>110</v>
      </c>
      <c r="E55" s="41" t="s">
        <v>41</v>
      </c>
      <c r="F55" s="90" t="s">
        <v>103</v>
      </c>
      <c r="G55" s="87"/>
      <c r="H55" s="87"/>
      <c r="I55" s="87"/>
      <c r="J55" s="87"/>
      <c r="K55" s="87"/>
      <c r="L55" s="87"/>
      <c r="M55" s="87"/>
      <c r="N55" s="87">
        <v>411699.99099999998</v>
      </c>
      <c r="O55" s="87">
        <f>SUM('RC-Donations'!$G55:$N55)</f>
        <v>411699.99099999998</v>
      </c>
      <c r="P55" s="2"/>
      <c r="Q55" s="2"/>
    </row>
    <row r="56" spans="1:17" ht="15" x14ac:dyDescent="0.25">
      <c r="A56" s="43">
        <v>55</v>
      </c>
      <c r="B56" s="44" t="s">
        <v>104</v>
      </c>
      <c r="C56" s="44">
        <v>2657457</v>
      </c>
      <c r="D56" s="44" t="s">
        <v>110</v>
      </c>
      <c r="E56" s="44" t="s">
        <v>41</v>
      </c>
      <c r="F56" s="91" t="s">
        <v>103</v>
      </c>
      <c r="G56" s="88"/>
      <c r="H56" s="88"/>
      <c r="I56" s="88"/>
      <c r="J56" s="88"/>
      <c r="K56" s="88"/>
      <c r="L56" s="88"/>
      <c r="M56" s="88"/>
      <c r="N56" s="88">
        <v>78002.387000000002</v>
      </c>
      <c r="O56" s="88">
        <f>SUM('RC-Donations'!$G56:$N56)</f>
        <v>78002.387000000002</v>
      </c>
      <c r="P56" s="2"/>
      <c r="Q56" s="2"/>
    </row>
    <row r="57" spans="1:17" ht="15" x14ac:dyDescent="0.25">
      <c r="A57" s="40">
        <v>56</v>
      </c>
      <c r="B57" s="41" t="s">
        <v>112</v>
      </c>
      <c r="C57" s="41">
        <v>2855119</v>
      </c>
      <c r="D57" s="41" t="s">
        <v>110</v>
      </c>
      <c r="E57" s="41" t="s">
        <v>41</v>
      </c>
      <c r="F57" s="90" t="s">
        <v>111</v>
      </c>
      <c r="G57" s="87"/>
      <c r="H57" s="87"/>
      <c r="I57" s="87">
        <v>6000</v>
      </c>
      <c r="J57" s="87"/>
      <c r="K57" s="87"/>
      <c r="L57" s="87"/>
      <c r="M57" s="87"/>
      <c r="N57" s="87"/>
      <c r="O57" s="87">
        <f>SUM('RC-Donations'!$G57:$N57)</f>
        <v>6000</v>
      </c>
      <c r="P57" s="2"/>
      <c r="Q57" s="2"/>
    </row>
    <row r="58" spans="1:17" ht="15" x14ac:dyDescent="0.25">
      <c r="A58" s="43">
        <v>57</v>
      </c>
      <c r="B58" s="44" t="s">
        <v>115</v>
      </c>
      <c r="C58" s="44">
        <v>2050374</v>
      </c>
      <c r="D58" s="44" t="s">
        <v>110</v>
      </c>
      <c r="E58" s="44" t="s">
        <v>113</v>
      </c>
      <c r="F58" s="91" t="s">
        <v>114</v>
      </c>
      <c r="G58" s="88"/>
      <c r="H58" s="88"/>
      <c r="I58" s="88"/>
      <c r="J58" s="88"/>
      <c r="K58" s="88"/>
      <c r="L58" s="88"/>
      <c r="M58" s="88"/>
      <c r="N58" s="88">
        <v>2045</v>
      </c>
      <c r="O58" s="88">
        <f>SUM('RC-Donations'!$G58:$N58)</f>
        <v>2045</v>
      </c>
      <c r="P58" s="2"/>
      <c r="Q58" s="2"/>
    </row>
    <row r="59" spans="1:17" ht="15" x14ac:dyDescent="0.25">
      <c r="A59" s="40">
        <v>58</v>
      </c>
      <c r="B59" s="41" t="s">
        <v>119</v>
      </c>
      <c r="C59" s="41">
        <v>5103797</v>
      </c>
      <c r="D59" s="41" t="s">
        <v>116</v>
      </c>
      <c r="E59" s="41" t="s">
        <v>117</v>
      </c>
      <c r="F59" s="90" t="s">
        <v>118</v>
      </c>
      <c r="G59" s="87"/>
      <c r="H59" s="87"/>
      <c r="I59" s="87"/>
      <c r="J59" s="87"/>
      <c r="K59" s="87"/>
      <c r="L59" s="87">
        <v>180</v>
      </c>
      <c r="M59" s="87"/>
      <c r="N59" s="87"/>
      <c r="O59" s="87">
        <f>SUM('RC-Donations'!$G59:$N59)</f>
        <v>180</v>
      </c>
      <c r="P59" s="2"/>
      <c r="Q59" s="2"/>
    </row>
    <row r="60" spans="1:17" ht="15" x14ac:dyDescent="0.25">
      <c r="A60" s="43">
        <v>59</v>
      </c>
      <c r="B60" s="44" t="s">
        <v>122</v>
      </c>
      <c r="C60" s="44">
        <v>5022398</v>
      </c>
      <c r="D60" s="44" t="s">
        <v>116</v>
      </c>
      <c r="E60" s="44" t="s">
        <v>120</v>
      </c>
      <c r="F60" s="91" t="s">
        <v>121</v>
      </c>
      <c r="G60" s="88"/>
      <c r="H60" s="88"/>
      <c r="I60" s="88"/>
      <c r="J60" s="88"/>
      <c r="K60" s="88"/>
      <c r="L60" s="88"/>
      <c r="M60" s="88"/>
      <c r="N60" s="88">
        <v>3960</v>
      </c>
      <c r="O60" s="88">
        <f>SUM('RC-Donations'!$G60:$N60)</f>
        <v>3960</v>
      </c>
      <c r="P60" s="2"/>
      <c r="Q60" s="2"/>
    </row>
    <row r="61" spans="1:17" ht="15" x14ac:dyDescent="0.25">
      <c r="A61" s="40">
        <v>60</v>
      </c>
      <c r="B61" s="41" t="s">
        <v>122</v>
      </c>
      <c r="C61" s="41">
        <v>5022398</v>
      </c>
      <c r="D61" s="41" t="s">
        <v>116</v>
      </c>
      <c r="E61" s="41" t="s">
        <v>120</v>
      </c>
      <c r="F61" s="90" t="s">
        <v>123</v>
      </c>
      <c r="G61" s="87"/>
      <c r="H61" s="87"/>
      <c r="I61" s="87"/>
      <c r="J61" s="87"/>
      <c r="K61" s="87"/>
      <c r="L61" s="87"/>
      <c r="M61" s="87"/>
      <c r="N61" s="87">
        <v>6560</v>
      </c>
      <c r="O61" s="87">
        <f>SUM('RC-Donations'!$G61:$N61)</f>
        <v>6560</v>
      </c>
      <c r="P61" s="2"/>
      <c r="Q61" s="2"/>
    </row>
    <row r="62" spans="1:17" ht="15" x14ac:dyDescent="0.25">
      <c r="A62" s="43">
        <v>61</v>
      </c>
      <c r="B62" s="44" t="s">
        <v>122</v>
      </c>
      <c r="C62" s="44">
        <v>5022398</v>
      </c>
      <c r="D62" s="44" t="s">
        <v>116</v>
      </c>
      <c r="E62" s="44" t="s">
        <v>120</v>
      </c>
      <c r="F62" s="91" t="s">
        <v>124</v>
      </c>
      <c r="G62" s="88"/>
      <c r="H62" s="88"/>
      <c r="I62" s="88"/>
      <c r="J62" s="88"/>
      <c r="K62" s="88"/>
      <c r="L62" s="88"/>
      <c r="M62" s="88"/>
      <c r="N62" s="88">
        <v>380</v>
      </c>
      <c r="O62" s="88">
        <f>SUM('RC-Donations'!$G62:$N62)</f>
        <v>380</v>
      </c>
      <c r="P62" s="2"/>
      <c r="Q62" s="2"/>
    </row>
    <row r="63" spans="1:17" ht="15" x14ac:dyDescent="0.25">
      <c r="A63" s="40">
        <v>62</v>
      </c>
      <c r="B63" s="41" t="s">
        <v>122</v>
      </c>
      <c r="C63" s="41">
        <v>5022398</v>
      </c>
      <c r="D63" s="41" t="s">
        <v>116</v>
      </c>
      <c r="E63" s="41" t="s">
        <v>120</v>
      </c>
      <c r="F63" s="90" t="s">
        <v>124</v>
      </c>
      <c r="G63" s="87"/>
      <c r="H63" s="87"/>
      <c r="I63" s="87"/>
      <c r="J63" s="87"/>
      <c r="K63" s="87"/>
      <c r="L63" s="87"/>
      <c r="M63" s="87"/>
      <c r="N63" s="87">
        <v>799.8</v>
      </c>
      <c r="O63" s="87">
        <f>SUM('RC-Donations'!$G63:$N63)</f>
        <v>799.8</v>
      </c>
      <c r="P63" s="2"/>
      <c r="Q63" s="2"/>
    </row>
    <row r="64" spans="1:17" ht="15" x14ac:dyDescent="0.25">
      <c r="A64" s="43">
        <v>63</v>
      </c>
      <c r="B64" s="44" t="s">
        <v>122</v>
      </c>
      <c r="C64" s="44">
        <v>5022398</v>
      </c>
      <c r="D64" s="44" t="s">
        <v>116</v>
      </c>
      <c r="E64" s="44" t="s">
        <v>120</v>
      </c>
      <c r="F64" s="91" t="s">
        <v>124</v>
      </c>
      <c r="G64" s="88"/>
      <c r="H64" s="88"/>
      <c r="I64" s="88"/>
      <c r="J64" s="88"/>
      <c r="K64" s="88"/>
      <c r="L64" s="88"/>
      <c r="M64" s="88"/>
      <c r="N64" s="88">
        <v>858</v>
      </c>
      <c r="O64" s="88">
        <f>SUM('RC-Donations'!$G64:$N64)</f>
        <v>858</v>
      </c>
      <c r="P64" s="2"/>
      <c r="Q64" s="2"/>
    </row>
    <row r="65" spans="1:17" ht="15" x14ac:dyDescent="0.25">
      <c r="A65" s="40">
        <v>64</v>
      </c>
      <c r="B65" s="41" t="s">
        <v>122</v>
      </c>
      <c r="C65" s="41">
        <v>5022398</v>
      </c>
      <c r="D65" s="41" t="s">
        <v>116</v>
      </c>
      <c r="E65" s="41" t="s">
        <v>120</v>
      </c>
      <c r="F65" s="90" t="s">
        <v>124</v>
      </c>
      <c r="G65" s="87"/>
      <c r="H65" s="87"/>
      <c r="I65" s="87"/>
      <c r="J65" s="87"/>
      <c r="K65" s="87"/>
      <c r="L65" s="87"/>
      <c r="M65" s="87"/>
      <c r="N65" s="87">
        <v>784</v>
      </c>
      <c r="O65" s="87">
        <f>SUM('RC-Donations'!$G65:$N65)</f>
        <v>784</v>
      </c>
      <c r="P65" s="2"/>
      <c r="Q65" s="2"/>
    </row>
    <row r="66" spans="1:17" ht="15" x14ac:dyDescent="0.25">
      <c r="A66" s="43">
        <v>65</v>
      </c>
      <c r="B66" s="44" t="s">
        <v>122</v>
      </c>
      <c r="C66" s="44">
        <v>5022398</v>
      </c>
      <c r="D66" s="44" t="s">
        <v>116</v>
      </c>
      <c r="E66" s="44" t="s">
        <v>120</v>
      </c>
      <c r="F66" s="91" t="s">
        <v>125</v>
      </c>
      <c r="G66" s="88"/>
      <c r="H66" s="88"/>
      <c r="I66" s="88"/>
      <c r="J66" s="88"/>
      <c r="K66" s="88"/>
      <c r="L66" s="88"/>
      <c r="M66" s="88"/>
      <c r="N66" s="88">
        <v>680</v>
      </c>
      <c r="O66" s="88">
        <f>SUM('RC-Donations'!$G66:$N66)</f>
        <v>680</v>
      </c>
      <c r="P66" s="2"/>
      <c r="Q66" s="2"/>
    </row>
    <row r="67" spans="1:17" ht="15" x14ac:dyDescent="0.25">
      <c r="A67" s="40">
        <v>66</v>
      </c>
      <c r="B67" s="41" t="s">
        <v>122</v>
      </c>
      <c r="C67" s="41">
        <v>5022398</v>
      </c>
      <c r="D67" s="41" t="s">
        <v>116</v>
      </c>
      <c r="E67" s="41" t="s">
        <v>120</v>
      </c>
      <c r="F67" s="90" t="s">
        <v>126</v>
      </c>
      <c r="G67" s="87"/>
      <c r="H67" s="87"/>
      <c r="I67" s="87"/>
      <c r="J67" s="87"/>
      <c r="K67" s="87"/>
      <c r="L67" s="87"/>
      <c r="M67" s="87"/>
      <c r="N67" s="87">
        <v>19624.599999999999</v>
      </c>
      <c r="O67" s="87">
        <f>SUM('RC-Donations'!$G67:$N67)</f>
        <v>19624.599999999999</v>
      </c>
      <c r="P67" s="2"/>
      <c r="Q67" s="2"/>
    </row>
    <row r="68" spans="1:17" ht="15" x14ac:dyDescent="0.25">
      <c r="A68" s="43">
        <v>67</v>
      </c>
      <c r="B68" s="44" t="s">
        <v>122</v>
      </c>
      <c r="C68" s="44">
        <v>5022398</v>
      </c>
      <c r="D68" s="44" t="s">
        <v>116</v>
      </c>
      <c r="E68" s="44" t="s">
        <v>120</v>
      </c>
      <c r="F68" s="91" t="s">
        <v>127</v>
      </c>
      <c r="G68" s="88"/>
      <c r="H68" s="88"/>
      <c r="I68" s="88"/>
      <c r="J68" s="88"/>
      <c r="K68" s="88"/>
      <c r="L68" s="88"/>
      <c r="M68" s="88"/>
      <c r="N68" s="88">
        <v>58624.4</v>
      </c>
      <c r="O68" s="88">
        <f>SUM('RC-Donations'!$G68:$N68)</f>
        <v>58624.4</v>
      </c>
      <c r="P68" s="2"/>
      <c r="Q68" s="2"/>
    </row>
    <row r="69" spans="1:17" ht="15" x14ac:dyDescent="0.25">
      <c r="A69" s="40">
        <v>68</v>
      </c>
      <c r="B69" s="41" t="s">
        <v>122</v>
      </c>
      <c r="C69" s="41">
        <v>5022398</v>
      </c>
      <c r="D69" s="41" t="s">
        <v>116</v>
      </c>
      <c r="E69" s="41" t="s">
        <v>120</v>
      </c>
      <c r="F69" s="90" t="s">
        <v>124</v>
      </c>
      <c r="G69" s="87"/>
      <c r="H69" s="87"/>
      <c r="I69" s="87"/>
      <c r="J69" s="87"/>
      <c r="K69" s="87"/>
      <c r="L69" s="87"/>
      <c r="M69" s="87"/>
      <c r="N69" s="87">
        <v>5087.1000000000004</v>
      </c>
      <c r="O69" s="87">
        <f>SUM('RC-Donations'!$G69:$N69)</f>
        <v>5087.1000000000004</v>
      </c>
      <c r="P69" s="2"/>
      <c r="Q69" s="2"/>
    </row>
    <row r="70" spans="1:17" ht="15" x14ac:dyDescent="0.25">
      <c r="A70" s="43">
        <v>69</v>
      </c>
      <c r="B70" s="44" t="s">
        <v>122</v>
      </c>
      <c r="C70" s="44">
        <v>5022398</v>
      </c>
      <c r="D70" s="44" t="s">
        <v>116</v>
      </c>
      <c r="E70" s="44" t="s">
        <v>120</v>
      </c>
      <c r="F70" s="91" t="s">
        <v>124</v>
      </c>
      <c r="G70" s="88"/>
      <c r="H70" s="88"/>
      <c r="I70" s="88"/>
      <c r="J70" s="88"/>
      <c r="K70" s="88"/>
      <c r="L70" s="88"/>
      <c r="M70" s="88"/>
      <c r="N70" s="88">
        <v>280</v>
      </c>
      <c r="O70" s="88">
        <f>SUM('RC-Donations'!$G70:$N70)</f>
        <v>280</v>
      </c>
      <c r="P70" s="2"/>
      <c r="Q70" s="2"/>
    </row>
    <row r="71" spans="1:17" ht="15" x14ac:dyDescent="0.25">
      <c r="A71" s="40">
        <v>70</v>
      </c>
      <c r="B71" s="41" t="s">
        <v>122</v>
      </c>
      <c r="C71" s="41">
        <v>5022398</v>
      </c>
      <c r="D71" s="41" t="s">
        <v>116</v>
      </c>
      <c r="E71" s="41" t="s">
        <v>120</v>
      </c>
      <c r="F71" s="90" t="s">
        <v>124</v>
      </c>
      <c r="G71" s="87"/>
      <c r="H71" s="87"/>
      <c r="I71" s="87"/>
      <c r="J71" s="87"/>
      <c r="K71" s="87"/>
      <c r="L71" s="87"/>
      <c r="M71" s="87"/>
      <c r="N71" s="87">
        <v>30</v>
      </c>
      <c r="O71" s="87">
        <f>SUM('RC-Donations'!$G71:$N71)</f>
        <v>30</v>
      </c>
      <c r="P71" s="2"/>
      <c r="Q71" s="2"/>
    </row>
    <row r="72" spans="1:17" ht="15" x14ac:dyDescent="0.25">
      <c r="A72" s="43">
        <v>71</v>
      </c>
      <c r="B72" s="44" t="s">
        <v>122</v>
      </c>
      <c r="C72" s="44">
        <v>5022398</v>
      </c>
      <c r="D72" s="44" t="s">
        <v>116</v>
      </c>
      <c r="E72" s="44" t="s">
        <v>120</v>
      </c>
      <c r="F72" s="91" t="s">
        <v>124</v>
      </c>
      <c r="G72" s="88"/>
      <c r="H72" s="88"/>
      <c r="I72" s="88"/>
      <c r="J72" s="88"/>
      <c r="K72" s="88"/>
      <c r="L72" s="88"/>
      <c r="M72" s="88"/>
      <c r="N72" s="88">
        <v>350</v>
      </c>
      <c r="O72" s="88">
        <f>SUM('RC-Donations'!$G72:$N72)</f>
        <v>350</v>
      </c>
      <c r="P72" s="2"/>
      <c r="Q72" s="2"/>
    </row>
    <row r="73" spans="1:17" ht="15" x14ac:dyDescent="0.25">
      <c r="A73" s="40">
        <v>72</v>
      </c>
      <c r="B73" s="41" t="s">
        <v>122</v>
      </c>
      <c r="C73" s="41">
        <v>5022398</v>
      </c>
      <c r="D73" s="41" t="s">
        <v>116</v>
      </c>
      <c r="E73" s="41" t="s">
        <v>120</v>
      </c>
      <c r="F73" s="90" t="s">
        <v>124</v>
      </c>
      <c r="G73" s="87"/>
      <c r="H73" s="87"/>
      <c r="I73" s="87"/>
      <c r="J73" s="87"/>
      <c r="K73" s="87"/>
      <c r="L73" s="87"/>
      <c r="M73" s="87"/>
      <c r="N73" s="87">
        <v>3615.5</v>
      </c>
      <c r="O73" s="87">
        <f>SUM('RC-Donations'!$G73:$N73)</f>
        <v>3615.5</v>
      </c>
      <c r="P73" s="2"/>
      <c r="Q73" s="2"/>
    </row>
    <row r="74" spans="1:17" ht="15" x14ac:dyDescent="0.25">
      <c r="A74" s="43">
        <v>73</v>
      </c>
      <c r="B74" s="44" t="s">
        <v>122</v>
      </c>
      <c r="C74" s="44">
        <v>5022398</v>
      </c>
      <c r="D74" s="44" t="s">
        <v>116</v>
      </c>
      <c r="E74" s="44" t="s">
        <v>128</v>
      </c>
      <c r="F74" s="91" t="s">
        <v>129</v>
      </c>
      <c r="G74" s="88"/>
      <c r="H74" s="88"/>
      <c r="I74" s="88"/>
      <c r="J74" s="88"/>
      <c r="K74" s="88"/>
      <c r="L74" s="88"/>
      <c r="M74" s="88"/>
      <c r="N74" s="88">
        <v>20500</v>
      </c>
      <c r="O74" s="88">
        <f>SUM('RC-Donations'!$G74:$N74)</f>
        <v>20500</v>
      </c>
      <c r="P74" s="2"/>
      <c r="Q74" s="2"/>
    </row>
    <row r="75" spans="1:17" ht="15" x14ac:dyDescent="0.25">
      <c r="A75" s="40">
        <v>74</v>
      </c>
      <c r="B75" s="41" t="s">
        <v>122</v>
      </c>
      <c r="C75" s="41">
        <v>5022398</v>
      </c>
      <c r="D75" s="41" t="s">
        <v>116</v>
      </c>
      <c r="E75" s="41" t="s">
        <v>128</v>
      </c>
      <c r="F75" s="90" t="s">
        <v>130</v>
      </c>
      <c r="G75" s="87"/>
      <c r="H75" s="87"/>
      <c r="I75" s="87"/>
      <c r="J75" s="87"/>
      <c r="K75" s="87"/>
      <c r="L75" s="87"/>
      <c r="M75" s="87"/>
      <c r="N75" s="87">
        <v>17000</v>
      </c>
      <c r="O75" s="87">
        <f>SUM('RC-Donations'!$G75:$N75)</f>
        <v>17000</v>
      </c>
      <c r="P75" s="2"/>
      <c r="Q75" s="2"/>
    </row>
    <row r="76" spans="1:17" ht="15" x14ac:dyDescent="0.25">
      <c r="A76" s="43">
        <v>75</v>
      </c>
      <c r="B76" s="44" t="s">
        <v>122</v>
      </c>
      <c r="C76" s="44">
        <v>5022398</v>
      </c>
      <c r="D76" s="44" t="s">
        <v>116</v>
      </c>
      <c r="E76" s="44" t="s">
        <v>128</v>
      </c>
      <c r="F76" s="91" t="s">
        <v>131</v>
      </c>
      <c r="G76" s="88"/>
      <c r="H76" s="88"/>
      <c r="I76" s="88"/>
      <c r="J76" s="88"/>
      <c r="K76" s="88"/>
      <c r="L76" s="88"/>
      <c r="M76" s="88"/>
      <c r="N76" s="88">
        <v>4400</v>
      </c>
      <c r="O76" s="88">
        <f>SUM('RC-Donations'!$G76:$N76)</f>
        <v>4400</v>
      </c>
      <c r="P76" s="2"/>
      <c r="Q76" s="2"/>
    </row>
    <row r="77" spans="1:17" ht="15" x14ac:dyDescent="0.25">
      <c r="A77" s="40">
        <v>76</v>
      </c>
      <c r="B77" s="41" t="s">
        <v>122</v>
      </c>
      <c r="C77" s="41">
        <v>5022398</v>
      </c>
      <c r="D77" s="41" t="s">
        <v>116</v>
      </c>
      <c r="E77" s="41" t="s">
        <v>128</v>
      </c>
      <c r="F77" s="90" t="s">
        <v>132</v>
      </c>
      <c r="G77" s="87"/>
      <c r="H77" s="87"/>
      <c r="I77" s="87"/>
      <c r="J77" s="87"/>
      <c r="K77" s="87"/>
      <c r="L77" s="87"/>
      <c r="M77" s="87"/>
      <c r="N77" s="87">
        <v>1000</v>
      </c>
      <c r="O77" s="87">
        <f>SUM('RC-Donations'!$G77:$N77)</f>
        <v>1000</v>
      </c>
      <c r="P77" s="2"/>
      <c r="Q77" s="2"/>
    </row>
    <row r="78" spans="1:17" ht="15" x14ac:dyDescent="0.25">
      <c r="A78" s="43">
        <v>77</v>
      </c>
      <c r="B78" s="44" t="s">
        <v>122</v>
      </c>
      <c r="C78" s="44">
        <v>5022398</v>
      </c>
      <c r="D78" s="44" t="s">
        <v>116</v>
      </c>
      <c r="E78" s="44" t="s">
        <v>128</v>
      </c>
      <c r="F78" s="91" t="s">
        <v>133</v>
      </c>
      <c r="G78" s="88"/>
      <c r="H78" s="88"/>
      <c r="I78" s="88"/>
      <c r="J78" s="88"/>
      <c r="K78" s="88"/>
      <c r="L78" s="88"/>
      <c r="M78" s="88"/>
      <c r="N78" s="88">
        <v>1000</v>
      </c>
      <c r="O78" s="88">
        <f>SUM('RC-Donations'!$G78:$N78)</f>
        <v>1000</v>
      </c>
      <c r="P78" s="2"/>
      <c r="Q78" s="2"/>
    </row>
    <row r="79" spans="1:17" ht="15" x14ac:dyDescent="0.25">
      <c r="A79" s="40">
        <v>78</v>
      </c>
      <c r="B79" s="41" t="s">
        <v>122</v>
      </c>
      <c r="C79" s="41">
        <v>5022398</v>
      </c>
      <c r="D79" s="41" t="s">
        <v>116</v>
      </c>
      <c r="E79" s="41" t="s">
        <v>128</v>
      </c>
      <c r="F79" s="90" t="s">
        <v>131</v>
      </c>
      <c r="G79" s="87"/>
      <c r="H79" s="87"/>
      <c r="I79" s="87"/>
      <c r="J79" s="87"/>
      <c r="K79" s="87"/>
      <c r="L79" s="87"/>
      <c r="M79" s="87"/>
      <c r="N79" s="87">
        <v>17600</v>
      </c>
      <c r="O79" s="87">
        <f>SUM('RC-Donations'!$G79:$N79)</f>
        <v>17600</v>
      </c>
      <c r="P79" s="2"/>
      <c r="Q79" s="2"/>
    </row>
    <row r="80" spans="1:17" ht="15" x14ac:dyDescent="0.25">
      <c r="A80" s="43">
        <v>79</v>
      </c>
      <c r="B80" s="44" t="s">
        <v>122</v>
      </c>
      <c r="C80" s="44">
        <v>5022398</v>
      </c>
      <c r="D80" s="44" t="s">
        <v>116</v>
      </c>
      <c r="E80" s="44" t="s">
        <v>41</v>
      </c>
      <c r="F80" s="91" t="s">
        <v>134</v>
      </c>
      <c r="G80" s="88"/>
      <c r="H80" s="88"/>
      <c r="I80" s="88"/>
      <c r="J80" s="88"/>
      <c r="K80" s="88"/>
      <c r="L80" s="88"/>
      <c r="M80" s="88"/>
      <c r="N80" s="88">
        <v>10000</v>
      </c>
      <c r="O80" s="88">
        <f>SUM('RC-Donations'!$G80:$N80)</f>
        <v>10000</v>
      </c>
      <c r="P80" s="2"/>
      <c r="Q80" s="2"/>
    </row>
    <row r="81" spans="1:17" ht="30" x14ac:dyDescent="0.25">
      <c r="A81" s="40">
        <v>80</v>
      </c>
      <c r="B81" s="41" t="s">
        <v>122</v>
      </c>
      <c r="C81" s="41">
        <v>5022398</v>
      </c>
      <c r="D81" s="41" t="s">
        <v>116</v>
      </c>
      <c r="E81" s="41" t="s">
        <v>41</v>
      </c>
      <c r="F81" s="90" t="s">
        <v>135</v>
      </c>
      <c r="G81" s="87"/>
      <c r="H81" s="87"/>
      <c r="I81" s="87"/>
      <c r="J81" s="87"/>
      <c r="K81" s="87"/>
      <c r="L81" s="87"/>
      <c r="M81" s="87"/>
      <c r="N81" s="87">
        <v>13600</v>
      </c>
      <c r="O81" s="87">
        <f>SUM('RC-Donations'!$G81:$N81)</f>
        <v>13600</v>
      </c>
      <c r="P81" s="2"/>
      <c r="Q81" s="2"/>
    </row>
    <row r="82" spans="1:17" s="3" customFormat="1" ht="15" x14ac:dyDescent="0.25">
      <c r="A82" s="43">
        <v>81</v>
      </c>
      <c r="B82" s="44" t="s">
        <v>137</v>
      </c>
      <c r="C82" s="44">
        <v>5584469</v>
      </c>
      <c r="D82" s="44" t="s">
        <v>116</v>
      </c>
      <c r="E82" s="44" t="s">
        <v>136</v>
      </c>
      <c r="F82" s="91" t="s">
        <v>53</v>
      </c>
      <c r="G82" s="88"/>
      <c r="H82" s="88"/>
      <c r="I82" s="88"/>
      <c r="J82" s="88"/>
      <c r="K82" s="88">
        <v>50000</v>
      </c>
      <c r="L82" s="88"/>
      <c r="M82" s="88"/>
      <c r="N82" s="88"/>
      <c r="O82" s="88">
        <f>SUM('RC-Donations'!$G82:$N82)</f>
        <v>50000</v>
      </c>
    </row>
    <row r="83" spans="1:17" s="3" customFormat="1" ht="15" x14ac:dyDescent="0.25">
      <c r="A83" s="40">
        <v>82</v>
      </c>
      <c r="B83" s="41" t="s">
        <v>139</v>
      </c>
      <c r="C83" s="41">
        <v>2766337</v>
      </c>
      <c r="D83" s="41" t="s">
        <v>116</v>
      </c>
      <c r="E83" s="41" t="s">
        <v>41</v>
      </c>
      <c r="F83" s="90" t="s">
        <v>138</v>
      </c>
      <c r="G83" s="87"/>
      <c r="H83" s="87"/>
      <c r="I83" s="87">
        <v>30000</v>
      </c>
      <c r="J83" s="87"/>
      <c r="K83" s="87"/>
      <c r="L83" s="87"/>
      <c r="M83" s="87"/>
      <c r="N83" s="87"/>
      <c r="O83" s="87">
        <f>SUM('RC-Donations'!$G83:$N83)</f>
        <v>30000</v>
      </c>
    </row>
    <row r="84" spans="1:17" s="3" customFormat="1" ht="15" x14ac:dyDescent="0.25">
      <c r="A84" s="43">
        <v>83</v>
      </c>
      <c r="B84" s="44" t="s">
        <v>139</v>
      </c>
      <c r="C84" s="44">
        <v>2766337</v>
      </c>
      <c r="D84" s="44" t="s">
        <v>116</v>
      </c>
      <c r="E84" s="44" t="s">
        <v>140</v>
      </c>
      <c r="F84" s="91" t="s">
        <v>141</v>
      </c>
      <c r="G84" s="88"/>
      <c r="H84" s="88"/>
      <c r="I84" s="88"/>
      <c r="J84" s="88"/>
      <c r="K84" s="88">
        <v>1961</v>
      </c>
      <c r="L84" s="88"/>
      <c r="M84" s="88"/>
      <c r="N84" s="88"/>
      <c r="O84" s="88">
        <f>SUM('RC-Donations'!$G84:$N84)</f>
        <v>1961</v>
      </c>
    </row>
    <row r="85" spans="1:17" s="3" customFormat="1" ht="15" x14ac:dyDescent="0.25">
      <c r="A85" s="40">
        <v>84</v>
      </c>
      <c r="B85" s="41" t="s">
        <v>144</v>
      </c>
      <c r="C85" s="41">
        <v>5041538</v>
      </c>
      <c r="D85" s="41" t="s">
        <v>116</v>
      </c>
      <c r="E85" s="41" t="s">
        <v>142</v>
      </c>
      <c r="F85" s="90" t="s">
        <v>143</v>
      </c>
      <c r="G85" s="87"/>
      <c r="H85" s="87"/>
      <c r="I85" s="87"/>
      <c r="J85" s="87"/>
      <c r="K85" s="87"/>
      <c r="L85" s="87">
        <v>1000</v>
      </c>
      <c r="M85" s="87"/>
      <c r="N85" s="87"/>
      <c r="O85" s="87">
        <f>SUM('RC-Donations'!$G85:$N85)</f>
        <v>1000</v>
      </c>
    </row>
    <row r="86" spans="1:17" s="3" customFormat="1" ht="15" x14ac:dyDescent="0.25">
      <c r="A86" s="43">
        <v>85</v>
      </c>
      <c r="B86" s="44" t="s">
        <v>144</v>
      </c>
      <c r="C86" s="44">
        <v>5041538</v>
      </c>
      <c r="D86" s="44" t="s">
        <v>116</v>
      </c>
      <c r="E86" s="44" t="s">
        <v>145</v>
      </c>
      <c r="F86" s="91" t="s">
        <v>53</v>
      </c>
      <c r="G86" s="88"/>
      <c r="H86" s="88"/>
      <c r="I86" s="88"/>
      <c r="J86" s="88"/>
      <c r="K86" s="88"/>
      <c r="L86" s="88">
        <v>3000</v>
      </c>
      <c r="M86" s="88"/>
      <c r="N86" s="88"/>
      <c r="O86" s="88">
        <f>SUM('RC-Donations'!$G86:$N86)</f>
        <v>3000</v>
      </c>
    </row>
    <row r="87" spans="1:17" s="3" customFormat="1" ht="15" x14ac:dyDescent="0.25">
      <c r="A87" s="40">
        <v>86</v>
      </c>
      <c r="B87" s="41" t="s">
        <v>144</v>
      </c>
      <c r="C87" s="41">
        <v>5041538</v>
      </c>
      <c r="D87" s="41" t="s">
        <v>116</v>
      </c>
      <c r="E87" s="41" t="s">
        <v>41</v>
      </c>
      <c r="F87" s="90" t="s">
        <v>146</v>
      </c>
      <c r="G87" s="87"/>
      <c r="H87" s="87"/>
      <c r="I87" s="87"/>
      <c r="J87" s="87"/>
      <c r="K87" s="87"/>
      <c r="L87" s="87">
        <v>3000</v>
      </c>
      <c r="M87" s="87"/>
      <c r="N87" s="87"/>
      <c r="O87" s="87">
        <f>SUM('RC-Donations'!$G87:$N87)</f>
        <v>3000</v>
      </c>
    </row>
    <row r="88" spans="1:17" s="3" customFormat="1" ht="15" x14ac:dyDescent="0.25">
      <c r="A88" s="43">
        <v>87</v>
      </c>
      <c r="B88" s="44" t="s">
        <v>149</v>
      </c>
      <c r="C88" s="44">
        <v>5202868</v>
      </c>
      <c r="D88" s="44" t="s">
        <v>116</v>
      </c>
      <c r="E88" s="44" t="s">
        <v>147</v>
      </c>
      <c r="F88" s="91" t="s">
        <v>148</v>
      </c>
      <c r="G88" s="88"/>
      <c r="H88" s="88"/>
      <c r="I88" s="88"/>
      <c r="J88" s="88"/>
      <c r="K88" s="88">
        <v>1500</v>
      </c>
      <c r="L88" s="88"/>
      <c r="M88" s="88"/>
      <c r="N88" s="88"/>
      <c r="O88" s="88">
        <f>SUM('RC-Donations'!$G88:$N88)</f>
        <v>1500</v>
      </c>
    </row>
    <row r="89" spans="1:17" s="3" customFormat="1" ht="30" x14ac:dyDescent="0.25">
      <c r="A89" s="40">
        <v>88</v>
      </c>
      <c r="B89" s="41" t="s">
        <v>151</v>
      </c>
      <c r="C89" s="41">
        <v>2078449</v>
      </c>
      <c r="D89" s="41" t="s">
        <v>116</v>
      </c>
      <c r="E89" s="41" t="s">
        <v>128</v>
      </c>
      <c r="F89" s="90" t="s">
        <v>150</v>
      </c>
      <c r="G89" s="87"/>
      <c r="H89" s="87"/>
      <c r="I89" s="87"/>
      <c r="J89" s="87"/>
      <c r="K89" s="87"/>
      <c r="L89" s="87"/>
      <c r="M89" s="87"/>
      <c r="N89" s="87">
        <v>550</v>
      </c>
      <c r="O89" s="87">
        <f>SUM('RC-Donations'!$G89:$N89)</f>
        <v>550</v>
      </c>
    </row>
    <row r="90" spans="1:17" s="3" customFormat="1" ht="15" x14ac:dyDescent="0.25">
      <c r="A90" s="43">
        <v>89</v>
      </c>
      <c r="B90" s="44" t="s">
        <v>151</v>
      </c>
      <c r="C90" s="44">
        <v>2078449</v>
      </c>
      <c r="D90" s="44" t="s">
        <v>116</v>
      </c>
      <c r="E90" s="44" t="s">
        <v>128</v>
      </c>
      <c r="F90" s="91" t="s">
        <v>152</v>
      </c>
      <c r="G90" s="88"/>
      <c r="H90" s="88"/>
      <c r="I90" s="88"/>
      <c r="J90" s="88"/>
      <c r="K90" s="88"/>
      <c r="L90" s="88"/>
      <c r="M90" s="88"/>
      <c r="N90" s="88">
        <v>64244.9</v>
      </c>
      <c r="O90" s="88">
        <f>SUM('RC-Donations'!$G90:$N90)</f>
        <v>64244.9</v>
      </c>
    </row>
    <row r="91" spans="1:17" s="3" customFormat="1" ht="15" x14ac:dyDescent="0.25">
      <c r="A91" s="40">
        <v>90</v>
      </c>
      <c r="B91" s="41" t="s">
        <v>154</v>
      </c>
      <c r="C91" s="41">
        <v>5298679</v>
      </c>
      <c r="D91" s="41" t="s">
        <v>116</v>
      </c>
      <c r="E91" s="41" t="s">
        <v>153</v>
      </c>
      <c r="F91" s="90" t="s">
        <v>53</v>
      </c>
      <c r="G91" s="87"/>
      <c r="H91" s="87"/>
      <c r="I91" s="87"/>
      <c r="J91" s="87"/>
      <c r="K91" s="87">
        <v>300</v>
      </c>
      <c r="L91" s="87"/>
      <c r="M91" s="87"/>
      <c r="N91" s="87"/>
      <c r="O91" s="87">
        <f>SUM('RC-Donations'!$G91:$N91)</f>
        <v>300</v>
      </c>
    </row>
    <row r="92" spans="1:17" s="3" customFormat="1" ht="15" x14ac:dyDescent="0.25">
      <c r="A92" s="43">
        <v>91</v>
      </c>
      <c r="B92" s="44" t="s">
        <v>155</v>
      </c>
      <c r="C92" s="44">
        <v>5018056</v>
      </c>
      <c r="D92" s="44" t="s">
        <v>116</v>
      </c>
      <c r="E92" s="44" t="s">
        <v>147</v>
      </c>
      <c r="F92" s="91" t="s">
        <v>53</v>
      </c>
      <c r="G92" s="88"/>
      <c r="H92" s="88"/>
      <c r="I92" s="88"/>
      <c r="J92" s="88"/>
      <c r="K92" s="88">
        <v>1000</v>
      </c>
      <c r="L92" s="88"/>
      <c r="M92" s="88"/>
      <c r="N92" s="88"/>
      <c r="O92" s="88">
        <f>SUM('RC-Donations'!$G92:$N92)</f>
        <v>1000</v>
      </c>
    </row>
    <row r="93" spans="1:17" s="3" customFormat="1" ht="15" x14ac:dyDescent="0.25">
      <c r="A93" s="40">
        <v>92</v>
      </c>
      <c r="B93" s="41" t="s">
        <v>156</v>
      </c>
      <c r="C93" s="41">
        <v>5261198</v>
      </c>
      <c r="D93" s="41" t="s">
        <v>116</v>
      </c>
      <c r="E93" s="41" t="s">
        <v>136</v>
      </c>
      <c r="F93" s="90" t="s">
        <v>53</v>
      </c>
      <c r="G93" s="87"/>
      <c r="H93" s="87"/>
      <c r="I93" s="87"/>
      <c r="J93" s="87"/>
      <c r="K93" s="87"/>
      <c r="L93" s="87"/>
      <c r="M93" s="87">
        <v>15000</v>
      </c>
      <c r="N93" s="87"/>
      <c r="O93" s="87">
        <f>SUM('RC-Donations'!$G93:$N93)</f>
        <v>15000</v>
      </c>
    </row>
    <row r="94" spans="1:17" ht="15" x14ac:dyDescent="0.25">
      <c r="A94" s="43">
        <v>93</v>
      </c>
      <c r="B94" s="44" t="s">
        <v>156</v>
      </c>
      <c r="C94" s="44">
        <v>5261198</v>
      </c>
      <c r="D94" s="44" t="s">
        <v>116</v>
      </c>
      <c r="E94" s="44" t="s">
        <v>41</v>
      </c>
      <c r="F94" s="91" t="s">
        <v>157</v>
      </c>
      <c r="G94" s="88"/>
      <c r="H94" s="88"/>
      <c r="I94" s="88"/>
      <c r="J94" s="88"/>
      <c r="K94" s="88"/>
      <c r="L94" s="88"/>
      <c r="M94" s="88">
        <v>500</v>
      </c>
      <c r="N94" s="88"/>
      <c r="O94" s="88">
        <f>SUM('RC-Donations'!$G94:$N94)</f>
        <v>500</v>
      </c>
      <c r="P94" s="2"/>
      <c r="Q94" s="2"/>
    </row>
    <row r="95" spans="1:17" ht="15" x14ac:dyDescent="0.25">
      <c r="A95" s="40">
        <v>94</v>
      </c>
      <c r="B95" s="41" t="s">
        <v>159</v>
      </c>
      <c r="C95" s="41">
        <v>5180953</v>
      </c>
      <c r="D95" s="41" t="s">
        <v>116</v>
      </c>
      <c r="E95" s="41" t="s">
        <v>145</v>
      </c>
      <c r="F95" s="90" t="s">
        <v>158</v>
      </c>
      <c r="G95" s="87"/>
      <c r="H95" s="87"/>
      <c r="I95" s="87"/>
      <c r="J95" s="87"/>
      <c r="K95" s="87">
        <v>1000</v>
      </c>
      <c r="L95" s="87"/>
      <c r="M95" s="87"/>
      <c r="N95" s="87"/>
      <c r="O95" s="87">
        <f>SUM('RC-Donations'!$G95:$N95)</f>
        <v>1000</v>
      </c>
      <c r="P95" s="2"/>
      <c r="Q95" s="2"/>
    </row>
    <row r="96" spans="1:17" ht="15" x14ac:dyDescent="0.25">
      <c r="A96" s="43">
        <v>95</v>
      </c>
      <c r="B96" s="44" t="s">
        <v>40</v>
      </c>
      <c r="C96" s="44">
        <v>2045931</v>
      </c>
      <c r="D96" s="44" t="s">
        <v>160</v>
      </c>
      <c r="E96" s="44" t="s">
        <v>147</v>
      </c>
      <c r="F96" s="91" t="s">
        <v>161</v>
      </c>
      <c r="G96" s="88"/>
      <c r="H96" s="88"/>
      <c r="I96" s="88"/>
      <c r="J96" s="88"/>
      <c r="K96" s="88">
        <v>7000</v>
      </c>
      <c r="L96" s="88"/>
      <c r="M96" s="88"/>
      <c r="N96" s="88"/>
      <c r="O96" s="88">
        <f>SUM('RC-Donations'!$G96:$N96)</f>
        <v>7000</v>
      </c>
      <c r="P96" s="2"/>
      <c r="Q96" s="2"/>
    </row>
    <row r="97" spans="1:17" ht="15" x14ac:dyDescent="0.25">
      <c r="A97" s="40">
        <v>96</v>
      </c>
      <c r="B97" s="41" t="s">
        <v>164</v>
      </c>
      <c r="C97" s="41">
        <v>2746239</v>
      </c>
      <c r="D97" s="41" t="s">
        <v>162</v>
      </c>
      <c r="E97" s="41" t="s">
        <v>163</v>
      </c>
      <c r="F97" s="90" t="s">
        <v>53</v>
      </c>
      <c r="G97" s="87"/>
      <c r="H97" s="87"/>
      <c r="I97" s="87"/>
      <c r="J97" s="87"/>
      <c r="K97" s="87">
        <v>6000</v>
      </c>
      <c r="L97" s="87"/>
      <c r="M97" s="87"/>
      <c r="N97" s="87"/>
      <c r="O97" s="87">
        <f>SUM('RC-Donations'!$G97:$N97)</f>
        <v>6000</v>
      </c>
      <c r="P97" s="2"/>
      <c r="Q97" s="2"/>
    </row>
    <row r="98" spans="1:17" ht="15" x14ac:dyDescent="0.25">
      <c r="A98" s="43">
        <v>97</v>
      </c>
      <c r="B98" s="44" t="s">
        <v>167</v>
      </c>
      <c r="C98" s="44">
        <v>2011239</v>
      </c>
      <c r="D98" s="44" t="s">
        <v>162</v>
      </c>
      <c r="E98" s="44" t="s">
        <v>165</v>
      </c>
      <c r="F98" s="91" t="s">
        <v>166</v>
      </c>
      <c r="G98" s="88"/>
      <c r="H98" s="88"/>
      <c r="I98" s="88"/>
      <c r="J98" s="88"/>
      <c r="K98" s="88">
        <v>300</v>
      </c>
      <c r="L98" s="88"/>
      <c r="M98" s="88"/>
      <c r="N98" s="88"/>
      <c r="O98" s="88">
        <f>SUM('RC-Donations'!$G98:$N98)</f>
        <v>300</v>
      </c>
      <c r="P98" s="2"/>
      <c r="Q98" s="2"/>
    </row>
    <row r="99" spans="1:17" ht="15" x14ac:dyDescent="0.25">
      <c r="A99" s="40">
        <v>98</v>
      </c>
      <c r="B99" s="41" t="s">
        <v>167</v>
      </c>
      <c r="C99" s="41">
        <v>2011239</v>
      </c>
      <c r="D99" s="41" t="s">
        <v>162</v>
      </c>
      <c r="E99" s="41" t="s">
        <v>41</v>
      </c>
      <c r="F99" s="90" t="s">
        <v>53</v>
      </c>
      <c r="G99" s="87"/>
      <c r="H99" s="87"/>
      <c r="I99" s="87"/>
      <c r="J99" s="87"/>
      <c r="K99" s="87"/>
      <c r="L99" s="87"/>
      <c r="M99" s="87">
        <v>350</v>
      </c>
      <c r="N99" s="87"/>
      <c r="O99" s="87">
        <f>SUM('RC-Donations'!$G99:$N99)</f>
        <v>350</v>
      </c>
      <c r="P99" s="2"/>
      <c r="Q99" s="2"/>
    </row>
    <row r="100" spans="1:17" ht="15" x14ac:dyDescent="0.25">
      <c r="A100" s="43">
        <v>99</v>
      </c>
      <c r="B100" s="44" t="s">
        <v>167</v>
      </c>
      <c r="C100" s="44">
        <v>2011239</v>
      </c>
      <c r="D100" s="44" t="s">
        <v>162</v>
      </c>
      <c r="E100" s="44" t="s">
        <v>41</v>
      </c>
      <c r="F100" s="91" t="s">
        <v>53</v>
      </c>
      <c r="G100" s="88"/>
      <c r="H100" s="88"/>
      <c r="I100" s="88"/>
      <c r="J100" s="88"/>
      <c r="K100" s="88"/>
      <c r="L100" s="88"/>
      <c r="M100" s="88">
        <v>2276.5</v>
      </c>
      <c r="N100" s="88">
        <v>907.5</v>
      </c>
      <c r="O100" s="88">
        <f>SUM('RC-Donations'!$G100:$N100)</f>
        <v>3184</v>
      </c>
      <c r="P100" s="2"/>
      <c r="Q100" s="2"/>
    </row>
    <row r="101" spans="1:17" ht="15" x14ac:dyDescent="0.25">
      <c r="A101" s="40">
        <v>100</v>
      </c>
      <c r="B101" s="41" t="s">
        <v>170</v>
      </c>
      <c r="C101" s="41">
        <v>5320798</v>
      </c>
      <c r="D101" s="41" t="s">
        <v>162</v>
      </c>
      <c r="E101" s="41" t="s">
        <v>168</v>
      </c>
      <c r="F101" s="90" t="s">
        <v>169</v>
      </c>
      <c r="G101" s="87"/>
      <c r="H101" s="87"/>
      <c r="I101" s="87">
        <v>500</v>
      </c>
      <c r="J101" s="87"/>
      <c r="K101" s="87"/>
      <c r="L101" s="87"/>
      <c r="M101" s="87"/>
      <c r="N101" s="87"/>
      <c r="O101" s="87">
        <f>SUM('RC-Donations'!$G101:$N101)</f>
        <v>500</v>
      </c>
      <c r="P101" s="2"/>
      <c r="Q101" s="2"/>
    </row>
    <row r="102" spans="1:17" ht="15" x14ac:dyDescent="0.25">
      <c r="A102" s="43">
        <v>101</v>
      </c>
      <c r="B102" s="44" t="s">
        <v>170</v>
      </c>
      <c r="C102" s="44">
        <v>5320798</v>
      </c>
      <c r="D102" s="44" t="s">
        <v>162</v>
      </c>
      <c r="E102" s="44" t="s">
        <v>168</v>
      </c>
      <c r="F102" s="91" t="s">
        <v>171</v>
      </c>
      <c r="G102" s="88"/>
      <c r="H102" s="88"/>
      <c r="I102" s="88"/>
      <c r="J102" s="88"/>
      <c r="K102" s="88">
        <v>3000</v>
      </c>
      <c r="L102" s="88"/>
      <c r="M102" s="88"/>
      <c r="N102" s="88"/>
      <c r="O102" s="88">
        <f>SUM('RC-Donations'!$G102:$N102)</f>
        <v>3000</v>
      </c>
      <c r="P102" s="2"/>
      <c r="Q102" s="2"/>
    </row>
    <row r="103" spans="1:17" ht="15" x14ac:dyDescent="0.25">
      <c r="A103" s="40">
        <v>102</v>
      </c>
      <c r="B103" s="41" t="s">
        <v>170</v>
      </c>
      <c r="C103" s="41">
        <v>5320798</v>
      </c>
      <c r="D103" s="41" t="s">
        <v>162</v>
      </c>
      <c r="E103" s="41" t="s">
        <v>168</v>
      </c>
      <c r="F103" s="90" t="s">
        <v>172</v>
      </c>
      <c r="G103" s="87"/>
      <c r="H103" s="87"/>
      <c r="I103" s="87"/>
      <c r="J103" s="87"/>
      <c r="K103" s="87">
        <v>15400</v>
      </c>
      <c r="L103" s="87"/>
      <c r="M103" s="87"/>
      <c r="N103" s="87"/>
      <c r="O103" s="87">
        <f>SUM('RC-Donations'!$G103:$N103)</f>
        <v>15400</v>
      </c>
      <c r="P103" s="2"/>
      <c r="Q103" s="2"/>
    </row>
    <row r="104" spans="1:17" ht="30" x14ac:dyDescent="0.25">
      <c r="A104" s="43">
        <v>103</v>
      </c>
      <c r="B104" s="44" t="s">
        <v>175</v>
      </c>
      <c r="C104" s="44">
        <v>2784904</v>
      </c>
      <c r="D104" s="44" t="s">
        <v>162</v>
      </c>
      <c r="E104" s="44" t="s">
        <v>173</v>
      </c>
      <c r="F104" s="91" t="s">
        <v>174</v>
      </c>
      <c r="G104" s="88"/>
      <c r="H104" s="88"/>
      <c r="I104" s="88"/>
      <c r="J104" s="88"/>
      <c r="K104" s="88"/>
      <c r="L104" s="88">
        <v>10000</v>
      </c>
      <c r="M104" s="88"/>
      <c r="N104" s="88"/>
      <c r="O104" s="88">
        <f>SUM('RC-Donations'!$G104:$N104)</f>
        <v>10000</v>
      </c>
      <c r="P104" s="2"/>
      <c r="Q104" s="2"/>
    </row>
    <row r="105" spans="1:17" ht="15" x14ac:dyDescent="0.25">
      <c r="A105" s="40">
        <v>104</v>
      </c>
      <c r="B105" s="41" t="s">
        <v>177</v>
      </c>
      <c r="C105" s="41">
        <v>2074192</v>
      </c>
      <c r="D105" s="41" t="s">
        <v>162</v>
      </c>
      <c r="E105" s="41" t="s">
        <v>41</v>
      </c>
      <c r="F105" s="90" t="s">
        <v>176</v>
      </c>
      <c r="G105" s="87"/>
      <c r="H105" s="87"/>
      <c r="I105" s="87"/>
      <c r="J105" s="87"/>
      <c r="K105" s="87">
        <v>5000</v>
      </c>
      <c r="L105" s="87"/>
      <c r="M105" s="87"/>
      <c r="N105" s="87"/>
      <c r="O105" s="87">
        <f>SUM('RC-Donations'!$G105:$N105)</f>
        <v>5000</v>
      </c>
      <c r="P105" s="2"/>
      <c r="Q105" s="2"/>
    </row>
    <row r="106" spans="1:17" ht="15" x14ac:dyDescent="0.25">
      <c r="A106" s="43">
        <v>105</v>
      </c>
      <c r="B106" s="44" t="s">
        <v>180</v>
      </c>
      <c r="C106" s="44">
        <v>2108291</v>
      </c>
      <c r="D106" s="44" t="s">
        <v>162</v>
      </c>
      <c r="E106" s="44" t="s">
        <v>178</v>
      </c>
      <c r="F106" s="91" t="s">
        <v>179</v>
      </c>
      <c r="G106" s="88"/>
      <c r="H106" s="88"/>
      <c r="I106" s="88"/>
      <c r="J106" s="88"/>
      <c r="K106" s="88">
        <v>5146.1000000000004</v>
      </c>
      <c r="L106" s="88"/>
      <c r="M106" s="88"/>
      <c r="N106" s="88"/>
      <c r="O106" s="88">
        <f>SUM('RC-Donations'!$G106:$N106)</f>
        <v>5146.1000000000004</v>
      </c>
      <c r="P106" s="2"/>
      <c r="Q106" s="2"/>
    </row>
    <row r="107" spans="1:17" ht="15" x14ac:dyDescent="0.25">
      <c r="A107" s="40">
        <v>106</v>
      </c>
      <c r="B107" s="41" t="s">
        <v>180</v>
      </c>
      <c r="C107" s="41">
        <v>2108291</v>
      </c>
      <c r="D107" s="41" t="s">
        <v>162</v>
      </c>
      <c r="E107" s="41" t="s">
        <v>178</v>
      </c>
      <c r="F107" s="90" t="s">
        <v>181</v>
      </c>
      <c r="G107" s="87"/>
      <c r="H107" s="87"/>
      <c r="I107" s="87"/>
      <c r="J107" s="87"/>
      <c r="K107" s="87">
        <v>5146.1000000000004</v>
      </c>
      <c r="L107" s="87"/>
      <c r="M107" s="87"/>
      <c r="N107" s="87"/>
      <c r="O107" s="87">
        <f>SUM('RC-Donations'!$G107:$N107)</f>
        <v>5146.1000000000004</v>
      </c>
      <c r="P107" s="2"/>
      <c r="Q107" s="2"/>
    </row>
    <row r="108" spans="1:17" ht="15" x14ac:dyDescent="0.25">
      <c r="A108" s="43">
        <v>107</v>
      </c>
      <c r="B108" s="44" t="s">
        <v>180</v>
      </c>
      <c r="C108" s="44">
        <v>2108291</v>
      </c>
      <c r="D108" s="44" t="s">
        <v>162</v>
      </c>
      <c r="E108" s="44" t="s">
        <v>178</v>
      </c>
      <c r="F108" s="91" t="s">
        <v>182</v>
      </c>
      <c r="G108" s="88"/>
      <c r="H108" s="88"/>
      <c r="I108" s="88"/>
      <c r="J108" s="88"/>
      <c r="K108" s="88">
        <v>2350</v>
      </c>
      <c r="L108" s="88"/>
      <c r="M108" s="88"/>
      <c r="N108" s="88"/>
      <c r="O108" s="88">
        <f>SUM('RC-Donations'!$G108:$N108)</f>
        <v>2350</v>
      </c>
      <c r="P108" s="2"/>
      <c r="Q108" s="2"/>
    </row>
    <row r="109" spans="1:17" ht="15" x14ac:dyDescent="0.25">
      <c r="A109" s="40">
        <v>108</v>
      </c>
      <c r="B109" s="41" t="s">
        <v>180</v>
      </c>
      <c r="C109" s="41">
        <v>2108291</v>
      </c>
      <c r="D109" s="41" t="s">
        <v>162</v>
      </c>
      <c r="E109" s="41" t="s">
        <v>178</v>
      </c>
      <c r="F109" s="90" t="s">
        <v>183</v>
      </c>
      <c r="G109" s="87"/>
      <c r="H109" s="87"/>
      <c r="I109" s="87"/>
      <c r="J109" s="87"/>
      <c r="K109" s="87"/>
      <c r="L109" s="87">
        <v>30000</v>
      </c>
      <c r="M109" s="87"/>
      <c r="N109" s="87"/>
      <c r="O109" s="87">
        <f>SUM('RC-Donations'!$G109:$N109)</f>
        <v>30000</v>
      </c>
      <c r="P109" s="2"/>
      <c r="Q109" s="2"/>
    </row>
    <row r="110" spans="1:17" ht="30" x14ac:dyDescent="0.25">
      <c r="A110" s="43">
        <v>109</v>
      </c>
      <c r="B110" s="44" t="s">
        <v>180</v>
      </c>
      <c r="C110" s="44">
        <v>2108291</v>
      </c>
      <c r="D110" s="44" t="s">
        <v>162</v>
      </c>
      <c r="E110" s="44" t="s">
        <v>178</v>
      </c>
      <c r="F110" s="91" t="s">
        <v>184</v>
      </c>
      <c r="G110" s="88"/>
      <c r="H110" s="88"/>
      <c r="I110" s="88"/>
      <c r="J110" s="88"/>
      <c r="K110" s="88"/>
      <c r="L110" s="88">
        <v>20530.599999999999</v>
      </c>
      <c r="M110" s="88"/>
      <c r="N110" s="88"/>
      <c r="O110" s="88">
        <f>SUM('RC-Donations'!$G110:$N110)</f>
        <v>20530.599999999999</v>
      </c>
      <c r="P110" s="2"/>
      <c r="Q110" s="2"/>
    </row>
    <row r="111" spans="1:17" ht="30" x14ac:dyDescent="0.25">
      <c r="A111" s="40">
        <v>110</v>
      </c>
      <c r="B111" s="41" t="s">
        <v>180</v>
      </c>
      <c r="C111" s="41">
        <v>2108291</v>
      </c>
      <c r="D111" s="41" t="s">
        <v>162</v>
      </c>
      <c r="E111" s="41" t="s">
        <v>178</v>
      </c>
      <c r="F111" s="90" t="s">
        <v>185</v>
      </c>
      <c r="G111" s="87"/>
      <c r="H111" s="87"/>
      <c r="I111" s="87"/>
      <c r="J111" s="87"/>
      <c r="K111" s="87"/>
      <c r="L111" s="87">
        <v>10000</v>
      </c>
      <c r="M111" s="87"/>
      <c r="N111" s="87"/>
      <c r="O111" s="87">
        <f>SUM('RC-Donations'!$G111:$N111)</f>
        <v>10000</v>
      </c>
      <c r="P111" s="2"/>
      <c r="Q111" s="2"/>
    </row>
    <row r="112" spans="1:17" ht="30" x14ac:dyDescent="0.25">
      <c r="A112" s="43">
        <v>111</v>
      </c>
      <c r="B112" s="44" t="s">
        <v>180</v>
      </c>
      <c r="C112" s="44">
        <v>2108291</v>
      </c>
      <c r="D112" s="44" t="s">
        <v>162</v>
      </c>
      <c r="E112" s="44" t="s">
        <v>178</v>
      </c>
      <c r="F112" s="91" t="s">
        <v>186</v>
      </c>
      <c r="G112" s="88"/>
      <c r="H112" s="88"/>
      <c r="I112" s="88"/>
      <c r="J112" s="88"/>
      <c r="K112" s="88"/>
      <c r="L112" s="88">
        <v>4450</v>
      </c>
      <c r="M112" s="88"/>
      <c r="N112" s="88"/>
      <c r="O112" s="88">
        <f>SUM('RC-Donations'!$G112:$N112)</f>
        <v>4450</v>
      </c>
      <c r="P112" s="2"/>
      <c r="Q112" s="2"/>
    </row>
    <row r="113" spans="1:17" ht="30" x14ac:dyDescent="0.25">
      <c r="A113" s="40">
        <v>112</v>
      </c>
      <c r="B113" s="41" t="s">
        <v>180</v>
      </c>
      <c r="C113" s="41">
        <v>2108291</v>
      </c>
      <c r="D113" s="41" t="s">
        <v>162</v>
      </c>
      <c r="E113" s="41" t="s">
        <v>178</v>
      </c>
      <c r="F113" s="90" t="s">
        <v>186</v>
      </c>
      <c r="G113" s="87"/>
      <c r="H113" s="87"/>
      <c r="I113" s="87"/>
      <c r="J113" s="87"/>
      <c r="K113" s="87"/>
      <c r="L113" s="87">
        <v>2550</v>
      </c>
      <c r="M113" s="87"/>
      <c r="N113" s="87"/>
      <c r="O113" s="87">
        <f>SUM('RC-Donations'!$G113:$N113)</f>
        <v>2550</v>
      </c>
      <c r="P113" s="2"/>
      <c r="Q113" s="2"/>
    </row>
    <row r="114" spans="1:17" ht="15" x14ac:dyDescent="0.25">
      <c r="A114" s="43">
        <v>113</v>
      </c>
      <c r="B114" s="44" t="s">
        <v>180</v>
      </c>
      <c r="C114" s="44">
        <v>2108291</v>
      </c>
      <c r="D114" s="44" t="s">
        <v>162</v>
      </c>
      <c r="E114" s="44" t="s">
        <v>178</v>
      </c>
      <c r="F114" s="91" t="s">
        <v>187</v>
      </c>
      <c r="G114" s="88"/>
      <c r="H114" s="88"/>
      <c r="I114" s="88"/>
      <c r="J114" s="88"/>
      <c r="K114" s="88"/>
      <c r="L114" s="88">
        <v>5000</v>
      </c>
      <c r="M114" s="88"/>
      <c r="N114" s="88"/>
      <c r="O114" s="88">
        <f>SUM('RC-Donations'!$G114:$N114)</f>
        <v>5000</v>
      </c>
      <c r="P114" s="2"/>
      <c r="Q114" s="2"/>
    </row>
    <row r="115" spans="1:17" ht="15" x14ac:dyDescent="0.25">
      <c r="A115" s="40">
        <v>114</v>
      </c>
      <c r="B115" s="41" t="s">
        <v>180</v>
      </c>
      <c r="C115" s="41">
        <v>2108291</v>
      </c>
      <c r="D115" s="41" t="s">
        <v>162</v>
      </c>
      <c r="E115" s="41" t="s">
        <v>178</v>
      </c>
      <c r="F115" s="90" t="s">
        <v>188</v>
      </c>
      <c r="G115" s="87"/>
      <c r="H115" s="87"/>
      <c r="I115" s="87"/>
      <c r="J115" s="87"/>
      <c r="K115" s="87"/>
      <c r="L115" s="87">
        <v>6000</v>
      </c>
      <c r="M115" s="87"/>
      <c r="N115" s="87"/>
      <c r="O115" s="87">
        <f>SUM('RC-Donations'!$G115:$N115)</f>
        <v>6000</v>
      </c>
      <c r="P115" s="2"/>
      <c r="Q115" s="2"/>
    </row>
    <row r="116" spans="1:17" ht="15" x14ac:dyDescent="0.25">
      <c r="A116" s="43">
        <v>115</v>
      </c>
      <c r="B116" s="44" t="s">
        <v>180</v>
      </c>
      <c r="C116" s="44">
        <v>2108291</v>
      </c>
      <c r="D116" s="44" t="s">
        <v>162</v>
      </c>
      <c r="E116" s="44" t="s">
        <v>178</v>
      </c>
      <c r="F116" s="91" t="s">
        <v>189</v>
      </c>
      <c r="G116" s="88"/>
      <c r="H116" s="88"/>
      <c r="I116" s="88"/>
      <c r="J116" s="88"/>
      <c r="K116" s="88"/>
      <c r="L116" s="88">
        <f>559-79</f>
        <v>480</v>
      </c>
      <c r="M116" s="88"/>
      <c r="N116" s="88"/>
      <c r="O116" s="88">
        <f>SUM('RC-Donations'!$G116:$N116)</f>
        <v>480</v>
      </c>
      <c r="P116" s="2"/>
      <c r="Q116" s="2"/>
    </row>
    <row r="117" spans="1:17" ht="15" x14ac:dyDescent="0.25">
      <c r="A117" s="40">
        <v>116</v>
      </c>
      <c r="B117" s="41" t="s">
        <v>68</v>
      </c>
      <c r="C117" s="41">
        <v>2763788</v>
      </c>
      <c r="D117" s="41" t="s">
        <v>162</v>
      </c>
      <c r="E117" s="41" t="s">
        <v>168</v>
      </c>
      <c r="F117" s="90" t="s">
        <v>190</v>
      </c>
      <c r="G117" s="87"/>
      <c r="H117" s="87"/>
      <c r="I117" s="87"/>
      <c r="J117" s="87"/>
      <c r="K117" s="87">
        <v>4000</v>
      </c>
      <c r="L117" s="87"/>
      <c r="M117" s="87"/>
      <c r="N117" s="87"/>
      <c r="O117" s="87">
        <f>SUM('RC-Donations'!$G117:$N117)</f>
        <v>4000</v>
      </c>
      <c r="P117" s="2"/>
      <c r="Q117" s="2"/>
    </row>
    <row r="118" spans="1:17" ht="15" x14ac:dyDescent="0.25">
      <c r="A118" s="43">
        <v>117</v>
      </c>
      <c r="B118" s="44" t="s">
        <v>68</v>
      </c>
      <c r="C118" s="44">
        <v>2763788</v>
      </c>
      <c r="D118" s="44" t="s">
        <v>162</v>
      </c>
      <c r="E118" s="44" t="s">
        <v>168</v>
      </c>
      <c r="F118" s="91" t="s">
        <v>190</v>
      </c>
      <c r="G118" s="88"/>
      <c r="H118" s="88"/>
      <c r="I118" s="88"/>
      <c r="J118" s="88"/>
      <c r="K118" s="88">
        <v>8000</v>
      </c>
      <c r="L118" s="88"/>
      <c r="M118" s="88"/>
      <c r="N118" s="88"/>
      <c r="O118" s="88">
        <f>SUM('RC-Donations'!$G118:$N118)</f>
        <v>8000</v>
      </c>
      <c r="P118" s="2"/>
      <c r="Q118" s="2"/>
    </row>
    <row r="119" spans="1:17" ht="15" x14ac:dyDescent="0.25">
      <c r="A119" s="40">
        <v>118</v>
      </c>
      <c r="B119" s="41" t="s">
        <v>68</v>
      </c>
      <c r="C119" s="41">
        <v>2763788</v>
      </c>
      <c r="D119" s="41" t="s">
        <v>162</v>
      </c>
      <c r="E119" s="41" t="s">
        <v>168</v>
      </c>
      <c r="F119" s="90" t="s">
        <v>190</v>
      </c>
      <c r="G119" s="87"/>
      <c r="H119" s="87"/>
      <c r="I119" s="87"/>
      <c r="J119" s="87"/>
      <c r="K119" s="87">
        <v>2000</v>
      </c>
      <c r="L119" s="87"/>
      <c r="M119" s="87"/>
      <c r="N119" s="87"/>
      <c r="O119" s="87">
        <f>SUM('RC-Donations'!$G119:$N119)</f>
        <v>2000</v>
      </c>
      <c r="P119" s="2"/>
      <c r="Q119" s="2"/>
    </row>
    <row r="120" spans="1:17" ht="15" x14ac:dyDescent="0.25">
      <c r="A120" s="43">
        <v>119</v>
      </c>
      <c r="B120" s="44" t="s">
        <v>68</v>
      </c>
      <c r="C120" s="44">
        <v>2763788</v>
      </c>
      <c r="D120" s="44" t="s">
        <v>162</v>
      </c>
      <c r="E120" s="44" t="s">
        <v>168</v>
      </c>
      <c r="F120" s="91" t="s">
        <v>190</v>
      </c>
      <c r="G120" s="88"/>
      <c r="H120" s="88"/>
      <c r="I120" s="88"/>
      <c r="J120" s="88"/>
      <c r="K120" s="88">
        <v>2000</v>
      </c>
      <c r="L120" s="88"/>
      <c r="M120" s="88"/>
      <c r="N120" s="88"/>
      <c r="O120" s="88">
        <f>SUM('RC-Donations'!$G120:$N120)</f>
        <v>2000</v>
      </c>
      <c r="P120" s="2"/>
      <c r="Q120" s="2"/>
    </row>
    <row r="121" spans="1:17" ht="15" x14ac:dyDescent="0.25">
      <c r="A121" s="40">
        <v>120</v>
      </c>
      <c r="B121" s="41" t="s">
        <v>68</v>
      </c>
      <c r="C121" s="41">
        <v>2763788</v>
      </c>
      <c r="D121" s="41" t="s">
        <v>162</v>
      </c>
      <c r="E121" s="41" t="s">
        <v>168</v>
      </c>
      <c r="F121" s="90" t="s">
        <v>190</v>
      </c>
      <c r="G121" s="87"/>
      <c r="H121" s="87"/>
      <c r="I121" s="87"/>
      <c r="J121" s="87"/>
      <c r="K121" s="87">
        <v>4500</v>
      </c>
      <c r="L121" s="87"/>
      <c r="M121" s="87"/>
      <c r="N121" s="87"/>
      <c r="O121" s="87">
        <f>SUM('RC-Donations'!$G121:$N121)</f>
        <v>4500</v>
      </c>
      <c r="P121" s="2"/>
      <c r="Q121" s="2"/>
    </row>
    <row r="122" spans="1:17" ht="15" x14ac:dyDescent="0.25">
      <c r="A122" s="43">
        <v>121</v>
      </c>
      <c r="B122" s="44" t="s">
        <v>68</v>
      </c>
      <c r="C122" s="44">
        <v>2763788</v>
      </c>
      <c r="D122" s="44" t="s">
        <v>162</v>
      </c>
      <c r="E122" s="44" t="s">
        <v>168</v>
      </c>
      <c r="F122" s="91" t="s">
        <v>190</v>
      </c>
      <c r="G122" s="88"/>
      <c r="H122" s="88"/>
      <c r="I122" s="88"/>
      <c r="J122" s="88"/>
      <c r="K122" s="88">
        <v>2500</v>
      </c>
      <c r="L122" s="88"/>
      <c r="M122" s="88"/>
      <c r="N122" s="88"/>
      <c r="O122" s="88">
        <f>SUM('RC-Donations'!$G122:$N122)</f>
        <v>2500</v>
      </c>
      <c r="P122" s="2"/>
      <c r="Q122" s="2"/>
    </row>
    <row r="123" spans="1:17" ht="15" x14ac:dyDescent="0.25">
      <c r="A123" s="40">
        <v>122</v>
      </c>
      <c r="B123" s="41" t="s">
        <v>193</v>
      </c>
      <c r="C123" s="41">
        <v>5315603</v>
      </c>
      <c r="D123" s="41" t="s">
        <v>162</v>
      </c>
      <c r="E123" s="41" t="s">
        <v>191</v>
      </c>
      <c r="F123" s="90" t="s">
        <v>192</v>
      </c>
      <c r="G123" s="87"/>
      <c r="H123" s="87"/>
      <c r="I123" s="87"/>
      <c r="J123" s="87"/>
      <c r="K123" s="87"/>
      <c r="L123" s="87">
        <v>30146</v>
      </c>
      <c r="M123" s="87"/>
      <c r="N123" s="87"/>
      <c r="O123" s="87">
        <f>SUM('RC-Donations'!$G123:$N123)</f>
        <v>30146</v>
      </c>
      <c r="P123" s="2"/>
      <c r="Q123" s="2"/>
    </row>
    <row r="124" spans="1:17" ht="15" x14ac:dyDescent="0.25">
      <c r="A124" s="43">
        <v>123</v>
      </c>
      <c r="B124" s="44" t="s">
        <v>195</v>
      </c>
      <c r="C124" s="44">
        <v>2344343</v>
      </c>
      <c r="D124" s="44" t="s">
        <v>162</v>
      </c>
      <c r="E124" s="44" t="s">
        <v>168</v>
      </c>
      <c r="F124" s="91" t="s">
        <v>194</v>
      </c>
      <c r="G124" s="88"/>
      <c r="H124" s="88"/>
      <c r="I124" s="88"/>
      <c r="J124" s="88"/>
      <c r="K124" s="88">
        <v>18849</v>
      </c>
      <c r="L124" s="88"/>
      <c r="M124" s="88"/>
      <c r="N124" s="88"/>
      <c r="O124" s="88">
        <f>SUM('RC-Donations'!$G124:$N124)</f>
        <v>18849</v>
      </c>
      <c r="P124" s="2"/>
      <c r="Q124" s="2"/>
    </row>
    <row r="125" spans="1:17" ht="15" x14ac:dyDescent="0.25">
      <c r="A125" s="40">
        <v>124</v>
      </c>
      <c r="B125" s="41" t="s">
        <v>195</v>
      </c>
      <c r="C125" s="41">
        <v>2344343</v>
      </c>
      <c r="D125" s="41" t="s">
        <v>162</v>
      </c>
      <c r="E125" s="41" t="s">
        <v>168</v>
      </c>
      <c r="F125" s="90" t="s">
        <v>196</v>
      </c>
      <c r="G125" s="87"/>
      <c r="H125" s="87"/>
      <c r="I125" s="87"/>
      <c r="J125" s="87"/>
      <c r="K125" s="87"/>
      <c r="L125" s="87">
        <v>2750</v>
      </c>
      <c r="M125" s="87"/>
      <c r="N125" s="87"/>
      <c r="O125" s="87">
        <f>SUM('RC-Donations'!$G125:$N125)</f>
        <v>2750</v>
      </c>
      <c r="P125" s="2"/>
      <c r="Q125" s="2"/>
    </row>
    <row r="126" spans="1:17" ht="15" x14ac:dyDescent="0.25">
      <c r="A126" s="43">
        <v>125</v>
      </c>
      <c r="B126" s="44" t="s">
        <v>195</v>
      </c>
      <c r="C126" s="44">
        <v>2344343</v>
      </c>
      <c r="D126" s="44" t="s">
        <v>162</v>
      </c>
      <c r="E126" s="44" t="s">
        <v>168</v>
      </c>
      <c r="F126" s="91" t="s">
        <v>197</v>
      </c>
      <c r="G126" s="88"/>
      <c r="H126" s="88"/>
      <c r="I126" s="88"/>
      <c r="J126" s="88"/>
      <c r="K126" s="88"/>
      <c r="L126" s="88">
        <v>10000</v>
      </c>
      <c r="M126" s="88"/>
      <c r="N126" s="88"/>
      <c r="O126" s="88">
        <f>SUM('RC-Donations'!$G126:$N126)</f>
        <v>10000</v>
      </c>
      <c r="P126" s="2"/>
      <c r="Q126" s="2"/>
    </row>
    <row r="127" spans="1:17" ht="30" x14ac:dyDescent="0.25">
      <c r="A127" s="40">
        <v>126</v>
      </c>
      <c r="B127" s="41" t="s">
        <v>195</v>
      </c>
      <c r="C127" s="41">
        <v>2344343</v>
      </c>
      <c r="D127" s="41" t="s">
        <v>162</v>
      </c>
      <c r="E127" s="41" t="s">
        <v>168</v>
      </c>
      <c r="F127" s="90" t="s">
        <v>198</v>
      </c>
      <c r="G127" s="87"/>
      <c r="H127" s="87"/>
      <c r="I127" s="87"/>
      <c r="J127" s="87"/>
      <c r="K127" s="87"/>
      <c r="L127" s="87">
        <v>5600</v>
      </c>
      <c r="M127" s="87"/>
      <c r="N127" s="87"/>
      <c r="O127" s="87">
        <f>SUM('RC-Donations'!$G127:$N127)</f>
        <v>5600</v>
      </c>
      <c r="P127" s="2"/>
      <c r="Q127" s="2"/>
    </row>
    <row r="128" spans="1:17" ht="30" x14ac:dyDescent="0.25">
      <c r="A128" s="43">
        <v>127</v>
      </c>
      <c r="B128" s="44" t="s">
        <v>195</v>
      </c>
      <c r="C128" s="44">
        <v>2344343</v>
      </c>
      <c r="D128" s="44" t="s">
        <v>162</v>
      </c>
      <c r="E128" s="44" t="s">
        <v>168</v>
      </c>
      <c r="F128" s="91" t="s">
        <v>198</v>
      </c>
      <c r="G128" s="88"/>
      <c r="H128" s="88"/>
      <c r="I128" s="88"/>
      <c r="J128" s="88"/>
      <c r="K128" s="88"/>
      <c r="L128" s="88">
        <v>2400</v>
      </c>
      <c r="M128" s="88"/>
      <c r="N128" s="88"/>
      <c r="O128" s="88">
        <f>SUM('RC-Donations'!$G128:$N128)</f>
        <v>2400</v>
      </c>
      <c r="P128" s="2"/>
      <c r="Q128" s="2"/>
    </row>
    <row r="129" spans="1:17" ht="15" x14ac:dyDescent="0.25">
      <c r="A129" s="40">
        <v>128</v>
      </c>
      <c r="B129" s="41" t="s">
        <v>201</v>
      </c>
      <c r="C129" s="41">
        <v>2010933</v>
      </c>
      <c r="D129" s="41" t="s">
        <v>162</v>
      </c>
      <c r="E129" s="41" t="s">
        <v>199</v>
      </c>
      <c r="F129" s="90" t="s">
        <v>200</v>
      </c>
      <c r="G129" s="87"/>
      <c r="H129" s="87"/>
      <c r="I129" s="87"/>
      <c r="J129" s="87"/>
      <c r="K129" s="87">
        <v>12000</v>
      </c>
      <c r="L129" s="87"/>
      <c r="M129" s="87"/>
      <c r="N129" s="87"/>
      <c r="O129" s="87">
        <f>SUM('RC-Donations'!$G129:$N129)</f>
        <v>12000</v>
      </c>
      <c r="P129" s="2"/>
      <c r="Q129" s="2"/>
    </row>
    <row r="130" spans="1:17" ht="30" x14ac:dyDescent="0.25">
      <c r="A130" s="43">
        <v>129</v>
      </c>
      <c r="B130" s="44" t="s">
        <v>204</v>
      </c>
      <c r="C130" s="44">
        <v>2095025</v>
      </c>
      <c r="D130" s="44" t="s">
        <v>162</v>
      </c>
      <c r="E130" s="44" t="s">
        <v>202</v>
      </c>
      <c r="F130" s="91" t="s">
        <v>203</v>
      </c>
      <c r="G130" s="88"/>
      <c r="H130" s="88"/>
      <c r="I130" s="88"/>
      <c r="J130" s="88"/>
      <c r="K130" s="88"/>
      <c r="L130" s="88">
        <v>18177.599999999999</v>
      </c>
      <c r="M130" s="88"/>
      <c r="N130" s="88"/>
      <c r="O130" s="88">
        <f>SUM('RC-Donations'!$G130:$N130)</f>
        <v>18177.599999999999</v>
      </c>
      <c r="P130" s="2"/>
      <c r="Q130" s="2"/>
    </row>
    <row r="131" spans="1:17" ht="15" x14ac:dyDescent="0.25">
      <c r="A131" s="40">
        <v>130</v>
      </c>
      <c r="B131" s="41" t="s">
        <v>104</v>
      </c>
      <c r="C131" s="41">
        <v>2657457</v>
      </c>
      <c r="D131" s="41" t="s">
        <v>162</v>
      </c>
      <c r="E131" s="41" t="s">
        <v>41</v>
      </c>
      <c r="F131" s="90" t="s">
        <v>103</v>
      </c>
      <c r="G131" s="87"/>
      <c r="H131" s="87"/>
      <c r="I131" s="87"/>
      <c r="J131" s="87"/>
      <c r="K131" s="87"/>
      <c r="L131" s="87"/>
      <c r="M131" s="87"/>
      <c r="N131" s="87">
        <f>161741.003+161741+107827.34+5500+3630+53913.67+112523.13+27</f>
        <v>606903.14299999992</v>
      </c>
      <c r="O131" s="87">
        <f>SUM('RC-Donations'!$G131:$N131)</f>
        <v>606903.14299999992</v>
      </c>
      <c r="P131" s="2"/>
      <c r="Q131" s="2"/>
    </row>
    <row r="132" spans="1:17" ht="15" x14ac:dyDescent="0.25">
      <c r="A132" s="43">
        <v>131</v>
      </c>
      <c r="B132" s="44" t="s">
        <v>201</v>
      </c>
      <c r="C132" s="44">
        <v>2010933</v>
      </c>
      <c r="D132" s="44" t="s">
        <v>162</v>
      </c>
      <c r="E132" s="44" t="s">
        <v>199</v>
      </c>
      <c r="F132" s="91" t="s">
        <v>205</v>
      </c>
      <c r="G132" s="88"/>
      <c r="H132" s="88"/>
      <c r="I132" s="88"/>
      <c r="J132" s="88"/>
      <c r="K132" s="88">
        <v>5000</v>
      </c>
      <c r="L132" s="88"/>
      <c r="M132" s="88"/>
      <c r="N132" s="88"/>
      <c r="O132" s="88">
        <f>SUM('RC-Donations'!$G132:$N132)</f>
        <v>5000</v>
      </c>
      <c r="P132" s="2"/>
      <c r="Q132" s="2"/>
    </row>
    <row r="133" spans="1:17" ht="15" x14ac:dyDescent="0.25">
      <c r="A133" s="40">
        <v>132</v>
      </c>
      <c r="B133" s="41" t="s">
        <v>209</v>
      </c>
      <c r="C133" s="41">
        <v>2075385</v>
      </c>
      <c r="D133" s="41" t="s">
        <v>206</v>
      </c>
      <c r="E133" s="41" t="s">
        <v>207</v>
      </c>
      <c r="F133" s="90" t="s">
        <v>208</v>
      </c>
      <c r="G133" s="87"/>
      <c r="H133" s="87"/>
      <c r="I133" s="87"/>
      <c r="J133" s="87"/>
      <c r="K133" s="87"/>
      <c r="L133" s="87"/>
      <c r="M133" s="87"/>
      <c r="N133" s="87">
        <v>1960</v>
      </c>
      <c r="O133" s="87">
        <f>SUM('RC-Donations'!$G133:$N133)</f>
        <v>1960</v>
      </c>
      <c r="P133" s="2"/>
      <c r="Q133" s="2"/>
    </row>
    <row r="134" spans="1:17" ht="15" x14ac:dyDescent="0.25">
      <c r="A134" s="43">
        <v>133</v>
      </c>
      <c r="B134" s="44" t="s">
        <v>209</v>
      </c>
      <c r="C134" s="44">
        <v>2075385</v>
      </c>
      <c r="D134" s="44" t="s">
        <v>206</v>
      </c>
      <c r="E134" s="44" t="s">
        <v>202</v>
      </c>
      <c r="F134" s="91" t="s">
        <v>53</v>
      </c>
      <c r="G134" s="88"/>
      <c r="H134" s="88"/>
      <c r="I134" s="88"/>
      <c r="J134" s="88"/>
      <c r="K134" s="88">
        <v>20000</v>
      </c>
      <c r="L134" s="88"/>
      <c r="M134" s="88"/>
      <c r="N134" s="88"/>
      <c r="O134" s="88">
        <f>SUM('RC-Donations'!$G134:$N134)</f>
        <v>20000</v>
      </c>
      <c r="P134" s="2"/>
      <c r="Q134" s="2"/>
    </row>
    <row r="135" spans="1:17" ht="15" x14ac:dyDescent="0.25">
      <c r="A135" s="40">
        <v>134</v>
      </c>
      <c r="B135" s="41" t="s">
        <v>212</v>
      </c>
      <c r="C135" s="41">
        <v>2657449</v>
      </c>
      <c r="D135" s="41" t="s">
        <v>206</v>
      </c>
      <c r="E135" s="41" t="s">
        <v>210</v>
      </c>
      <c r="F135" s="90" t="s">
        <v>211</v>
      </c>
      <c r="G135" s="87"/>
      <c r="H135" s="87"/>
      <c r="I135" s="87"/>
      <c r="J135" s="87"/>
      <c r="K135" s="87">
        <v>1000</v>
      </c>
      <c r="L135" s="87"/>
      <c r="M135" s="87"/>
      <c r="N135" s="87"/>
      <c r="O135" s="87">
        <f>SUM('RC-Donations'!$G135:$N135)</f>
        <v>1000</v>
      </c>
      <c r="P135" s="2"/>
      <c r="Q135" s="2"/>
    </row>
    <row r="136" spans="1:17" ht="15" x14ac:dyDescent="0.25">
      <c r="A136" s="43">
        <v>135</v>
      </c>
      <c r="B136" s="44" t="s">
        <v>212</v>
      </c>
      <c r="C136" s="44">
        <v>2657449</v>
      </c>
      <c r="D136" s="44" t="s">
        <v>206</v>
      </c>
      <c r="E136" s="44" t="s">
        <v>213</v>
      </c>
      <c r="F136" s="91" t="s">
        <v>214</v>
      </c>
      <c r="G136" s="88"/>
      <c r="H136" s="88"/>
      <c r="I136" s="88"/>
      <c r="J136" s="88"/>
      <c r="K136" s="88">
        <v>1000</v>
      </c>
      <c r="L136" s="88"/>
      <c r="M136" s="88"/>
      <c r="N136" s="88"/>
      <c r="O136" s="88">
        <f>SUM('RC-Donations'!$G136:$N136)</f>
        <v>1000</v>
      </c>
      <c r="P136" s="2"/>
      <c r="Q136" s="2"/>
    </row>
    <row r="137" spans="1:17" ht="15" x14ac:dyDescent="0.25">
      <c r="A137" s="40">
        <v>136</v>
      </c>
      <c r="B137" s="41" t="s">
        <v>218</v>
      </c>
      <c r="C137" s="41">
        <v>2707969</v>
      </c>
      <c r="D137" s="41" t="s">
        <v>215</v>
      </c>
      <c r="E137" s="41" t="s">
        <v>216</v>
      </c>
      <c r="F137" s="90" t="s">
        <v>217</v>
      </c>
      <c r="G137" s="87"/>
      <c r="H137" s="87"/>
      <c r="I137" s="87"/>
      <c r="J137" s="87"/>
      <c r="K137" s="87">
        <v>10000</v>
      </c>
      <c r="L137" s="87"/>
      <c r="M137" s="87"/>
      <c r="N137" s="87"/>
      <c r="O137" s="87">
        <f>SUM('RC-Donations'!$G137:$N137)</f>
        <v>10000</v>
      </c>
      <c r="P137" s="2"/>
      <c r="Q137" s="2"/>
    </row>
    <row r="138" spans="1:17" ht="15" x14ac:dyDescent="0.25">
      <c r="A138" s="43">
        <v>137</v>
      </c>
      <c r="B138" s="44" t="s">
        <v>218</v>
      </c>
      <c r="C138" s="44">
        <v>2707969</v>
      </c>
      <c r="D138" s="44" t="s">
        <v>215</v>
      </c>
      <c r="E138" s="44" t="s">
        <v>216</v>
      </c>
      <c r="F138" s="91" t="s">
        <v>219</v>
      </c>
      <c r="G138" s="88"/>
      <c r="H138" s="88"/>
      <c r="I138" s="88"/>
      <c r="J138" s="88"/>
      <c r="K138" s="88">
        <v>300</v>
      </c>
      <c r="L138" s="88"/>
      <c r="M138" s="88"/>
      <c r="N138" s="88"/>
      <c r="O138" s="88">
        <f>SUM('RC-Donations'!$G138:$N138)</f>
        <v>300</v>
      </c>
      <c r="P138" s="2"/>
      <c r="Q138" s="2"/>
    </row>
    <row r="139" spans="1:17" ht="15" x14ac:dyDescent="0.25">
      <c r="A139" s="40">
        <v>138</v>
      </c>
      <c r="B139" s="41" t="s">
        <v>221</v>
      </c>
      <c r="C139" s="41">
        <v>5374367</v>
      </c>
      <c r="D139" s="41" t="s">
        <v>215</v>
      </c>
      <c r="E139" s="41" t="s">
        <v>41</v>
      </c>
      <c r="F139" s="90" t="s">
        <v>220</v>
      </c>
      <c r="G139" s="87"/>
      <c r="H139" s="87"/>
      <c r="I139" s="87">
        <v>30000</v>
      </c>
      <c r="J139" s="87"/>
      <c r="K139" s="87"/>
      <c r="L139" s="87"/>
      <c r="M139" s="87"/>
      <c r="N139" s="87"/>
      <c r="O139" s="87">
        <f>SUM('RC-Donations'!$G139:$N139)</f>
        <v>30000</v>
      </c>
      <c r="P139" s="2"/>
      <c r="Q139" s="2"/>
    </row>
    <row r="140" spans="1:17" ht="15" x14ac:dyDescent="0.25">
      <c r="A140" s="43">
        <v>139</v>
      </c>
      <c r="B140" s="44" t="s">
        <v>221</v>
      </c>
      <c r="C140" s="44">
        <v>5374367</v>
      </c>
      <c r="D140" s="44" t="s">
        <v>215</v>
      </c>
      <c r="E140" s="44" t="s">
        <v>222</v>
      </c>
      <c r="F140" s="91" t="s">
        <v>223</v>
      </c>
      <c r="G140" s="88"/>
      <c r="H140" s="88"/>
      <c r="I140" s="88"/>
      <c r="J140" s="88"/>
      <c r="K140" s="88">
        <v>5000</v>
      </c>
      <c r="L140" s="88"/>
      <c r="M140" s="88"/>
      <c r="N140" s="88"/>
      <c r="O140" s="88">
        <f>SUM('RC-Donations'!$G140:$N140)</f>
        <v>5000</v>
      </c>
      <c r="P140" s="2"/>
      <c r="Q140" s="2"/>
    </row>
    <row r="141" spans="1:17" ht="15" x14ac:dyDescent="0.25">
      <c r="A141" s="40">
        <v>140</v>
      </c>
      <c r="B141" s="41" t="s">
        <v>221</v>
      </c>
      <c r="C141" s="41">
        <v>5374367</v>
      </c>
      <c r="D141" s="41" t="s">
        <v>215</v>
      </c>
      <c r="E141" s="41" t="s">
        <v>222</v>
      </c>
      <c r="F141" s="90" t="s">
        <v>224</v>
      </c>
      <c r="G141" s="87"/>
      <c r="H141" s="87"/>
      <c r="I141" s="87"/>
      <c r="J141" s="87"/>
      <c r="K141" s="87"/>
      <c r="L141" s="87">
        <v>180000</v>
      </c>
      <c r="M141" s="87"/>
      <c r="N141" s="87"/>
      <c r="O141" s="87">
        <f>SUM('RC-Donations'!$G141:$N141)</f>
        <v>180000</v>
      </c>
      <c r="P141" s="2"/>
      <c r="Q141" s="2"/>
    </row>
    <row r="142" spans="1:17" ht="15" x14ac:dyDescent="0.25">
      <c r="A142" s="43">
        <v>141</v>
      </c>
      <c r="B142" s="44" t="s">
        <v>226</v>
      </c>
      <c r="C142" s="44">
        <v>5098033</v>
      </c>
      <c r="D142" s="44" t="s">
        <v>215</v>
      </c>
      <c r="E142" s="44" t="s">
        <v>41</v>
      </c>
      <c r="F142" s="91" t="s">
        <v>225</v>
      </c>
      <c r="G142" s="88"/>
      <c r="H142" s="88"/>
      <c r="I142" s="88"/>
      <c r="J142" s="88"/>
      <c r="K142" s="88">
        <v>4000</v>
      </c>
      <c r="L142" s="88"/>
      <c r="M142" s="88"/>
      <c r="N142" s="88"/>
      <c r="O142" s="88">
        <f>SUM('RC-Donations'!$G142:$N142)</f>
        <v>4000</v>
      </c>
      <c r="P142" s="2"/>
      <c r="Q142" s="2"/>
    </row>
    <row r="143" spans="1:17" ht="15" x14ac:dyDescent="0.25">
      <c r="A143" s="40">
        <v>142</v>
      </c>
      <c r="B143" s="41" t="s">
        <v>204</v>
      </c>
      <c r="C143" s="41">
        <v>2095025</v>
      </c>
      <c r="D143" s="41" t="s">
        <v>215</v>
      </c>
      <c r="E143" s="41" t="s">
        <v>227</v>
      </c>
      <c r="F143" s="90" t="s">
        <v>228</v>
      </c>
      <c r="G143" s="87"/>
      <c r="H143" s="87"/>
      <c r="I143" s="87"/>
      <c r="J143" s="87"/>
      <c r="K143" s="87">
        <v>7000</v>
      </c>
      <c r="L143" s="87"/>
      <c r="M143" s="87"/>
      <c r="N143" s="87"/>
      <c r="O143" s="87">
        <f>SUM('RC-Donations'!$G143:$N143)</f>
        <v>7000</v>
      </c>
      <c r="P143" s="2"/>
      <c r="Q143" s="2"/>
    </row>
    <row r="144" spans="1:17" ht="15" x14ac:dyDescent="0.25">
      <c r="A144" s="43">
        <v>143</v>
      </c>
      <c r="B144" s="44" t="s">
        <v>231</v>
      </c>
      <c r="C144" s="44">
        <v>5018536</v>
      </c>
      <c r="D144" s="44" t="s">
        <v>215</v>
      </c>
      <c r="E144" s="44" t="s">
        <v>229</v>
      </c>
      <c r="F144" s="91" t="s">
        <v>230</v>
      </c>
      <c r="G144" s="88"/>
      <c r="H144" s="88"/>
      <c r="I144" s="88"/>
      <c r="J144" s="88"/>
      <c r="K144" s="88">
        <v>7520</v>
      </c>
      <c r="L144" s="88"/>
      <c r="M144" s="88"/>
      <c r="N144" s="88"/>
      <c r="O144" s="88">
        <f>SUM('RC-Donations'!$G144:$N144)</f>
        <v>7520</v>
      </c>
      <c r="P144" s="2"/>
      <c r="Q144" s="2"/>
    </row>
    <row r="145" spans="1:17" ht="15" x14ac:dyDescent="0.25">
      <c r="A145" s="40">
        <v>144</v>
      </c>
      <c r="B145" s="41" t="s">
        <v>231</v>
      </c>
      <c r="C145" s="41">
        <v>5018536</v>
      </c>
      <c r="D145" s="41" t="s">
        <v>215</v>
      </c>
      <c r="E145" s="41" t="s">
        <v>229</v>
      </c>
      <c r="F145" s="90" t="s">
        <v>232</v>
      </c>
      <c r="G145" s="87"/>
      <c r="H145" s="87"/>
      <c r="I145" s="87"/>
      <c r="J145" s="87"/>
      <c r="K145" s="87"/>
      <c r="L145" s="87">
        <v>16000</v>
      </c>
      <c r="M145" s="87"/>
      <c r="N145" s="87"/>
      <c r="O145" s="87">
        <f>SUM('RC-Donations'!$G145:$N145)</f>
        <v>16000</v>
      </c>
      <c r="P145" s="2"/>
      <c r="Q145" s="2"/>
    </row>
    <row r="146" spans="1:17" ht="15" x14ac:dyDescent="0.25">
      <c r="A146" s="43">
        <v>145</v>
      </c>
      <c r="B146" s="44" t="s">
        <v>106</v>
      </c>
      <c r="C146" s="44">
        <v>5015243</v>
      </c>
      <c r="D146" s="44" t="s">
        <v>215</v>
      </c>
      <c r="E146" s="44" t="s">
        <v>227</v>
      </c>
      <c r="F146" s="91" t="s">
        <v>233</v>
      </c>
      <c r="G146" s="88"/>
      <c r="H146" s="88"/>
      <c r="I146" s="88"/>
      <c r="J146" s="88"/>
      <c r="K146" s="88">
        <v>200</v>
      </c>
      <c r="L146" s="88"/>
      <c r="M146" s="88"/>
      <c r="N146" s="88"/>
      <c r="O146" s="88">
        <f>SUM('RC-Donations'!$G146:$N146)</f>
        <v>200</v>
      </c>
      <c r="P146" s="2"/>
      <c r="Q146" s="2"/>
    </row>
    <row r="147" spans="1:17" ht="15" x14ac:dyDescent="0.25">
      <c r="A147" s="40">
        <v>146</v>
      </c>
      <c r="B147" s="41" t="s">
        <v>236</v>
      </c>
      <c r="C147" s="41">
        <v>5376467</v>
      </c>
      <c r="D147" s="41" t="s">
        <v>215</v>
      </c>
      <c r="E147" s="41" t="s">
        <v>234</v>
      </c>
      <c r="F147" s="90" t="s">
        <v>235</v>
      </c>
      <c r="G147" s="87"/>
      <c r="H147" s="87"/>
      <c r="I147" s="87"/>
      <c r="J147" s="87"/>
      <c r="K147" s="87">
        <v>500</v>
      </c>
      <c r="L147" s="87"/>
      <c r="M147" s="87"/>
      <c r="N147" s="87"/>
      <c r="O147" s="87">
        <f>SUM('RC-Donations'!$G147:$N147)</f>
        <v>500</v>
      </c>
      <c r="P147" s="2"/>
      <c r="Q147" s="2"/>
    </row>
    <row r="148" spans="1:17" ht="15" x14ac:dyDescent="0.25">
      <c r="A148" s="43">
        <v>147</v>
      </c>
      <c r="B148" s="44" t="s">
        <v>238</v>
      </c>
      <c r="C148" s="44">
        <v>2544695</v>
      </c>
      <c r="D148" s="44" t="s">
        <v>215</v>
      </c>
      <c r="E148" s="44" t="s">
        <v>237</v>
      </c>
      <c r="F148" s="91" t="s">
        <v>217</v>
      </c>
      <c r="G148" s="88"/>
      <c r="H148" s="88"/>
      <c r="I148" s="88"/>
      <c r="J148" s="88"/>
      <c r="K148" s="88">
        <v>1000</v>
      </c>
      <c r="L148" s="88"/>
      <c r="M148" s="88"/>
      <c r="N148" s="88"/>
      <c r="O148" s="88">
        <f>SUM('RC-Donations'!$G148:$N148)</f>
        <v>1000</v>
      </c>
      <c r="P148" s="2"/>
      <c r="Q148" s="2"/>
    </row>
    <row r="149" spans="1:17" ht="15" x14ac:dyDescent="0.25">
      <c r="A149" s="40">
        <v>148</v>
      </c>
      <c r="B149" s="41" t="s">
        <v>238</v>
      </c>
      <c r="C149" s="41">
        <v>2544695</v>
      </c>
      <c r="D149" s="41" t="s">
        <v>215</v>
      </c>
      <c r="E149" s="41" t="s">
        <v>239</v>
      </c>
      <c r="F149" s="90" t="s">
        <v>240</v>
      </c>
      <c r="G149" s="87"/>
      <c r="H149" s="87"/>
      <c r="I149" s="87"/>
      <c r="J149" s="87"/>
      <c r="K149" s="87">
        <v>400</v>
      </c>
      <c r="L149" s="87"/>
      <c r="M149" s="87"/>
      <c r="N149" s="87"/>
      <c r="O149" s="87">
        <f>SUM('RC-Donations'!$G149:$N149)</f>
        <v>400</v>
      </c>
      <c r="P149" s="2"/>
      <c r="Q149" s="2"/>
    </row>
    <row r="150" spans="1:17" ht="30" x14ac:dyDescent="0.25">
      <c r="A150" s="43">
        <v>149</v>
      </c>
      <c r="B150" s="44" t="s">
        <v>238</v>
      </c>
      <c r="C150" s="44">
        <v>2544695</v>
      </c>
      <c r="D150" s="44" t="s">
        <v>215</v>
      </c>
      <c r="E150" s="44" t="s">
        <v>41</v>
      </c>
      <c r="F150" s="91" t="s">
        <v>241</v>
      </c>
      <c r="G150" s="88"/>
      <c r="H150" s="88"/>
      <c r="I150" s="88"/>
      <c r="J150" s="88"/>
      <c r="K150" s="88"/>
      <c r="L150" s="88"/>
      <c r="M150" s="88"/>
      <c r="N150" s="88">
        <v>3490.5</v>
      </c>
      <c r="O150" s="88">
        <f>SUM('RC-Donations'!$G150:$N150)</f>
        <v>3490.5</v>
      </c>
      <c r="P150" s="2"/>
      <c r="Q150" s="2"/>
    </row>
    <row r="151" spans="1:17" ht="15" x14ac:dyDescent="0.25">
      <c r="A151" s="40">
        <v>150</v>
      </c>
      <c r="B151" s="41" t="s">
        <v>238</v>
      </c>
      <c r="C151" s="41">
        <v>2544695</v>
      </c>
      <c r="D151" s="41" t="s">
        <v>215</v>
      </c>
      <c r="E151" s="41" t="s">
        <v>41</v>
      </c>
      <c r="F151" s="90" t="s">
        <v>242</v>
      </c>
      <c r="G151" s="87"/>
      <c r="H151" s="87"/>
      <c r="I151" s="87"/>
      <c r="J151" s="87"/>
      <c r="K151" s="87"/>
      <c r="L151" s="87"/>
      <c r="M151" s="87">
        <v>100</v>
      </c>
      <c r="N151" s="87"/>
      <c r="O151" s="87">
        <f>SUM('RC-Donations'!$G151:$N151)</f>
        <v>100</v>
      </c>
      <c r="P151" s="2"/>
      <c r="Q151" s="2"/>
    </row>
    <row r="152" spans="1:17" ht="15" x14ac:dyDescent="0.25">
      <c r="A152" s="43">
        <v>151</v>
      </c>
      <c r="B152" s="44" t="s">
        <v>238</v>
      </c>
      <c r="C152" s="44">
        <v>2544695</v>
      </c>
      <c r="D152" s="44" t="s">
        <v>215</v>
      </c>
      <c r="E152" s="44" t="s">
        <v>41</v>
      </c>
      <c r="F152" s="91" t="s">
        <v>243</v>
      </c>
      <c r="G152" s="88"/>
      <c r="H152" s="88"/>
      <c r="I152" s="88"/>
      <c r="J152" s="88"/>
      <c r="K152" s="88"/>
      <c r="L152" s="88"/>
      <c r="M152" s="88">
        <v>50</v>
      </c>
      <c r="N152" s="88"/>
      <c r="O152" s="88">
        <f>SUM('RC-Donations'!$G152:$N152)</f>
        <v>50</v>
      </c>
      <c r="P152" s="2"/>
      <c r="Q152" s="2"/>
    </row>
    <row r="153" spans="1:17" ht="15" x14ac:dyDescent="0.25">
      <c r="A153" s="40">
        <v>152</v>
      </c>
      <c r="B153" s="41" t="s">
        <v>238</v>
      </c>
      <c r="C153" s="41">
        <v>2544695</v>
      </c>
      <c r="D153" s="41" t="s">
        <v>215</v>
      </c>
      <c r="E153" s="41" t="s">
        <v>41</v>
      </c>
      <c r="F153" s="90" t="s">
        <v>244</v>
      </c>
      <c r="G153" s="87"/>
      <c r="H153" s="87"/>
      <c r="I153" s="87"/>
      <c r="J153" s="87"/>
      <c r="K153" s="87"/>
      <c r="L153" s="87"/>
      <c r="M153" s="87">
        <v>100</v>
      </c>
      <c r="N153" s="87"/>
      <c r="O153" s="87">
        <f>SUM('RC-Donations'!$G153:$N153)</f>
        <v>100</v>
      </c>
      <c r="P153" s="2"/>
      <c r="Q153" s="2"/>
    </row>
    <row r="154" spans="1:17" ht="30" x14ac:dyDescent="0.25">
      <c r="A154" s="43">
        <v>153</v>
      </c>
      <c r="B154" s="44" t="s">
        <v>247</v>
      </c>
      <c r="C154" s="44">
        <v>5111625</v>
      </c>
      <c r="D154" s="44" t="s">
        <v>215</v>
      </c>
      <c r="E154" s="44" t="s">
        <v>245</v>
      </c>
      <c r="F154" s="91" t="s">
        <v>246</v>
      </c>
      <c r="G154" s="88"/>
      <c r="H154" s="88"/>
      <c r="I154" s="88"/>
      <c r="J154" s="88"/>
      <c r="K154" s="88"/>
      <c r="L154" s="88">
        <v>19806</v>
      </c>
      <c r="M154" s="88"/>
      <c r="N154" s="88"/>
      <c r="O154" s="88">
        <f>SUM('RC-Donations'!$G154:$N154)</f>
        <v>19806</v>
      </c>
      <c r="P154" s="2"/>
      <c r="Q154" s="2"/>
    </row>
    <row r="155" spans="1:17" ht="15" x14ac:dyDescent="0.25">
      <c r="A155" s="40">
        <v>154</v>
      </c>
      <c r="B155" s="41" t="s">
        <v>250</v>
      </c>
      <c r="C155" s="41">
        <v>5197325</v>
      </c>
      <c r="D155" s="41" t="s">
        <v>248</v>
      </c>
      <c r="E155" s="41" t="s">
        <v>227</v>
      </c>
      <c r="F155" s="90" t="s">
        <v>249</v>
      </c>
      <c r="G155" s="87"/>
      <c r="H155" s="87"/>
      <c r="I155" s="87"/>
      <c r="J155" s="87"/>
      <c r="K155" s="87">
        <v>10000</v>
      </c>
      <c r="L155" s="87"/>
      <c r="M155" s="87"/>
      <c r="N155" s="87"/>
      <c r="O155" s="87">
        <f>SUM('RC-Donations'!$G155:$N155)</f>
        <v>10000</v>
      </c>
      <c r="P155" s="2"/>
      <c r="Q155" s="2"/>
    </row>
    <row r="156" spans="1:17" ht="15" x14ac:dyDescent="0.25">
      <c r="A156" s="43">
        <v>155</v>
      </c>
      <c r="B156" s="44" t="s">
        <v>252</v>
      </c>
      <c r="C156" s="44">
        <v>5504767</v>
      </c>
      <c r="D156" s="44" t="s">
        <v>248</v>
      </c>
      <c r="E156" s="44" t="s">
        <v>41</v>
      </c>
      <c r="F156" s="91" t="s">
        <v>251</v>
      </c>
      <c r="G156" s="88"/>
      <c r="H156" s="88"/>
      <c r="I156" s="88">
        <v>10000</v>
      </c>
      <c r="J156" s="88"/>
      <c r="K156" s="88"/>
      <c r="L156" s="88"/>
      <c r="M156" s="88"/>
      <c r="N156" s="88"/>
      <c r="O156" s="88">
        <f>SUM('RC-Donations'!$G156:$N156)</f>
        <v>10000</v>
      </c>
      <c r="P156" s="2"/>
      <c r="Q156" s="2"/>
    </row>
    <row r="157" spans="1:17" ht="15" x14ac:dyDescent="0.25">
      <c r="A157" s="40">
        <v>156</v>
      </c>
      <c r="B157" s="41" t="s">
        <v>252</v>
      </c>
      <c r="C157" s="41">
        <v>5504767</v>
      </c>
      <c r="D157" s="41" t="s">
        <v>248</v>
      </c>
      <c r="E157" s="41" t="s">
        <v>253</v>
      </c>
      <c r="F157" s="90" t="s">
        <v>254</v>
      </c>
      <c r="G157" s="87"/>
      <c r="H157" s="87"/>
      <c r="I157" s="87"/>
      <c r="J157" s="87"/>
      <c r="K157" s="87">
        <v>200</v>
      </c>
      <c r="L157" s="87"/>
      <c r="M157" s="87"/>
      <c r="N157" s="87"/>
      <c r="O157" s="87">
        <f>SUM('RC-Donations'!$G157:$N157)</f>
        <v>200</v>
      </c>
      <c r="P157" s="2"/>
      <c r="Q157" s="2"/>
    </row>
    <row r="158" spans="1:17" ht="15" x14ac:dyDescent="0.25">
      <c r="A158" s="43">
        <v>157</v>
      </c>
      <c r="B158" s="44" t="s">
        <v>255</v>
      </c>
      <c r="C158" s="44">
        <v>5306361</v>
      </c>
      <c r="D158" s="44" t="s">
        <v>248</v>
      </c>
      <c r="E158" s="44" t="s">
        <v>41</v>
      </c>
      <c r="F158" s="91" t="s">
        <v>53</v>
      </c>
      <c r="G158" s="88"/>
      <c r="H158" s="88"/>
      <c r="I158" s="88"/>
      <c r="J158" s="88"/>
      <c r="K158" s="88">
        <v>500</v>
      </c>
      <c r="L158" s="88"/>
      <c r="M158" s="88"/>
      <c r="N158" s="88"/>
      <c r="O158" s="88">
        <f>SUM('RC-Donations'!$G158:$N158)</f>
        <v>500</v>
      </c>
      <c r="P158" s="2"/>
      <c r="Q158" s="2"/>
    </row>
    <row r="159" spans="1:17" ht="15" x14ac:dyDescent="0.25">
      <c r="A159" s="40">
        <v>158</v>
      </c>
      <c r="B159" s="41" t="s">
        <v>256</v>
      </c>
      <c r="C159" s="41">
        <v>5430682</v>
      </c>
      <c r="D159" s="41" t="s">
        <v>248</v>
      </c>
      <c r="E159" s="41" t="s">
        <v>229</v>
      </c>
      <c r="F159" s="90" t="s">
        <v>53</v>
      </c>
      <c r="G159" s="87"/>
      <c r="H159" s="87"/>
      <c r="I159" s="87"/>
      <c r="J159" s="87"/>
      <c r="K159" s="87">
        <v>3000</v>
      </c>
      <c r="L159" s="87"/>
      <c r="M159" s="87"/>
      <c r="N159" s="87"/>
      <c r="O159" s="87">
        <f>SUM('RC-Donations'!$G159:$N159)</f>
        <v>3000</v>
      </c>
      <c r="P159" s="2"/>
      <c r="Q159" s="2"/>
    </row>
    <row r="160" spans="1:17" ht="15" x14ac:dyDescent="0.25">
      <c r="A160" s="43">
        <v>159</v>
      </c>
      <c r="B160" s="44" t="s">
        <v>256</v>
      </c>
      <c r="C160" s="44">
        <v>5430682</v>
      </c>
      <c r="D160" s="44" t="s">
        <v>248</v>
      </c>
      <c r="E160" s="44" t="s">
        <v>257</v>
      </c>
      <c r="F160" s="91" t="s">
        <v>258</v>
      </c>
      <c r="G160" s="88"/>
      <c r="H160" s="88"/>
      <c r="I160" s="88"/>
      <c r="J160" s="88"/>
      <c r="K160" s="88">
        <v>3000</v>
      </c>
      <c r="L160" s="88"/>
      <c r="M160" s="88"/>
      <c r="N160" s="88"/>
      <c r="O160" s="88">
        <f>SUM('RC-Donations'!$G160:$N160)</f>
        <v>3000</v>
      </c>
      <c r="P160" s="2"/>
      <c r="Q160" s="2"/>
    </row>
    <row r="161" spans="1:17" ht="15" x14ac:dyDescent="0.25">
      <c r="A161" s="40">
        <v>160</v>
      </c>
      <c r="B161" s="41" t="s">
        <v>256</v>
      </c>
      <c r="C161" s="41">
        <v>5430682</v>
      </c>
      <c r="D161" s="41" t="s">
        <v>248</v>
      </c>
      <c r="E161" s="41" t="s">
        <v>259</v>
      </c>
      <c r="F161" s="90" t="s">
        <v>258</v>
      </c>
      <c r="G161" s="87"/>
      <c r="H161" s="87"/>
      <c r="I161" s="87"/>
      <c r="J161" s="87"/>
      <c r="K161" s="87">
        <v>4000</v>
      </c>
      <c r="L161" s="87"/>
      <c r="M161" s="87"/>
      <c r="N161" s="87"/>
      <c r="O161" s="87">
        <f>SUM('RC-Donations'!$G161:$N161)</f>
        <v>4000</v>
      </c>
      <c r="P161" s="2"/>
      <c r="Q161" s="2"/>
    </row>
    <row r="162" spans="1:17" ht="15" x14ac:dyDescent="0.25">
      <c r="A162" s="43">
        <v>161</v>
      </c>
      <c r="B162" s="44" t="s">
        <v>177</v>
      </c>
      <c r="C162" s="44">
        <v>2074192</v>
      </c>
      <c r="D162" s="44" t="s">
        <v>260</v>
      </c>
      <c r="E162" s="44" t="s">
        <v>41</v>
      </c>
      <c r="F162" s="91" t="s">
        <v>261</v>
      </c>
      <c r="G162" s="88"/>
      <c r="H162" s="88"/>
      <c r="I162" s="88"/>
      <c r="J162" s="88"/>
      <c r="K162" s="88"/>
      <c r="L162" s="88"/>
      <c r="M162" s="88">
        <v>4848.1000000000004</v>
      </c>
      <c r="N162" s="88"/>
      <c r="O162" s="88">
        <f>SUM('RC-Donations'!$G162:$N162)</f>
        <v>4848.1000000000004</v>
      </c>
      <c r="P162" s="2"/>
      <c r="Q162" s="2"/>
    </row>
    <row r="163" spans="1:17" ht="15" x14ac:dyDescent="0.25">
      <c r="A163" s="40">
        <v>162</v>
      </c>
      <c r="B163" s="41" t="s">
        <v>177</v>
      </c>
      <c r="C163" s="41">
        <v>2074192</v>
      </c>
      <c r="D163" s="41" t="s">
        <v>260</v>
      </c>
      <c r="E163" s="41" t="s">
        <v>31</v>
      </c>
      <c r="F163" s="90" t="s">
        <v>262</v>
      </c>
      <c r="G163" s="87"/>
      <c r="H163" s="87"/>
      <c r="I163" s="87"/>
      <c r="J163" s="87"/>
      <c r="K163" s="87">
        <v>300</v>
      </c>
      <c r="L163" s="87"/>
      <c r="M163" s="87"/>
      <c r="N163" s="87"/>
      <c r="O163" s="87">
        <f>SUM('RC-Donations'!$G163:$N163)</f>
        <v>300</v>
      </c>
      <c r="P163" s="2"/>
      <c r="Q163" s="2"/>
    </row>
    <row r="164" spans="1:17" ht="15" x14ac:dyDescent="0.25">
      <c r="A164" s="43">
        <v>163</v>
      </c>
      <c r="B164" s="44" t="s">
        <v>177</v>
      </c>
      <c r="C164" s="44">
        <v>2074192</v>
      </c>
      <c r="D164" s="44" t="s">
        <v>260</v>
      </c>
      <c r="E164" s="44" t="s">
        <v>31</v>
      </c>
      <c r="F164" s="91" t="s">
        <v>263</v>
      </c>
      <c r="G164" s="88"/>
      <c r="H164" s="88"/>
      <c r="I164" s="88"/>
      <c r="J164" s="88"/>
      <c r="K164" s="88">
        <v>20000</v>
      </c>
      <c r="L164" s="88"/>
      <c r="M164" s="88"/>
      <c r="N164" s="88"/>
      <c r="O164" s="88">
        <f>SUM('RC-Donations'!$G164:$N164)</f>
        <v>20000</v>
      </c>
      <c r="P164" s="2"/>
      <c r="Q164" s="2"/>
    </row>
    <row r="165" spans="1:17" ht="15" x14ac:dyDescent="0.25">
      <c r="A165" s="40">
        <v>164</v>
      </c>
      <c r="B165" s="41" t="s">
        <v>267</v>
      </c>
      <c r="C165" s="41">
        <v>2887746</v>
      </c>
      <c r="D165" s="41" t="s">
        <v>264</v>
      </c>
      <c r="E165" s="41" t="s">
        <v>265</v>
      </c>
      <c r="F165" s="90" t="s">
        <v>266</v>
      </c>
      <c r="G165" s="87"/>
      <c r="H165" s="87"/>
      <c r="I165" s="87"/>
      <c r="J165" s="87"/>
      <c r="K165" s="87"/>
      <c r="L165" s="87">
        <v>4756536</v>
      </c>
      <c r="M165" s="87"/>
      <c r="N165" s="87"/>
      <c r="O165" s="87">
        <f>SUM('RC-Donations'!$G165:$N165)</f>
        <v>4756536</v>
      </c>
      <c r="P165" s="2"/>
      <c r="Q165" s="2"/>
    </row>
    <row r="166" spans="1:17" ht="15" x14ac:dyDescent="0.25">
      <c r="A166" s="43">
        <v>165</v>
      </c>
      <c r="B166" s="44" t="s">
        <v>270</v>
      </c>
      <c r="C166" s="44">
        <v>2697947</v>
      </c>
      <c r="D166" s="44" t="s">
        <v>264</v>
      </c>
      <c r="E166" s="44" t="s">
        <v>268</v>
      </c>
      <c r="F166" s="91" t="s">
        <v>269</v>
      </c>
      <c r="G166" s="88"/>
      <c r="H166" s="88"/>
      <c r="I166" s="88"/>
      <c r="J166" s="88"/>
      <c r="K166" s="88">
        <v>4650</v>
      </c>
      <c r="L166" s="88"/>
      <c r="M166" s="88"/>
      <c r="N166" s="88"/>
      <c r="O166" s="88">
        <f>SUM('RC-Donations'!$G166:$N166)</f>
        <v>4650</v>
      </c>
      <c r="P166" s="2"/>
      <c r="Q166" s="2"/>
    </row>
    <row r="167" spans="1:17" ht="15" x14ac:dyDescent="0.25">
      <c r="A167" s="40">
        <v>166</v>
      </c>
      <c r="B167" s="41" t="s">
        <v>270</v>
      </c>
      <c r="C167" s="41">
        <v>2697947</v>
      </c>
      <c r="D167" s="41" t="s">
        <v>264</v>
      </c>
      <c r="E167" s="41" t="s">
        <v>268</v>
      </c>
      <c r="F167" s="90" t="s">
        <v>271</v>
      </c>
      <c r="G167" s="87"/>
      <c r="H167" s="87"/>
      <c r="I167" s="87"/>
      <c r="J167" s="87"/>
      <c r="K167" s="87"/>
      <c r="L167" s="87">
        <v>12000</v>
      </c>
      <c r="M167" s="87"/>
      <c r="N167" s="87"/>
      <c r="O167" s="87">
        <f>SUM('RC-Donations'!$G167:$N167)</f>
        <v>12000</v>
      </c>
      <c r="P167" s="2"/>
      <c r="Q167" s="2"/>
    </row>
    <row r="168" spans="1:17" ht="15" x14ac:dyDescent="0.25">
      <c r="A168" s="43">
        <v>167</v>
      </c>
      <c r="B168" s="44" t="s">
        <v>274</v>
      </c>
      <c r="C168" s="44">
        <v>2827514</v>
      </c>
      <c r="D168" s="44" t="s">
        <v>264</v>
      </c>
      <c r="E168" s="44" t="s">
        <v>272</v>
      </c>
      <c r="F168" s="91" t="s">
        <v>273</v>
      </c>
      <c r="G168" s="88"/>
      <c r="H168" s="88"/>
      <c r="I168" s="88"/>
      <c r="J168" s="88"/>
      <c r="K168" s="88">
        <v>500</v>
      </c>
      <c r="L168" s="88"/>
      <c r="M168" s="88"/>
      <c r="N168" s="88"/>
      <c r="O168" s="88">
        <f>SUM('RC-Donations'!$G168:$N168)</f>
        <v>500</v>
      </c>
      <c r="P168" s="2"/>
      <c r="Q168" s="2"/>
    </row>
    <row r="169" spans="1:17" ht="15" x14ac:dyDescent="0.25">
      <c r="A169" s="40">
        <v>168</v>
      </c>
      <c r="B169" s="41" t="s">
        <v>277</v>
      </c>
      <c r="C169" s="41">
        <v>5099005</v>
      </c>
      <c r="D169" s="41" t="s">
        <v>264</v>
      </c>
      <c r="E169" s="41" t="s">
        <v>275</v>
      </c>
      <c r="F169" s="90" t="s">
        <v>276</v>
      </c>
      <c r="G169" s="87"/>
      <c r="H169" s="87"/>
      <c r="I169" s="87"/>
      <c r="J169" s="87"/>
      <c r="K169" s="87">
        <v>4720</v>
      </c>
      <c r="L169" s="87"/>
      <c r="M169" s="87"/>
      <c r="N169" s="87"/>
      <c r="O169" s="87">
        <f>SUM('RC-Donations'!$G169:$N169)</f>
        <v>4720</v>
      </c>
      <c r="P169" s="2"/>
      <c r="Q169" s="2"/>
    </row>
    <row r="170" spans="1:17" ht="15" x14ac:dyDescent="0.25">
      <c r="A170" s="43">
        <v>169</v>
      </c>
      <c r="B170" s="44" t="s">
        <v>280</v>
      </c>
      <c r="C170" s="44">
        <v>2697734</v>
      </c>
      <c r="D170" s="44" t="s">
        <v>264</v>
      </c>
      <c r="E170" s="44" t="s">
        <v>278</v>
      </c>
      <c r="F170" s="91" t="s">
        <v>279</v>
      </c>
      <c r="G170" s="88"/>
      <c r="H170" s="88"/>
      <c r="I170" s="88"/>
      <c r="J170" s="88"/>
      <c r="K170" s="88">
        <v>2500</v>
      </c>
      <c r="L170" s="88"/>
      <c r="M170" s="88"/>
      <c r="N170" s="88"/>
      <c r="O170" s="88">
        <f>SUM('RC-Donations'!$G170:$N170)</f>
        <v>2500</v>
      </c>
      <c r="P170" s="2"/>
      <c r="Q170" s="2"/>
    </row>
    <row r="171" spans="1:17" ht="15" x14ac:dyDescent="0.25">
      <c r="A171" s="40">
        <v>170</v>
      </c>
      <c r="B171" s="41" t="s">
        <v>283</v>
      </c>
      <c r="C171" s="41">
        <v>5352827</v>
      </c>
      <c r="D171" s="41" t="s">
        <v>264</v>
      </c>
      <c r="E171" s="41" t="s">
        <v>281</v>
      </c>
      <c r="F171" s="90" t="s">
        <v>282</v>
      </c>
      <c r="G171" s="87"/>
      <c r="H171" s="87"/>
      <c r="I171" s="87"/>
      <c r="J171" s="87"/>
      <c r="K171" s="87">
        <v>23573</v>
      </c>
      <c r="L171" s="87"/>
      <c r="M171" s="87"/>
      <c r="N171" s="87"/>
      <c r="O171" s="87">
        <f>SUM('RC-Donations'!$G171:$N171)</f>
        <v>23573</v>
      </c>
      <c r="P171" s="2"/>
      <c r="Q171" s="2"/>
    </row>
    <row r="172" spans="1:17" ht="15" x14ac:dyDescent="0.25">
      <c r="A172" s="43">
        <v>171</v>
      </c>
      <c r="B172" s="44" t="s">
        <v>286</v>
      </c>
      <c r="C172" s="44">
        <v>2869594</v>
      </c>
      <c r="D172" s="44" t="s">
        <v>264</v>
      </c>
      <c r="E172" s="44" t="s">
        <v>284</v>
      </c>
      <c r="F172" s="91" t="s">
        <v>285</v>
      </c>
      <c r="G172" s="88"/>
      <c r="H172" s="88"/>
      <c r="I172" s="88"/>
      <c r="J172" s="88"/>
      <c r="K172" s="88">
        <v>5000</v>
      </c>
      <c r="L172" s="88"/>
      <c r="M172" s="88"/>
      <c r="N172" s="88"/>
      <c r="O172" s="88">
        <f>SUM('RC-Donations'!$G172:$N172)</f>
        <v>5000</v>
      </c>
      <c r="P172" s="2"/>
      <c r="Q172" s="2"/>
    </row>
    <row r="173" spans="1:17" ht="15" x14ac:dyDescent="0.25">
      <c r="A173" s="40">
        <v>172</v>
      </c>
      <c r="B173" s="41" t="s">
        <v>286</v>
      </c>
      <c r="C173" s="41">
        <v>2869594</v>
      </c>
      <c r="D173" s="41" t="s">
        <v>264</v>
      </c>
      <c r="E173" s="41" t="s">
        <v>284</v>
      </c>
      <c r="F173" s="90" t="s">
        <v>287</v>
      </c>
      <c r="G173" s="87"/>
      <c r="H173" s="87"/>
      <c r="I173" s="87"/>
      <c r="J173" s="87"/>
      <c r="K173" s="87"/>
      <c r="L173" s="87">
        <v>1190</v>
      </c>
      <c r="M173" s="87"/>
      <c r="N173" s="87"/>
      <c r="O173" s="87">
        <f>SUM('RC-Donations'!$G173:$N173)</f>
        <v>1190</v>
      </c>
      <c r="P173" s="2"/>
      <c r="Q173" s="2"/>
    </row>
    <row r="174" spans="1:17" ht="15" x14ac:dyDescent="0.25">
      <c r="A174" s="43">
        <v>173</v>
      </c>
      <c r="B174" s="44" t="s">
        <v>288</v>
      </c>
      <c r="C174" s="44">
        <v>5250862</v>
      </c>
      <c r="D174" s="44" t="s">
        <v>264</v>
      </c>
      <c r="E174" s="44" t="s">
        <v>275</v>
      </c>
      <c r="F174" s="91" t="s">
        <v>53</v>
      </c>
      <c r="G174" s="88"/>
      <c r="H174" s="88"/>
      <c r="I174" s="88"/>
      <c r="J174" s="88"/>
      <c r="K174" s="88">
        <v>1000</v>
      </c>
      <c r="L174" s="88"/>
      <c r="M174" s="88"/>
      <c r="N174" s="88"/>
      <c r="O174" s="88">
        <f>SUM('RC-Donations'!$G174:$N174)</f>
        <v>1000</v>
      </c>
      <c r="P174" s="2"/>
      <c r="Q174" s="2"/>
    </row>
    <row r="175" spans="1:17" ht="15" x14ac:dyDescent="0.25">
      <c r="A175" s="40">
        <v>174</v>
      </c>
      <c r="B175" s="41" t="s">
        <v>291</v>
      </c>
      <c r="C175" s="41">
        <v>5109078</v>
      </c>
      <c r="D175" s="41" t="s">
        <v>264</v>
      </c>
      <c r="E175" s="41" t="s">
        <v>289</v>
      </c>
      <c r="F175" s="90" t="s">
        <v>290</v>
      </c>
      <c r="G175" s="87"/>
      <c r="H175" s="87"/>
      <c r="I175" s="87"/>
      <c r="J175" s="87"/>
      <c r="K175" s="87">
        <v>1000</v>
      </c>
      <c r="L175" s="87"/>
      <c r="M175" s="87"/>
      <c r="N175" s="87"/>
      <c r="O175" s="87">
        <f>SUM('RC-Donations'!$G175:$N175)</f>
        <v>1000</v>
      </c>
      <c r="P175" s="2"/>
      <c r="Q175" s="2"/>
    </row>
    <row r="176" spans="1:17" ht="30" x14ac:dyDescent="0.25">
      <c r="A176" s="43">
        <v>175</v>
      </c>
      <c r="B176" s="44" t="s">
        <v>291</v>
      </c>
      <c r="C176" s="44">
        <v>5109078</v>
      </c>
      <c r="D176" s="44" t="s">
        <v>264</v>
      </c>
      <c r="E176" s="44" t="s">
        <v>289</v>
      </c>
      <c r="F176" s="91" t="s">
        <v>292</v>
      </c>
      <c r="G176" s="88"/>
      <c r="H176" s="88"/>
      <c r="I176" s="88"/>
      <c r="J176" s="88"/>
      <c r="K176" s="88">
        <v>300</v>
      </c>
      <c r="L176" s="88"/>
      <c r="M176" s="88"/>
      <c r="N176" s="88"/>
      <c r="O176" s="88">
        <f>SUM('RC-Donations'!$G176:$N176)</f>
        <v>300</v>
      </c>
      <c r="P176" s="2"/>
      <c r="Q176" s="2"/>
    </row>
    <row r="177" spans="1:17" ht="30" x14ac:dyDescent="0.25">
      <c r="A177" s="40">
        <v>176</v>
      </c>
      <c r="B177" s="41" t="s">
        <v>104</v>
      </c>
      <c r="C177" s="41">
        <v>2657457</v>
      </c>
      <c r="D177" s="41" t="s">
        <v>264</v>
      </c>
      <c r="E177" s="41" t="s">
        <v>293</v>
      </c>
      <c r="F177" s="90" t="s">
        <v>294</v>
      </c>
      <c r="G177" s="87"/>
      <c r="H177" s="87">
        <v>7016922.2999999998</v>
      </c>
      <c r="I177" s="87"/>
      <c r="J177" s="87"/>
      <c r="K177" s="87"/>
      <c r="L177" s="87"/>
      <c r="M177" s="87"/>
      <c r="N177" s="87"/>
      <c r="O177" s="87">
        <f>SUM('RC-Donations'!$G177:$N177)</f>
        <v>7016922.2999999998</v>
      </c>
      <c r="P177" s="2"/>
      <c r="Q177" s="2"/>
    </row>
    <row r="178" spans="1:17" ht="15" x14ac:dyDescent="0.25">
      <c r="A178" s="43">
        <v>177</v>
      </c>
      <c r="B178" s="44" t="s">
        <v>104</v>
      </c>
      <c r="C178" s="44">
        <v>2657457</v>
      </c>
      <c r="D178" s="44" t="s">
        <v>264</v>
      </c>
      <c r="E178" s="44" t="s">
        <v>295</v>
      </c>
      <c r="F178" s="91" t="s">
        <v>296</v>
      </c>
      <c r="G178" s="88"/>
      <c r="H178" s="88"/>
      <c r="I178" s="88">
        <v>1357.2</v>
      </c>
      <c r="J178" s="88"/>
      <c r="K178" s="88"/>
      <c r="L178" s="88"/>
      <c r="M178" s="88"/>
      <c r="N178" s="88"/>
      <c r="O178" s="88">
        <f>SUM('RC-Donations'!$G178:$N178)</f>
        <v>1357.2</v>
      </c>
      <c r="P178" s="2"/>
      <c r="Q178" s="2"/>
    </row>
    <row r="179" spans="1:17" ht="15" x14ac:dyDescent="0.25">
      <c r="A179" s="40">
        <v>178</v>
      </c>
      <c r="B179" s="41" t="s">
        <v>104</v>
      </c>
      <c r="C179" s="41">
        <v>2657457</v>
      </c>
      <c r="D179" s="41" t="s">
        <v>264</v>
      </c>
      <c r="E179" s="41" t="s">
        <v>295</v>
      </c>
      <c r="F179" s="90" t="s">
        <v>297</v>
      </c>
      <c r="G179" s="87"/>
      <c r="H179" s="87"/>
      <c r="I179" s="87">
        <v>660</v>
      </c>
      <c r="J179" s="87"/>
      <c r="K179" s="87"/>
      <c r="L179" s="87"/>
      <c r="M179" s="87"/>
      <c r="N179" s="87"/>
      <c r="O179" s="87">
        <f>SUM('RC-Donations'!$G179:$N179)</f>
        <v>660</v>
      </c>
      <c r="P179" s="2"/>
      <c r="Q179" s="2"/>
    </row>
    <row r="180" spans="1:17" ht="15" x14ac:dyDescent="0.25">
      <c r="A180" s="43">
        <v>179</v>
      </c>
      <c r="B180" s="44" t="s">
        <v>104</v>
      </c>
      <c r="C180" s="44">
        <v>2657457</v>
      </c>
      <c r="D180" s="44" t="s">
        <v>264</v>
      </c>
      <c r="E180" s="44" t="s">
        <v>295</v>
      </c>
      <c r="F180" s="91" t="s">
        <v>298</v>
      </c>
      <c r="G180" s="88"/>
      <c r="H180" s="88"/>
      <c r="I180" s="88">
        <v>8098.25</v>
      </c>
      <c r="J180" s="88"/>
      <c r="K180" s="88"/>
      <c r="L180" s="88"/>
      <c r="M180" s="88"/>
      <c r="N180" s="88"/>
      <c r="O180" s="88">
        <f>SUM('RC-Donations'!$G180:$N180)</f>
        <v>8098.25</v>
      </c>
      <c r="P180" s="2"/>
      <c r="Q180" s="2"/>
    </row>
    <row r="181" spans="1:17" ht="15" x14ac:dyDescent="0.25">
      <c r="A181" s="40">
        <v>180</v>
      </c>
      <c r="B181" s="41" t="s">
        <v>104</v>
      </c>
      <c r="C181" s="41">
        <v>2657457</v>
      </c>
      <c r="D181" s="41" t="s">
        <v>264</v>
      </c>
      <c r="E181" s="41" t="s">
        <v>295</v>
      </c>
      <c r="F181" s="90" t="s">
        <v>299</v>
      </c>
      <c r="G181" s="87"/>
      <c r="H181" s="87"/>
      <c r="I181" s="87">
        <v>9848.25</v>
      </c>
      <c r="J181" s="87"/>
      <c r="K181" s="87"/>
      <c r="L181" s="87"/>
      <c r="M181" s="87"/>
      <c r="N181" s="87"/>
      <c r="O181" s="87">
        <f>SUM('RC-Donations'!$G181:$N181)</f>
        <v>9848.25</v>
      </c>
      <c r="P181" s="2"/>
      <c r="Q181" s="2"/>
    </row>
    <row r="182" spans="1:17" ht="30" x14ac:dyDescent="0.25">
      <c r="A182" s="43">
        <v>181</v>
      </c>
      <c r="B182" s="44" t="s">
        <v>104</v>
      </c>
      <c r="C182" s="44">
        <v>2657457</v>
      </c>
      <c r="D182" s="44" t="s">
        <v>264</v>
      </c>
      <c r="E182" s="44" t="s">
        <v>295</v>
      </c>
      <c r="F182" s="91" t="s">
        <v>300</v>
      </c>
      <c r="G182" s="88"/>
      <c r="H182" s="88"/>
      <c r="I182" s="88"/>
      <c r="J182" s="88">
        <v>240</v>
      </c>
      <c r="K182" s="88"/>
      <c r="L182" s="88"/>
      <c r="M182" s="88"/>
      <c r="N182" s="88"/>
      <c r="O182" s="88">
        <f>SUM('RC-Donations'!$G182:$N182)</f>
        <v>240</v>
      </c>
      <c r="P182" s="2"/>
      <c r="Q182" s="2"/>
    </row>
    <row r="183" spans="1:17" ht="15" x14ac:dyDescent="0.25">
      <c r="A183" s="40">
        <v>182</v>
      </c>
      <c r="B183" s="41" t="s">
        <v>104</v>
      </c>
      <c r="C183" s="41">
        <v>2657457</v>
      </c>
      <c r="D183" s="41" t="s">
        <v>264</v>
      </c>
      <c r="E183" s="41" t="s">
        <v>295</v>
      </c>
      <c r="F183" s="90" t="s">
        <v>301</v>
      </c>
      <c r="G183" s="87"/>
      <c r="H183" s="87"/>
      <c r="I183" s="87"/>
      <c r="J183" s="87">
        <v>800</v>
      </c>
      <c r="K183" s="87"/>
      <c r="L183" s="87"/>
      <c r="M183" s="87"/>
      <c r="N183" s="87"/>
      <c r="O183" s="87">
        <f>SUM('RC-Donations'!$G183:$N183)</f>
        <v>800</v>
      </c>
      <c r="P183" s="2"/>
      <c r="Q183" s="2"/>
    </row>
    <row r="184" spans="1:17" ht="15" x14ac:dyDescent="0.25">
      <c r="A184" s="43">
        <v>183</v>
      </c>
      <c r="B184" s="44" t="s">
        <v>104</v>
      </c>
      <c r="C184" s="44">
        <v>2657457</v>
      </c>
      <c r="D184" s="44" t="s">
        <v>264</v>
      </c>
      <c r="E184" s="44" t="s">
        <v>295</v>
      </c>
      <c r="F184" s="91" t="s">
        <v>302</v>
      </c>
      <c r="G184" s="88"/>
      <c r="H184" s="88"/>
      <c r="I184" s="88"/>
      <c r="J184" s="88">
        <v>1275</v>
      </c>
      <c r="K184" s="88"/>
      <c r="L184" s="88"/>
      <c r="M184" s="88"/>
      <c r="N184" s="88"/>
      <c r="O184" s="88">
        <f>SUM('RC-Donations'!$G184:$N184)</f>
        <v>1275</v>
      </c>
      <c r="P184" s="2"/>
      <c r="Q184" s="2"/>
    </row>
    <row r="185" spans="1:17" ht="15" x14ac:dyDescent="0.25">
      <c r="A185" s="40">
        <v>184</v>
      </c>
      <c r="B185" s="41" t="s">
        <v>104</v>
      </c>
      <c r="C185" s="41">
        <v>2657457</v>
      </c>
      <c r="D185" s="41" t="s">
        <v>264</v>
      </c>
      <c r="E185" s="41" t="s">
        <v>295</v>
      </c>
      <c r="F185" s="90" t="s">
        <v>303</v>
      </c>
      <c r="G185" s="87"/>
      <c r="H185" s="87"/>
      <c r="I185" s="87"/>
      <c r="J185" s="87">
        <v>1740</v>
      </c>
      <c r="K185" s="87"/>
      <c r="L185" s="87"/>
      <c r="M185" s="87"/>
      <c r="N185" s="87"/>
      <c r="O185" s="87">
        <f>SUM('RC-Donations'!$G185:$N185)</f>
        <v>1740</v>
      </c>
      <c r="P185" s="2"/>
      <c r="Q185" s="2"/>
    </row>
    <row r="186" spans="1:17" ht="15" x14ac:dyDescent="0.25">
      <c r="A186" s="43">
        <v>185</v>
      </c>
      <c r="B186" s="44" t="s">
        <v>104</v>
      </c>
      <c r="C186" s="44">
        <v>2657457</v>
      </c>
      <c r="D186" s="44" t="s">
        <v>264</v>
      </c>
      <c r="E186" s="44" t="s">
        <v>295</v>
      </c>
      <c r="F186" s="91" t="s">
        <v>304</v>
      </c>
      <c r="G186" s="88"/>
      <c r="H186" s="88"/>
      <c r="I186" s="88"/>
      <c r="J186" s="88">
        <v>2916</v>
      </c>
      <c r="K186" s="88"/>
      <c r="L186" s="88"/>
      <c r="M186" s="88"/>
      <c r="N186" s="88"/>
      <c r="O186" s="88">
        <f>SUM('RC-Donations'!$G186:$N186)</f>
        <v>2916</v>
      </c>
      <c r="P186" s="2"/>
      <c r="Q186" s="2"/>
    </row>
    <row r="187" spans="1:17" ht="15" x14ac:dyDescent="0.25">
      <c r="A187" s="40">
        <v>186</v>
      </c>
      <c r="B187" s="41" t="s">
        <v>104</v>
      </c>
      <c r="C187" s="41">
        <v>2657457</v>
      </c>
      <c r="D187" s="41" t="s">
        <v>264</v>
      </c>
      <c r="E187" s="41" t="s">
        <v>295</v>
      </c>
      <c r="F187" s="90" t="s">
        <v>305</v>
      </c>
      <c r="G187" s="87"/>
      <c r="H187" s="87"/>
      <c r="I187" s="87"/>
      <c r="J187" s="87">
        <v>1500</v>
      </c>
      <c r="K187" s="87"/>
      <c r="L187" s="87"/>
      <c r="M187" s="87"/>
      <c r="N187" s="87"/>
      <c r="O187" s="87">
        <f>SUM('RC-Donations'!$G187:$N187)</f>
        <v>1500</v>
      </c>
      <c r="P187" s="2"/>
      <c r="Q187" s="2"/>
    </row>
    <row r="188" spans="1:17" ht="15" x14ac:dyDescent="0.25">
      <c r="A188" s="43">
        <v>187</v>
      </c>
      <c r="B188" s="44" t="s">
        <v>104</v>
      </c>
      <c r="C188" s="44">
        <v>2657457</v>
      </c>
      <c r="D188" s="44" t="s">
        <v>264</v>
      </c>
      <c r="E188" s="44" t="s">
        <v>295</v>
      </c>
      <c r="F188" s="91" t="s">
        <v>306</v>
      </c>
      <c r="G188" s="88"/>
      <c r="H188" s="88"/>
      <c r="I188" s="88"/>
      <c r="J188" s="88">
        <v>270</v>
      </c>
      <c r="K188" s="88"/>
      <c r="L188" s="88"/>
      <c r="M188" s="88"/>
      <c r="N188" s="88"/>
      <c r="O188" s="88">
        <f>SUM('RC-Donations'!$G188:$N188)</f>
        <v>270</v>
      </c>
      <c r="P188" s="2"/>
      <c r="Q188" s="2"/>
    </row>
    <row r="189" spans="1:17" ht="15" x14ac:dyDescent="0.25">
      <c r="A189" s="40">
        <v>188</v>
      </c>
      <c r="B189" s="41" t="s">
        <v>104</v>
      </c>
      <c r="C189" s="41">
        <v>2657457</v>
      </c>
      <c r="D189" s="41" t="s">
        <v>264</v>
      </c>
      <c r="E189" s="41" t="s">
        <v>295</v>
      </c>
      <c r="F189" s="90" t="s">
        <v>307</v>
      </c>
      <c r="G189" s="87"/>
      <c r="H189" s="87"/>
      <c r="I189" s="87"/>
      <c r="J189" s="87">
        <v>165</v>
      </c>
      <c r="K189" s="87"/>
      <c r="L189" s="87"/>
      <c r="M189" s="87"/>
      <c r="N189" s="87"/>
      <c r="O189" s="87">
        <f>SUM('RC-Donations'!$G189:$N189)</f>
        <v>165</v>
      </c>
      <c r="P189" s="2"/>
      <c r="Q189" s="2"/>
    </row>
    <row r="190" spans="1:17" ht="15" x14ac:dyDescent="0.25">
      <c r="A190" s="43">
        <v>189</v>
      </c>
      <c r="B190" s="44" t="s">
        <v>104</v>
      </c>
      <c r="C190" s="44">
        <v>2657457</v>
      </c>
      <c r="D190" s="44" t="s">
        <v>264</v>
      </c>
      <c r="E190" s="44" t="s">
        <v>295</v>
      </c>
      <c r="F190" s="91" t="s">
        <v>308</v>
      </c>
      <c r="G190" s="88"/>
      <c r="H190" s="88"/>
      <c r="I190" s="88"/>
      <c r="J190" s="88">
        <v>2865</v>
      </c>
      <c r="K190" s="88"/>
      <c r="L190" s="88"/>
      <c r="M190" s="88"/>
      <c r="N190" s="88"/>
      <c r="O190" s="88">
        <f>SUM('RC-Donations'!$G190:$N190)</f>
        <v>2865</v>
      </c>
      <c r="P190" s="2"/>
      <c r="Q190" s="2"/>
    </row>
    <row r="191" spans="1:17" ht="15" x14ac:dyDescent="0.25">
      <c r="A191" s="40">
        <v>190</v>
      </c>
      <c r="B191" s="41" t="s">
        <v>104</v>
      </c>
      <c r="C191" s="41">
        <v>2657457</v>
      </c>
      <c r="D191" s="41" t="s">
        <v>264</v>
      </c>
      <c r="E191" s="41" t="s">
        <v>295</v>
      </c>
      <c r="F191" s="90" t="s">
        <v>309</v>
      </c>
      <c r="G191" s="87"/>
      <c r="H191" s="87"/>
      <c r="I191" s="87"/>
      <c r="J191" s="87">
        <v>210</v>
      </c>
      <c r="K191" s="87"/>
      <c r="L191" s="87"/>
      <c r="M191" s="87"/>
      <c r="N191" s="87"/>
      <c r="O191" s="87">
        <f>SUM('RC-Donations'!$G191:$N191)</f>
        <v>210</v>
      </c>
      <c r="P191" s="2"/>
      <c r="Q191" s="2"/>
    </row>
    <row r="192" spans="1:17" ht="15" x14ac:dyDescent="0.25">
      <c r="A192" s="43">
        <v>191</v>
      </c>
      <c r="B192" s="44" t="s">
        <v>104</v>
      </c>
      <c r="C192" s="44">
        <v>2657457</v>
      </c>
      <c r="D192" s="44" t="s">
        <v>264</v>
      </c>
      <c r="E192" s="44" t="s">
        <v>295</v>
      </c>
      <c r="F192" s="91" t="s">
        <v>310</v>
      </c>
      <c r="G192" s="88"/>
      <c r="H192" s="88"/>
      <c r="I192" s="88"/>
      <c r="J192" s="88">
        <v>180</v>
      </c>
      <c r="K192" s="88"/>
      <c r="L192" s="88"/>
      <c r="M192" s="88"/>
      <c r="N192" s="88"/>
      <c r="O192" s="88">
        <f>SUM('RC-Donations'!$G192:$N192)</f>
        <v>180</v>
      </c>
      <c r="P192" s="2"/>
      <c r="Q192" s="2"/>
    </row>
    <row r="193" spans="1:17" ht="15" x14ac:dyDescent="0.25">
      <c r="A193" s="40">
        <v>192</v>
      </c>
      <c r="B193" s="41" t="s">
        <v>104</v>
      </c>
      <c r="C193" s="41">
        <v>2657457</v>
      </c>
      <c r="D193" s="41" t="s">
        <v>264</v>
      </c>
      <c r="E193" s="41" t="s">
        <v>295</v>
      </c>
      <c r="F193" s="90" t="s">
        <v>311</v>
      </c>
      <c r="G193" s="87"/>
      <c r="H193" s="87"/>
      <c r="I193" s="87"/>
      <c r="J193" s="87">
        <v>315</v>
      </c>
      <c r="K193" s="87"/>
      <c r="L193" s="87"/>
      <c r="M193" s="87"/>
      <c r="N193" s="87"/>
      <c r="O193" s="87">
        <f>SUM('RC-Donations'!$G193:$N193)</f>
        <v>315</v>
      </c>
      <c r="P193" s="2"/>
      <c r="Q193" s="2"/>
    </row>
    <row r="194" spans="1:17" ht="15" x14ac:dyDescent="0.25">
      <c r="A194" s="43">
        <v>193</v>
      </c>
      <c r="B194" s="44" t="s">
        <v>104</v>
      </c>
      <c r="C194" s="44">
        <v>2657457</v>
      </c>
      <c r="D194" s="44" t="s">
        <v>264</v>
      </c>
      <c r="E194" s="44" t="s">
        <v>295</v>
      </c>
      <c r="F194" s="91" t="s">
        <v>312</v>
      </c>
      <c r="G194" s="88"/>
      <c r="H194" s="88"/>
      <c r="I194" s="88"/>
      <c r="J194" s="88">
        <v>125</v>
      </c>
      <c r="K194" s="88"/>
      <c r="L194" s="88"/>
      <c r="M194" s="88"/>
      <c r="N194" s="88"/>
      <c r="O194" s="88">
        <f>SUM('RC-Donations'!$G194:$N194)</f>
        <v>125</v>
      </c>
      <c r="P194" s="2"/>
      <c r="Q194" s="2"/>
    </row>
    <row r="195" spans="1:17" ht="15" x14ac:dyDescent="0.25">
      <c r="A195" s="40">
        <v>194</v>
      </c>
      <c r="B195" s="41" t="s">
        <v>104</v>
      </c>
      <c r="C195" s="41">
        <v>2657457</v>
      </c>
      <c r="D195" s="41" t="s">
        <v>264</v>
      </c>
      <c r="E195" s="41" t="s">
        <v>295</v>
      </c>
      <c r="F195" s="90" t="s">
        <v>313</v>
      </c>
      <c r="G195" s="87"/>
      <c r="H195" s="87"/>
      <c r="I195" s="87"/>
      <c r="J195" s="87">
        <v>630</v>
      </c>
      <c r="K195" s="87"/>
      <c r="L195" s="87"/>
      <c r="M195" s="87"/>
      <c r="N195" s="87"/>
      <c r="O195" s="87">
        <f>SUM('RC-Donations'!$G195:$N195)</f>
        <v>630</v>
      </c>
      <c r="P195" s="2"/>
      <c r="Q195" s="2"/>
    </row>
    <row r="196" spans="1:17" ht="15" x14ac:dyDescent="0.25">
      <c r="A196" s="43">
        <v>195</v>
      </c>
      <c r="B196" s="44" t="s">
        <v>104</v>
      </c>
      <c r="C196" s="44">
        <v>2657457</v>
      </c>
      <c r="D196" s="44" t="s">
        <v>264</v>
      </c>
      <c r="E196" s="44" t="s">
        <v>295</v>
      </c>
      <c r="F196" s="91" t="s">
        <v>314</v>
      </c>
      <c r="G196" s="88"/>
      <c r="H196" s="88"/>
      <c r="I196" s="88"/>
      <c r="J196" s="88">
        <v>930</v>
      </c>
      <c r="K196" s="88"/>
      <c r="L196" s="88"/>
      <c r="M196" s="88"/>
      <c r="N196" s="88"/>
      <c r="O196" s="88">
        <f>SUM('RC-Donations'!$G196:$N196)</f>
        <v>930</v>
      </c>
      <c r="P196" s="2"/>
      <c r="Q196" s="2"/>
    </row>
    <row r="197" spans="1:17" ht="15" x14ac:dyDescent="0.25">
      <c r="A197" s="40">
        <v>196</v>
      </c>
      <c r="B197" s="41" t="s">
        <v>104</v>
      </c>
      <c r="C197" s="41">
        <v>2657457</v>
      </c>
      <c r="D197" s="41" t="s">
        <v>264</v>
      </c>
      <c r="E197" s="41" t="s">
        <v>295</v>
      </c>
      <c r="F197" s="90" t="s">
        <v>315</v>
      </c>
      <c r="G197" s="87"/>
      <c r="H197" s="87"/>
      <c r="I197" s="87"/>
      <c r="J197" s="87">
        <v>3600</v>
      </c>
      <c r="K197" s="87"/>
      <c r="L197" s="87"/>
      <c r="M197" s="87"/>
      <c r="N197" s="87"/>
      <c r="O197" s="87">
        <f>SUM('RC-Donations'!$G197:$N197)</f>
        <v>3600</v>
      </c>
      <c r="P197" s="2"/>
      <c r="Q197" s="2"/>
    </row>
    <row r="198" spans="1:17" ht="15" x14ac:dyDescent="0.25">
      <c r="A198" s="43">
        <v>197</v>
      </c>
      <c r="B198" s="44" t="s">
        <v>104</v>
      </c>
      <c r="C198" s="44">
        <v>2657457</v>
      </c>
      <c r="D198" s="44" t="s">
        <v>264</v>
      </c>
      <c r="E198" s="44" t="s">
        <v>295</v>
      </c>
      <c r="F198" s="91" t="s">
        <v>316</v>
      </c>
      <c r="G198" s="88"/>
      <c r="H198" s="88"/>
      <c r="I198" s="88"/>
      <c r="J198" s="88">
        <v>1870</v>
      </c>
      <c r="K198" s="88"/>
      <c r="L198" s="88"/>
      <c r="M198" s="88"/>
      <c r="N198" s="88"/>
      <c r="O198" s="88">
        <f>SUM('RC-Donations'!$G198:$N198)</f>
        <v>1870</v>
      </c>
      <c r="P198" s="2"/>
      <c r="Q198" s="2"/>
    </row>
    <row r="199" spans="1:17" ht="15" x14ac:dyDescent="0.25">
      <c r="A199" s="40">
        <v>198</v>
      </c>
      <c r="B199" s="41" t="s">
        <v>104</v>
      </c>
      <c r="C199" s="41">
        <v>2657457</v>
      </c>
      <c r="D199" s="41" t="s">
        <v>264</v>
      </c>
      <c r="E199" s="41" t="s">
        <v>295</v>
      </c>
      <c r="F199" s="90" t="s">
        <v>317</v>
      </c>
      <c r="G199" s="87"/>
      <c r="H199" s="87"/>
      <c r="I199" s="87"/>
      <c r="J199" s="87">
        <v>30</v>
      </c>
      <c r="K199" s="87"/>
      <c r="L199" s="87"/>
      <c r="M199" s="87"/>
      <c r="N199" s="87"/>
      <c r="O199" s="87">
        <f>SUM('RC-Donations'!$G199:$N199)</f>
        <v>30</v>
      </c>
      <c r="P199" s="2"/>
      <c r="Q199" s="2"/>
    </row>
    <row r="200" spans="1:17" ht="15" x14ac:dyDescent="0.25">
      <c r="A200" s="43">
        <v>199</v>
      </c>
      <c r="B200" s="44" t="s">
        <v>104</v>
      </c>
      <c r="C200" s="44">
        <v>2657457</v>
      </c>
      <c r="D200" s="44" t="s">
        <v>264</v>
      </c>
      <c r="E200" s="44" t="s">
        <v>295</v>
      </c>
      <c r="F200" s="91" t="s">
        <v>318</v>
      </c>
      <c r="G200" s="88"/>
      <c r="H200" s="88"/>
      <c r="I200" s="88"/>
      <c r="J200" s="88">
        <v>225</v>
      </c>
      <c r="K200" s="88"/>
      <c r="L200" s="88"/>
      <c r="M200" s="88"/>
      <c r="N200" s="88"/>
      <c r="O200" s="88">
        <f>SUM('RC-Donations'!$G200:$N200)</f>
        <v>225</v>
      </c>
      <c r="P200" s="2"/>
      <c r="Q200" s="2"/>
    </row>
    <row r="201" spans="1:17" ht="15" x14ac:dyDescent="0.25">
      <c r="A201" s="40">
        <v>200</v>
      </c>
      <c r="B201" s="41" t="s">
        <v>104</v>
      </c>
      <c r="C201" s="41">
        <v>2657457</v>
      </c>
      <c r="D201" s="41" t="s">
        <v>264</v>
      </c>
      <c r="E201" s="41" t="s">
        <v>295</v>
      </c>
      <c r="F201" s="90" t="s">
        <v>319</v>
      </c>
      <c r="G201" s="87"/>
      <c r="H201" s="87"/>
      <c r="I201" s="87"/>
      <c r="J201" s="87">
        <v>750</v>
      </c>
      <c r="K201" s="87"/>
      <c r="L201" s="87"/>
      <c r="M201" s="87"/>
      <c r="N201" s="87"/>
      <c r="O201" s="87">
        <f>SUM('RC-Donations'!$G201:$N201)</f>
        <v>750</v>
      </c>
      <c r="P201" s="2"/>
      <c r="Q201" s="2"/>
    </row>
    <row r="202" spans="1:17" ht="15" x14ac:dyDescent="0.25">
      <c r="A202" s="43">
        <v>201</v>
      </c>
      <c r="B202" s="44" t="s">
        <v>104</v>
      </c>
      <c r="C202" s="44">
        <v>2657457</v>
      </c>
      <c r="D202" s="44" t="s">
        <v>264</v>
      </c>
      <c r="E202" s="44" t="s">
        <v>295</v>
      </c>
      <c r="F202" s="91" t="s">
        <v>103</v>
      </c>
      <c r="G202" s="88"/>
      <c r="H202" s="88"/>
      <c r="I202" s="88"/>
      <c r="J202" s="88"/>
      <c r="K202" s="88"/>
      <c r="L202" s="88"/>
      <c r="M202" s="88"/>
      <c r="N202" s="88">
        <v>4235</v>
      </c>
      <c r="O202" s="88">
        <f>SUM('RC-Donations'!$G202:$N202)</f>
        <v>4235</v>
      </c>
      <c r="P202" s="2"/>
      <c r="Q202" s="2"/>
    </row>
    <row r="203" spans="1:17" ht="15" x14ac:dyDescent="0.25">
      <c r="A203" s="40">
        <v>202</v>
      </c>
      <c r="B203" s="41" t="s">
        <v>104</v>
      </c>
      <c r="C203" s="41">
        <v>2657457</v>
      </c>
      <c r="D203" s="41" t="s">
        <v>264</v>
      </c>
      <c r="E203" s="41" t="s">
        <v>295</v>
      </c>
      <c r="F203" s="90" t="s">
        <v>103</v>
      </c>
      <c r="G203" s="87"/>
      <c r="H203" s="87"/>
      <c r="I203" s="87"/>
      <c r="J203" s="87"/>
      <c r="K203" s="87"/>
      <c r="L203" s="87"/>
      <c r="M203" s="87"/>
      <c r="N203" s="87">
        <v>27985.360000000001</v>
      </c>
      <c r="O203" s="87">
        <f>SUM('RC-Donations'!$G203:$N203)</f>
        <v>27985.360000000001</v>
      </c>
      <c r="P203" s="2"/>
      <c r="Q203" s="2"/>
    </row>
    <row r="204" spans="1:17" ht="15" x14ac:dyDescent="0.25">
      <c r="A204" s="43">
        <v>203</v>
      </c>
      <c r="B204" s="44" t="s">
        <v>104</v>
      </c>
      <c r="C204" s="44">
        <v>2657457</v>
      </c>
      <c r="D204" s="44" t="s">
        <v>264</v>
      </c>
      <c r="E204" s="44" t="s">
        <v>295</v>
      </c>
      <c r="F204" s="91" t="s">
        <v>103</v>
      </c>
      <c r="G204" s="88"/>
      <c r="H204" s="88"/>
      <c r="I204" s="88"/>
      <c r="J204" s="88"/>
      <c r="K204" s="88"/>
      <c r="L204" s="88"/>
      <c r="M204" s="88"/>
      <c r="N204" s="88">
        <v>70004</v>
      </c>
      <c r="O204" s="88">
        <f>SUM('RC-Donations'!$G204:$N204)</f>
        <v>70004</v>
      </c>
      <c r="P204" s="2"/>
      <c r="Q204" s="2"/>
    </row>
    <row r="205" spans="1:17" ht="15" x14ac:dyDescent="0.25">
      <c r="A205" s="40">
        <v>204</v>
      </c>
      <c r="B205" s="41" t="s">
        <v>104</v>
      </c>
      <c r="C205" s="41">
        <v>2657457</v>
      </c>
      <c r="D205" s="41" t="s">
        <v>264</v>
      </c>
      <c r="E205" s="41" t="s">
        <v>295</v>
      </c>
      <c r="F205" s="90" t="s">
        <v>103</v>
      </c>
      <c r="G205" s="87"/>
      <c r="H205" s="87"/>
      <c r="I205" s="87"/>
      <c r="J205" s="87"/>
      <c r="K205" s="87"/>
      <c r="L205" s="87"/>
      <c r="M205" s="87"/>
      <c r="N205" s="87">
        <v>12320</v>
      </c>
      <c r="O205" s="87">
        <f>SUM('RC-Donations'!$G205:$N205)</f>
        <v>12320</v>
      </c>
      <c r="P205" s="2"/>
      <c r="Q205" s="2"/>
    </row>
    <row r="206" spans="1:17" ht="15" x14ac:dyDescent="0.25">
      <c r="A206" s="43">
        <v>205</v>
      </c>
      <c r="B206" s="44" t="s">
        <v>104</v>
      </c>
      <c r="C206" s="44">
        <v>2657457</v>
      </c>
      <c r="D206" s="44" t="s">
        <v>264</v>
      </c>
      <c r="E206" s="44" t="s">
        <v>295</v>
      </c>
      <c r="F206" s="91" t="s">
        <v>103</v>
      </c>
      <c r="G206" s="88"/>
      <c r="H206" s="88"/>
      <c r="I206" s="88"/>
      <c r="J206" s="88"/>
      <c r="K206" s="88"/>
      <c r="L206" s="88"/>
      <c r="M206" s="88"/>
      <c r="N206" s="88">
        <v>17600</v>
      </c>
      <c r="O206" s="88">
        <f>SUM('RC-Donations'!$G206:$N206)</f>
        <v>17600</v>
      </c>
      <c r="P206" s="2"/>
      <c r="Q206" s="2"/>
    </row>
    <row r="207" spans="1:17" ht="15" x14ac:dyDescent="0.25">
      <c r="A207" s="40">
        <v>206</v>
      </c>
      <c r="B207" s="41" t="s">
        <v>104</v>
      </c>
      <c r="C207" s="41">
        <v>2657457</v>
      </c>
      <c r="D207" s="41" t="s">
        <v>264</v>
      </c>
      <c r="E207" s="41" t="s">
        <v>295</v>
      </c>
      <c r="F207" s="90" t="s">
        <v>103</v>
      </c>
      <c r="G207" s="87"/>
      <c r="H207" s="87"/>
      <c r="I207" s="87"/>
      <c r="J207" s="87"/>
      <c r="K207" s="87"/>
      <c r="L207" s="87"/>
      <c r="M207" s="87"/>
      <c r="N207" s="87">
        <v>2247</v>
      </c>
      <c r="O207" s="87">
        <f>SUM('RC-Donations'!$G207:$N207)</f>
        <v>2247</v>
      </c>
      <c r="P207" s="2"/>
      <c r="Q207" s="2"/>
    </row>
    <row r="208" spans="1:17" ht="15" x14ac:dyDescent="0.25">
      <c r="A208" s="43">
        <v>207</v>
      </c>
      <c r="B208" s="44" t="s">
        <v>104</v>
      </c>
      <c r="C208" s="44">
        <v>2657457</v>
      </c>
      <c r="D208" s="44" t="s">
        <v>264</v>
      </c>
      <c r="E208" s="44" t="s">
        <v>295</v>
      </c>
      <c r="F208" s="91" t="s">
        <v>103</v>
      </c>
      <c r="G208" s="88"/>
      <c r="H208" s="88"/>
      <c r="I208" s="88"/>
      <c r="J208" s="88"/>
      <c r="K208" s="88"/>
      <c r="L208" s="88"/>
      <c r="M208" s="88"/>
      <c r="N208" s="88">
        <v>4197</v>
      </c>
      <c r="O208" s="88">
        <f>SUM('RC-Donations'!$G208:$N208)</f>
        <v>4197</v>
      </c>
      <c r="P208" s="2"/>
      <c r="Q208" s="2"/>
    </row>
    <row r="209" spans="1:17" ht="15" x14ac:dyDescent="0.25">
      <c r="A209" s="40">
        <v>208</v>
      </c>
      <c r="B209" s="41" t="s">
        <v>104</v>
      </c>
      <c r="C209" s="41">
        <v>2657457</v>
      </c>
      <c r="D209" s="41" t="s">
        <v>264</v>
      </c>
      <c r="E209" s="41" t="s">
        <v>295</v>
      </c>
      <c r="F209" s="90" t="s">
        <v>103</v>
      </c>
      <c r="G209" s="87"/>
      <c r="H209" s="87"/>
      <c r="I209" s="87"/>
      <c r="J209" s="87"/>
      <c r="K209" s="87"/>
      <c r="L209" s="87"/>
      <c r="M209" s="87"/>
      <c r="N209" s="87">
        <v>3000</v>
      </c>
      <c r="O209" s="87">
        <f>SUM('RC-Donations'!$G209:$N209)</f>
        <v>3000</v>
      </c>
      <c r="P209" s="2"/>
      <c r="Q209" s="2"/>
    </row>
    <row r="210" spans="1:17" ht="15" x14ac:dyDescent="0.25">
      <c r="A210" s="43">
        <v>209</v>
      </c>
      <c r="B210" s="44" t="s">
        <v>104</v>
      </c>
      <c r="C210" s="44">
        <v>2657457</v>
      </c>
      <c r="D210" s="44" t="s">
        <v>264</v>
      </c>
      <c r="E210" s="44" t="s">
        <v>320</v>
      </c>
      <c r="F210" s="91" t="s">
        <v>321</v>
      </c>
      <c r="G210" s="88"/>
      <c r="H210" s="88"/>
      <c r="I210" s="88"/>
      <c r="J210" s="88"/>
      <c r="K210" s="88">
        <v>36451.629999999997</v>
      </c>
      <c r="L210" s="88"/>
      <c r="M210" s="88"/>
      <c r="N210" s="88"/>
      <c r="O210" s="88">
        <f>SUM('RC-Donations'!$G210:$N210)</f>
        <v>36451.629999999997</v>
      </c>
      <c r="P210" s="2"/>
      <c r="Q210" s="2"/>
    </row>
    <row r="211" spans="1:17" ht="15" x14ac:dyDescent="0.25">
      <c r="A211" s="40">
        <v>210</v>
      </c>
      <c r="B211" s="41" t="s">
        <v>104</v>
      </c>
      <c r="C211" s="41">
        <v>2657457</v>
      </c>
      <c r="D211" s="41" t="s">
        <v>264</v>
      </c>
      <c r="E211" s="41" t="s">
        <v>320</v>
      </c>
      <c r="F211" s="90" t="s">
        <v>322</v>
      </c>
      <c r="G211" s="87"/>
      <c r="H211" s="87"/>
      <c r="I211" s="87"/>
      <c r="J211" s="87"/>
      <c r="K211" s="87">
        <v>12000</v>
      </c>
      <c r="L211" s="87"/>
      <c r="M211" s="87"/>
      <c r="N211" s="87"/>
      <c r="O211" s="87">
        <f>SUM('RC-Donations'!$G211:$N211)</f>
        <v>12000</v>
      </c>
      <c r="P211" s="2"/>
      <c r="Q211" s="2"/>
    </row>
    <row r="212" spans="1:17" ht="15" x14ac:dyDescent="0.25">
      <c r="A212" s="43">
        <v>211</v>
      </c>
      <c r="B212" s="44" t="s">
        <v>104</v>
      </c>
      <c r="C212" s="44">
        <v>2657457</v>
      </c>
      <c r="D212" s="44" t="s">
        <v>264</v>
      </c>
      <c r="E212" s="44" t="s">
        <v>320</v>
      </c>
      <c r="F212" s="91" t="s">
        <v>323</v>
      </c>
      <c r="G212" s="88"/>
      <c r="H212" s="88"/>
      <c r="I212" s="88"/>
      <c r="J212" s="88"/>
      <c r="K212" s="88">
        <v>18207.8</v>
      </c>
      <c r="L212" s="88"/>
      <c r="M212" s="88"/>
      <c r="N212" s="88"/>
      <c r="O212" s="88">
        <f>SUM('RC-Donations'!$G212:$N212)</f>
        <v>18207.8</v>
      </c>
      <c r="P212" s="2"/>
      <c r="Q212" s="2"/>
    </row>
    <row r="213" spans="1:17" ht="15" x14ac:dyDescent="0.25">
      <c r="A213" s="40">
        <v>212</v>
      </c>
      <c r="B213" s="41" t="s">
        <v>104</v>
      </c>
      <c r="C213" s="41">
        <v>2657457</v>
      </c>
      <c r="D213" s="41" t="s">
        <v>264</v>
      </c>
      <c r="E213" s="41" t="s">
        <v>320</v>
      </c>
      <c r="F213" s="90" t="s">
        <v>324</v>
      </c>
      <c r="G213" s="87"/>
      <c r="H213" s="87"/>
      <c r="I213" s="87"/>
      <c r="J213" s="87"/>
      <c r="K213" s="87">
        <v>36000</v>
      </c>
      <c r="L213" s="87"/>
      <c r="M213" s="87"/>
      <c r="N213" s="87"/>
      <c r="O213" s="87">
        <f>SUM('RC-Donations'!$G213:$N213)</f>
        <v>36000</v>
      </c>
      <c r="P213" s="2"/>
      <c r="Q213" s="2"/>
    </row>
    <row r="214" spans="1:17" ht="15" x14ac:dyDescent="0.25">
      <c r="A214" s="43">
        <v>213</v>
      </c>
      <c r="B214" s="44" t="s">
        <v>104</v>
      </c>
      <c r="C214" s="44">
        <v>2657457</v>
      </c>
      <c r="D214" s="44" t="s">
        <v>264</v>
      </c>
      <c r="E214" s="44" t="s">
        <v>320</v>
      </c>
      <c r="F214" s="91" t="s">
        <v>325</v>
      </c>
      <c r="G214" s="88"/>
      <c r="H214" s="88"/>
      <c r="I214" s="88"/>
      <c r="J214" s="88"/>
      <c r="K214" s="88"/>
      <c r="L214" s="88">
        <v>194365.505</v>
      </c>
      <c r="M214" s="88"/>
      <c r="N214" s="88"/>
      <c r="O214" s="88">
        <f>SUM('RC-Donations'!$G214:$N214)</f>
        <v>194365.505</v>
      </c>
      <c r="P214" s="2"/>
      <c r="Q214" s="2"/>
    </row>
    <row r="215" spans="1:17" ht="15" x14ac:dyDescent="0.25">
      <c r="A215" s="40">
        <v>214</v>
      </c>
      <c r="B215" s="41" t="s">
        <v>104</v>
      </c>
      <c r="C215" s="41">
        <v>2657457</v>
      </c>
      <c r="D215" s="41" t="s">
        <v>264</v>
      </c>
      <c r="E215" s="41" t="s">
        <v>320</v>
      </c>
      <c r="F215" s="90" t="s">
        <v>325</v>
      </c>
      <c r="G215" s="87"/>
      <c r="H215" s="87"/>
      <c r="I215" s="87"/>
      <c r="J215" s="87"/>
      <c r="K215" s="87"/>
      <c r="L215" s="87">
        <v>66500</v>
      </c>
      <c r="M215" s="87"/>
      <c r="N215" s="87"/>
      <c r="O215" s="87">
        <f>SUM('RC-Donations'!$G215:$N215)</f>
        <v>66500</v>
      </c>
      <c r="P215" s="2"/>
      <c r="Q215" s="2"/>
    </row>
    <row r="216" spans="1:17" ht="15" x14ac:dyDescent="0.25">
      <c r="A216" s="43">
        <v>215</v>
      </c>
      <c r="B216" s="44" t="s">
        <v>104</v>
      </c>
      <c r="C216" s="44">
        <v>2657457</v>
      </c>
      <c r="D216" s="44" t="s">
        <v>264</v>
      </c>
      <c r="E216" s="44" t="s">
        <v>320</v>
      </c>
      <c r="F216" s="91" t="s">
        <v>325</v>
      </c>
      <c r="G216" s="88"/>
      <c r="H216" s="88"/>
      <c r="I216" s="88"/>
      <c r="J216" s="88"/>
      <c r="K216" s="88"/>
      <c r="L216" s="88">
        <v>481066.23300000001</v>
      </c>
      <c r="M216" s="88"/>
      <c r="N216" s="88"/>
      <c r="O216" s="88">
        <f>SUM('RC-Donations'!$G216:$N216)</f>
        <v>481066.23300000001</v>
      </c>
      <c r="P216" s="2"/>
      <c r="Q216" s="2"/>
    </row>
    <row r="217" spans="1:17" ht="15" x14ac:dyDescent="0.25">
      <c r="A217" s="40">
        <v>216</v>
      </c>
      <c r="B217" s="41" t="s">
        <v>104</v>
      </c>
      <c r="C217" s="41">
        <v>2657457</v>
      </c>
      <c r="D217" s="41" t="s">
        <v>264</v>
      </c>
      <c r="E217" s="41" t="s">
        <v>320</v>
      </c>
      <c r="F217" s="90" t="s">
        <v>325</v>
      </c>
      <c r="G217" s="87"/>
      <c r="H217" s="87"/>
      <c r="I217" s="87"/>
      <c r="J217" s="87"/>
      <c r="K217" s="87"/>
      <c r="L217" s="87">
        <v>472326.80699999997</v>
      </c>
      <c r="M217" s="87"/>
      <c r="N217" s="87"/>
      <c r="O217" s="87">
        <f>SUM('RC-Donations'!$G217:$N217)</f>
        <v>472326.80699999997</v>
      </c>
      <c r="P217" s="2"/>
      <c r="Q217" s="2"/>
    </row>
    <row r="218" spans="1:17" ht="15" x14ac:dyDescent="0.25">
      <c r="A218" s="43">
        <v>217</v>
      </c>
      <c r="B218" s="44" t="s">
        <v>104</v>
      </c>
      <c r="C218" s="44">
        <v>2657457</v>
      </c>
      <c r="D218" s="44" t="s">
        <v>264</v>
      </c>
      <c r="E218" s="44" t="s">
        <v>320</v>
      </c>
      <c r="F218" s="91" t="s">
        <v>326</v>
      </c>
      <c r="G218" s="88"/>
      <c r="H218" s="88"/>
      <c r="I218" s="88"/>
      <c r="J218" s="88"/>
      <c r="K218" s="88"/>
      <c r="L218" s="88">
        <v>28.2</v>
      </c>
      <c r="M218" s="88"/>
      <c r="N218" s="88"/>
      <c r="O218" s="88">
        <f>SUM('RC-Donations'!$G218:$N218)</f>
        <v>28.2</v>
      </c>
      <c r="P218" s="2"/>
      <c r="Q218" s="2"/>
    </row>
    <row r="219" spans="1:17" ht="15" x14ac:dyDescent="0.25">
      <c r="A219" s="40">
        <v>218</v>
      </c>
      <c r="B219" s="41" t="s">
        <v>104</v>
      </c>
      <c r="C219" s="41">
        <v>2657457</v>
      </c>
      <c r="D219" s="41" t="s">
        <v>264</v>
      </c>
      <c r="E219" s="41" t="s">
        <v>320</v>
      </c>
      <c r="F219" s="90" t="s">
        <v>327</v>
      </c>
      <c r="G219" s="87"/>
      <c r="H219" s="87"/>
      <c r="I219" s="87"/>
      <c r="J219" s="87"/>
      <c r="K219" s="87"/>
      <c r="L219" s="87">
        <v>18.8</v>
      </c>
      <c r="M219" s="87"/>
      <c r="N219" s="87"/>
      <c r="O219" s="87">
        <f>SUM('RC-Donations'!$G219:$N219)</f>
        <v>18.8</v>
      </c>
      <c r="P219" s="2"/>
      <c r="Q219" s="2"/>
    </row>
    <row r="220" spans="1:17" ht="15" x14ac:dyDescent="0.25">
      <c r="A220" s="43">
        <v>219</v>
      </c>
      <c r="B220" s="44" t="s">
        <v>104</v>
      </c>
      <c r="C220" s="44">
        <v>2657457</v>
      </c>
      <c r="D220" s="44" t="s">
        <v>264</v>
      </c>
      <c r="E220" s="44" t="s">
        <v>320</v>
      </c>
      <c r="F220" s="91" t="s">
        <v>328</v>
      </c>
      <c r="G220" s="88"/>
      <c r="H220" s="88"/>
      <c r="I220" s="88"/>
      <c r="J220" s="88"/>
      <c r="K220" s="88"/>
      <c r="L220" s="88">
        <v>18.8</v>
      </c>
      <c r="M220" s="88"/>
      <c r="N220" s="88"/>
      <c r="O220" s="88">
        <f>SUM('RC-Donations'!$G220:$N220)</f>
        <v>18.8</v>
      </c>
      <c r="P220" s="2"/>
      <c r="Q220" s="2"/>
    </row>
    <row r="221" spans="1:17" ht="15" x14ac:dyDescent="0.25">
      <c r="A221" s="40">
        <v>220</v>
      </c>
      <c r="B221" s="41" t="s">
        <v>104</v>
      </c>
      <c r="C221" s="41">
        <v>2657457</v>
      </c>
      <c r="D221" s="41" t="s">
        <v>264</v>
      </c>
      <c r="E221" s="41" t="s">
        <v>320</v>
      </c>
      <c r="F221" s="90" t="s">
        <v>329</v>
      </c>
      <c r="G221" s="87"/>
      <c r="H221" s="87"/>
      <c r="I221" s="87"/>
      <c r="J221" s="87"/>
      <c r="K221" s="87"/>
      <c r="L221" s="87">
        <v>300</v>
      </c>
      <c r="M221" s="87"/>
      <c r="N221" s="87"/>
      <c r="O221" s="87">
        <f>SUM('RC-Donations'!$G221:$N221)</f>
        <v>300</v>
      </c>
      <c r="P221" s="2"/>
      <c r="Q221" s="2"/>
    </row>
    <row r="222" spans="1:17" ht="15" x14ac:dyDescent="0.25">
      <c r="A222" s="43">
        <v>221</v>
      </c>
      <c r="B222" s="44" t="s">
        <v>104</v>
      </c>
      <c r="C222" s="44">
        <v>2657457</v>
      </c>
      <c r="D222" s="44" t="s">
        <v>264</v>
      </c>
      <c r="E222" s="44" t="s">
        <v>320</v>
      </c>
      <c r="F222" s="91" t="s">
        <v>330</v>
      </c>
      <c r="G222" s="88"/>
      <c r="H222" s="88"/>
      <c r="I222" s="88"/>
      <c r="J222" s="88"/>
      <c r="K222" s="88"/>
      <c r="L222" s="88">
        <v>250</v>
      </c>
      <c r="M222" s="88"/>
      <c r="N222" s="88"/>
      <c r="O222" s="88">
        <f>SUM('RC-Donations'!$G222:$N222)</f>
        <v>250</v>
      </c>
      <c r="P222" s="2"/>
      <c r="Q222" s="2"/>
    </row>
    <row r="223" spans="1:17" ht="15" x14ac:dyDescent="0.25">
      <c r="A223" s="40">
        <v>222</v>
      </c>
      <c r="B223" s="41" t="s">
        <v>104</v>
      </c>
      <c r="C223" s="41">
        <v>2657457</v>
      </c>
      <c r="D223" s="41" t="s">
        <v>264</v>
      </c>
      <c r="E223" s="41" t="s">
        <v>320</v>
      </c>
      <c r="F223" s="90" t="s">
        <v>331</v>
      </c>
      <c r="G223" s="87"/>
      <c r="H223" s="87"/>
      <c r="I223" s="87"/>
      <c r="J223" s="87"/>
      <c r="K223" s="87"/>
      <c r="L223" s="87">
        <v>95</v>
      </c>
      <c r="M223" s="87"/>
      <c r="N223" s="87"/>
      <c r="O223" s="87">
        <f>SUM('RC-Donations'!$G223:$N223)</f>
        <v>95</v>
      </c>
      <c r="P223" s="2"/>
      <c r="Q223" s="2"/>
    </row>
    <row r="224" spans="1:17" ht="15" x14ac:dyDescent="0.25">
      <c r="A224" s="43">
        <v>223</v>
      </c>
      <c r="B224" s="44" t="s">
        <v>104</v>
      </c>
      <c r="C224" s="44">
        <v>2657457</v>
      </c>
      <c r="D224" s="44" t="s">
        <v>264</v>
      </c>
      <c r="E224" s="44" t="s">
        <v>320</v>
      </c>
      <c r="F224" s="91" t="s">
        <v>332</v>
      </c>
      <c r="G224" s="88"/>
      <c r="H224" s="88"/>
      <c r="I224" s="88"/>
      <c r="J224" s="88"/>
      <c r="K224" s="88"/>
      <c r="L224" s="88">
        <v>50</v>
      </c>
      <c r="M224" s="88"/>
      <c r="N224" s="88"/>
      <c r="O224" s="88">
        <f>SUM('RC-Donations'!$G224:$N224)</f>
        <v>50</v>
      </c>
      <c r="P224" s="2"/>
      <c r="Q224" s="2"/>
    </row>
    <row r="225" spans="1:17" ht="15" x14ac:dyDescent="0.25">
      <c r="A225" s="40">
        <v>224</v>
      </c>
      <c r="B225" s="41" t="s">
        <v>104</v>
      </c>
      <c r="C225" s="41">
        <v>2657457</v>
      </c>
      <c r="D225" s="41" t="s">
        <v>264</v>
      </c>
      <c r="E225" s="41" t="s">
        <v>320</v>
      </c>
      <c r="F225" s="90" t="s">
        <v>333</v>
      </c>
      <c r="G225" s="87"/>
      <c r="H225" s="87"/>
      <c r="I225" s="87"/>
      <c r="J225" s="87"/>
      <c r="K225" s="87"/>
      <c r="L225" s="87">
        <v>1950</v>
      </c>
      <c r="M225" s="87"/>
      <c r="N225" s="87"/>
      <c r="O225" s="87">
        <f>SUM('RC-Donations'!$G225:$N225)</f>
        <v>1950</v>
      </c>
      <c r="P225" s="2"/>
      <c r="Q225" s="2"/>
    </row>
    <row r="226" spans="1:17" ht="15" x14ac:dyDescent="0.25">
      <c r="A226" s="43">
        <v>225</v>
      </c>
      <c r="B226" s="44" t="s">
        <v>104</v>
      </c>
      <c r="C226" s="44">
        <v>2657457</v>
      </c>
      <c r="D226" s="44" t="s">
        <v>264</v>
      </c>
      <c r="E226" s="44" t="s">
        <v>320</v>
      </c>
      <c r="F226" s="91" t="s">
        <v>334</v>
      </c>
      <c r="G226" s="88"/>
      <c r="H226" s="88"/>
      <c r="I226" s="88"/>
      <c r="J226" s="88"/>
      <c r="K226" s="88"/>
      <c r="L226" s="88">
        <v>9.4</v>
      </c>
      <c r="M226" s="88"/>
      <c r="N226" s="88"/>
      <c r="O226" s="88">
        <f>SUM('RC-Donations'!$G226:$N226)</f>
        <v>9.4</v>
      </c>
      <c r="P226" s="2"/>
      <c r="Q226" s="2"/>
    </row>
    <row r="227" spans="1:17" ht="15" x14ac:dyDescent="0.25">
      <c r="A227" s="40">
        <v>226</v>
      </c>
      <c r="B227" s="41" t="s">
        <v>104</v>
      </c>
      <c r="C227" s="41">
        <v>2657457</v>
      </c>
      <c r="D227" s="41" t="s">
        <v>264</v>
      </c>
      <c r="E227" s="41" t="s">
        <v>320</v>
      </c>
      <c r="F227" s="90" t="s">
        <v>103</v>
      </c>
      <c r="G227" s="87"/>
      <c r="H227" s="87"/>
      <c r="I227" s="87"/>
      <c r="J227" s="87"/>
      <c r="K227" s="87"/>
      <c r="L227" s="87"/>
      <c r="M227" s="87"/>
      <c r="N227" s="87">
        <v>71734.077999999994</v>
      </c>
      <c r="O227" s="87">
        <f>SUM('RC-Donations'!$G227:$N227)</f>
        <v>71734.077999999994</v>
      </c>
      <c r="P227" s="2"/>
      <c r="Q227" s="2"/>
    </row>
    <row r="228" spans="1:17" ht="15" x14ac:dyDescent="0.25">
      <c r="A228" s="43">
        <v>227</v>
      </c>
      <c r="B228" s="44" t="s">
        <v>104</v>
      </c>
      <c r="C228" s="44">
        <v>2657457</v>
      </c>
      <c r="D228" s="44" t="s">
        <v>264</v>
      </c>
      <c r="E228" s="44" t="s">
        <v>320</v>
      </c>
      <c r="F228" s="91" t="s">
        <v>103</v>
      </c>
      <c r="G228" s="88"/>
      <c r="H228" s="88"/>
      <c r="I228" s="88"/>
      <c r="J228" s="88"/>
      <c r="K228" s="88"/>
      <c r="L228" s="88"/>
      <c r="M228" s="88"/>
      <c r="N228" s="88">
        <v>8800</v>
      </c>
      <c r="O228" s="88">
        <f>SUM('RC-Donations'!$G228:$N228)</f>
        <v>8800</v>
      </c>
      <c r="P228" s="2"/>
      <c r="Q228" s="2"/>
    </row>
    <row r="229" spans="1:17" ht="15" x14ac:dyDescent="0.25">
      <c r="A229" s="40">
        <v>228</v>
      </c>
      <c r="B229" s="41" t="s">
        <v>104</v>
      </c>
      <c r="C229" s="41">
        <v>2657457</v>
      </c>
      <c r="D229" s="41" t="s">
        <v>264</v>
      </c>
      <c r="E229" s="41" t="s">
        <v>320</v>
      </c>
      <c r="F229" s="90" t="s">
        <v>103</v>
      </c>
      <c r="G229" s="87"/>
      <c r="H229" s="87"/>
      <c r="I229" s="87"/>
      <c r="J229" s="87"/>
      <c r="K229" s="87"/>
      <c r="L229" s="87"/>
      <c r="M229" s="87"/>
      <c r="N229" s="87">
        <v>16632</v>
      </c>
      <c r="O229" s="87">
        <f>SUM('RC-Donations'!$G229:$N229)</f>
        <v>16632</v>
      </c>
      <c r="P229" s="2"/>
      <c r="Q229" s="2"/>
    </row>
    <row r="230" spans="1:17" ht="15" x14ac:dyDescent="0.25">
      <c r="A230" s="43">
        <v>229</v>
      </c>
      <c r="B230" s="44" t="s">
        <v>104</v>
      </c>
      <c r="C230" s="44">
        <v>2657457</v>
      </c>
      <c r="D230" s="44" t="s">
        <v>264</v>
      </c>
      <c r="E230" s="44" t="s">
        <v>320</v>
      </c>
      <c r="F230" s="91" t="s">
        <v>103</v>
      </c>
      <c r="G230" s="88"/>
      <c r="H230" s="88"/>
      <c r="I230" s="88"/>
      <c r="J230" s="88"/>
      <c r="K230" s="88"/>
      <c r="L230" s="88"/>
      <c r="M230" s="88"/>
      <c r="N230" s="88">
        <v>38808</v>
      </c>
      <c r="O230" s="88">
        <f>SUM('RC-Donations'!$G230:$N230)</f>
        <v>38808</v>
      </c>
      <c r="P230" s="2"/>
      <c r="Q230" s="2"/>
    </row>
    <row r="231" spans="1:17" ht="15" x14ac:dyDescent="0.25">
      <c r="A231" s="40">
        <v>230</v>
      </c>
      <c r="B231" s="41" t="s">
        <v>104</v>
      </c>
      <c r="C231" s="41">
        <v>2657457</v>
      </c>
      <c r="D231" s="41" t="s">
        <v>264</v>
      </c>
      <c r="E231" s="41" t="s">
        <v>335</v>
      </c>
      <c r="F231" s="90" t="s">
        <v>336</v>
      </c>
      <c r="G231" s="87"/>
      <c r="H231" s="87"/>
      <c r="I231" s="87"/>
      <c r="J231" s="87"/>
      <c r="K231" s="87">
        <v>1000</v>
      </c>
      <c r="L231" s="87"/>
      <c r="M231" s="87"/>
      <c r="N231" s="87"/>
      <c r="O231" s="87">
        <f>SUM('RC-Donations'!$G231:$N231)</f>
        <v>1000</v>
      </c>
      <c r="P231" s="2"/>
      <c r="Q231" s="2"/>
    </row>
    <row r="232" spans="1:17" ht="15" x14ac:dyDescent="0.25">
      <c r="A232" s="43">
        <v>231</v>
      </c>
      <c r="B232" s="44" t="s">
        <v>104</v>
      </c>
      <c r="C232" s="44">
        <v>2657457</v>
      </c>
      <c r="D232" s="44" t="s">
        <v>264</v>
      </c>
      <c r="E232" s="44" t="s">
        <v>335</v>
      </c>
      <c r="F232" s="91" t="s">
        <v>337</v>
      </c>
      <c r="G232" s="88"/>
      <c r="H232" s="88"/>
      <c r="I232" s="88"/>
      <c r="J232" s="88"/>
      <c r="K232" s="88">
        <v>12000</v>
      </c>
      <c r="L232" s="88"/>
      <c r="M232" s="88"/>
      <c r="N232" s="88"/>
      <c r="O232" s="88">
        <f>SUM('RC-Donations'!$G232:$N232)</f>
        <v>12000</v>
      </c>
      <c r="P232" s="2"/>
      <c r="Q232" s="2"/>
    </row>
    <row r="233" spans="1:17" ht="15" x14ac:dyDescent="0.25">
      <c r="A233" s="40">
        <v>232</v>
      </c>
      <c r="B233" s="41" t="s">
        <v>104</v>
      </c>
      <c r="C233" s="41">
        <v>2657457</v>
      </c>
      <c r="D233" s="41" t="s">
        <v>264</v>
      </c>
      <c r="E233" s="41" t="s">
        <v>335</v>
      </c>
      <c r="F233" s="90" t="s">
        <v>325</v>
      </c>
      <c r="G233" s="87"/>
      <c r="H233" s="87"/>
      <c r="I233" s="87"/>
      <c r="J233" s="87"/>
      <c r="K233" s="87"/>
      <c r="L233" s="87">
        <v>54494.64</v>
      </c>
      <c r="M233" s="87"/>
      <c r="N233" s="87"/>
      <c r="O233" s="87">
        <f>SUM('RC-Donations'!$G233:$N233)</f>
        <v>54494.64</v>
      </c>
      <c r="P233" s="2"/>
      <c r="Q233" s="2"/>
    </row>
    <row r="234" spans="1:17" ht="15" x14ac:dyDescent="0.25">
      <c r="A234" s="43">
        <v>233</v>
      </c>
      <c r="B234" s="44" t="s">
        <v>104</v>
      </c>
      <c r="C234" s="44">
        <v>2657457</v>
      </c>
      <c r="D234" s="44" t="s">
        <v>264</v>
      </c>
      <c r="E234" s="44" t="s">
        <v>335</v>
      </c>
      <c r="F234" s="91" t="s">
        <v>325</v>
      </c>
      <c r="G234" s="88"/>
      <c r="H234" s="88"/>
      <c r="I234" s="88"/>
      <c r="J234" s="88"/>
      <c r="K234" s="88"/>
      <c r="L234" s="88">
        <v>209933.05300000001</v>
      </c>
      <c r="M234" s="88"/>
      <c r="N234" s="88"/>
      <c r="O234" s="88">
        <f>SUM('RC-Donations'!$G234:$N234)</f>
        <v>209933.05300000001</v>
      </c>
      <c r="P234" s="2"/>
      <c r="Q234" s="2"/>
    </row>
    <row r="235" spans="1:17" ht="15" x14ac:dyDescent="0.25">
      <c r="A235" s="40">
        <v>234</v>
      </c>
      <c r="B235" s="41" t="s">
        <v>104</v>
      </c>
      <c r="C235" s="41">
        <v>2657457</v>
      </c>
      <c r="D235" s="41" t="s">
        <v>264</v>
      </c>
      <c r="E235" s="41" t="s">
        <v>335</v>
      </c>
      <c r="F235" s="90" t="s">
        <v>325</v>
      </c>
      <c r="G235" s="87"/>
      <c r="H235" s="87"/>
      <c r="I235" s="87"/>
      <c r="J235" s="87"/>
      <c r="K235" s="87"/>
      <c r="L235" s="87">
        <v>19200</v>
      </c>
      <c r="M235" s="87"/>
      <c r="N235" s="87"/>
      <c r="O235" s="87">
        <f>SUM('RC-Donations'!$G235:$N235)</f>
        <v>19200</v>
      </c>
      <c r="P235" s="2"/>
      <c r="Q235" s="2"/>
    </row>
    <row r="236" spans="1:17" ht="15" x14ac:dyDescent="0.25">
      <c r="A236" s="43">
        <v>235</v>
      </c>
      <c r="B236" s="44" t="s">
        <v>104</v>
      </c>
      <c r="C236" s="44">
        <v>2657457</v>
      </c>
      <c r="D236" s="44" t="s">
        <v>264</v>
      </c>
      <c r="E236" s="44" t="s">
        <v>335</v>
      </c>
      <c r="F236" s="91" t="s">
        <v>338</v>
      </c>
      <c r="G236" s="88"/>
      <c r="H236" s="88"/>
      <c r="I236" s="88"/>
      <c r="J236" s="88"/>
      <c r="K236" s="88"/>
      <c r="L236" s="88">
        <v>1500</v>
      </c>
      <c r="M236" s="88"/>
      <c r="N236" s="88"/>
      <c r="O236" s="88">
        <f>SUM('RC-Donations'!$G236:$N236)</f>
        <v>1500</v>
      </c>
      <c r="P236" s="2"/>
      <c r="Q236" s="2"/>
    </row>
    <row r="237" spans="1:17" ht="15" x14ac:dyDescent="0.25">
      <c r="A237" s="40">
        <v>236</v>
      </c>
      <c r="B237" s="41" t="s">
        <v>104</v>
      </c>
      <c r="C237" s="41">
        <v>2657457</v>
      </c>
      <c r="D237" s="41" t="s">
        <v>264</v>
      </c>
      <c r="E237" s="41" t="s">
        <v>339</v>
      </c>
      <c r="F237" s="90" t="s">
        <v>340</v>
      </c>
      <c r="G237" s="87"/>
      <c r="H237" s="87"/>
      <c r="I237" s="87"/>
      <c r="J237" s="87"/>
      <c r="K237" s="87">
        <v>12000</v>
      </c>
      <c r="L237" s="87"/>
      <c r="M237" s="87"/>
      <c r="N237" s="87"/>
      <c r="O237" s="87">
        <f>SUM('RC-Donations'!$G237:$N237)</f>
        <v>12000</v>
      </c>
      <c r="P237" s="2"/>
      <c r="Q237" s="2"/>
    </row>
    <row r="238" spans="1:17" ht="15" x14ac:dyDescent="0.25">
      <c r="A238" s="43">
        <v>237</v>
      </c>
      <c r="B238" s="44" t="s">
        <v>104</v>
      </c>
      <c r="C238" s="44">
        <v>2657457</v>
      </c>
      <c r="D238" s="44" t="s">
        <v>264</v>
      </c>
      <c r="E238" s="44" t="s">
        <v>339</v>
      </c>
      <c r="F238" s="91" t="s">
        <v>325</v>
      </c>
      <c r="G238" s="88"/>
      <c r="H238" s="88"/>
      <c r="I238" s="88"/>
      <c r="J238" s="88"/>
      <c r="K238" s="88"/>
      <c r="L238" s="88">
        <v>57140</v>
      </c>
      <c r="M238" s="88"/>
      <c r="N238" s="88"/>
      <c r="O238" s="88">
        <f>SUM('RC-Donations'!$G238:$N238)</f>
        <v>57140</v>
      </c>
      <c r="P238" s="2"/>
      <c r="Q238" s="2"/>
    </row>
    <row r="239" spans="1:17" ht="15" x14ac:dyDescent="0.25">
      <c r="A239" s="40">
        <v>238</v>
      </c>
      <c r="B239" s="41" t="s">
        <v>104</v>
      </c>
      <c r="C239" s="41">
        <v>2657457</v>
      </c>
      <c r="D239" s="41" t="s">
        <v>264</v>
      </c>
      <c r="E239" s="41" t="s">
        <v>339</v>
      </c>
      <c r="F239" s="90" t="s">
        <v>325</v>
      </c>
      <c r="G239" s="87"/>
      <c r="H239" s="87"/>
      <c r="I239" s="87"/>
      <c r="J239" s="87"/>
      <c r="K239" s="87"/>
      <c r="L239" s="87">
        <v>55800</v>
      </c>
      <c r="M239" s="87"/>
      <c r="N239" s="87"/>
      <c r="O239" s="87">
        <f>SUM('RC-Donations'!$G239:$N239)</f>
        <v>55800</v>
      </c>
      <c r="P239" s="2"/>
      <c r="Q239" s="2"/>
    </row>
    <row r="240" spans="1:17" ht="15" x14ac:dyDescent="0.25">
      <c r="A240" s="43">
        <v>239</v>
      </c>
      <c r="B240" s="44" t="s">
        <v>104</v>
      </c>
      <c r="C240" s="44">
        <v>2657457</v>
      </c>
      <c r="D240" s="44" t="s">
        <v>264</v>
      </c>
      <c r="E240" s="44" t="s">
        <v>339</v>
      </c>
      <c r="F240" s="91" t="s">
        <v>325</v>
      </c>
      <c r="G240" s="88"/>
      <c r="H240" s="88"/>
      <c r="I240" s="88"/>
      <c r="J240" s="88"/>
      <c r="K240" s="88"/>
      <c r="L240" s="88">
        <v>117600</v>
      </c>
      <c r="M240" s="88"/>
      <c r="N240" s="88"/>
      <c r="O240" s="88">
        <f>SUM('RC-Donations'!$G240:$N240)</f>
        <v>117600</v>
      </c>
      <c r="P240" s="2"/>
      <c r="Q240" s="2"/>
    </row>
    <row r="241" spans="1:17" ht="15" x14ac:dyDescent="0.25">
      <c r="A241" s="40">
        <v>240</v>
      </c>
      <c r="B241" s="41" t="s">
        <v>104</v>
      </c>
      <c r="C241" s="41">
        <v>2657457</v>
      </c>
      <c r="D241" s="41" t="s">
        <v>264</v>
      </c>
      <c r="E241" s="41" t="s">
        <v>339</v>
      </c>
      <c r="F241" s="90" t="s">
        <v>325</v>
      </c>
      <c r="G241" s="87"/>
      <c r="H241" s="87"/>
      <c r="I241" s="87"/>
      <c r="J241" s="87"/>
      <c r="K241" s="87"/>
      <c r="L241" s="87">
        <v>117014.5</v>
      </c>
      <c r="M241" s="87"/>
      <c r="N241" s="87"/>
      <c r="O241" s="87">
        <f>SUM('RC-Donations'!$G241:$N241)</f>
        <v>117014.5</v>
      </c>
      <c r="P241" s="2"/>
      <c r="Q241" s="2"/>
    </row>
    <row r="242" spans="1:17" ht="30" x14ac:dyDescent="0.25">
      <c r="A242" s="43">
        <v>241</v>
      </c>
      <c r="B242" s="44" t="s">
        <v>104</v>
      </c>
      <c r="C242" s="44">
        <v>2657457</v>
      </c>
      <c r="D242" s="44" t="s">
        <v>264</v>
      </c>
      <c r="E242" s="44" t="s">
        <v>339</v>
      </c>
      <c r="F242" s="91" t="s">
        <v>341</v>
      </c>
      <c r="G242" s="88"/>
      <c r="H242" s="88"/>
      <c r="I242" s="88"/>
      <c r="J242" s="88"/>
      <c r="K242" s="88"/>
      <c r="L242" s="88">
        <v>5029.8</v>
      </c>
      <c r="M242" s="88"/>
      <c r="N242" s="88"/>
      <c r="O242" s="88">
        <f>SUM('RC-Donations'!$G242:$N242)</f>
        <v>5029.8</v>
      </c>
      <c r="P242" s="2"/>
      <c r="Q242" s="2"/>
    </row>
    <row r="243" spans="1:17" ht="15" x14ac:dyDescent="0.25">
      <c r="A243" s="40">
        <v>242</v>
      </c>
      <c r="B243" s="41" t="s">
        <v>104</v>
      </c>
      <c r="C243" s="41">
        <v>2657457</v>
      </c>
      <c r="D243" s="41" t="s">
        <v>264</v>
      </c>
      <c r="E243" s="41" t="s">
        <v>41</v>
      </c>
      <c r="F243" s="90" t="s">
        <v>333</v>
      </c>
      <c r="G243" s="87"/>
      <c r="H243" s="87"/>
      <c r="I243" s="87"/>
      <c r="J243" s="87"/>
      <c r="K243" s="87"/>
      <c r="L243" s="87">
        <v>1500</v>
      </c>
      <c r="M243" s="87"/>
      <c r="N243" s="87"/>
      <c r="O243" s="87">
        <f>SUM('RC-Donations'!$G243:$N243)</f>
        <v>1500</v>
      </c>
      <c r="P243" s="2"/>
      <c r="Q243" s="2"/>
    </row>
    <row r="244" spans="1:17" ht="15" x14ac:dyDescent="0.25">
      <c r="A244" s="43">
        <v>243</v>
      </c>
      <c r="B244" s="44" t="s">
        <v>343</v>
      </c>
      <c r="C244" s="44">
        <v>5084555</v>
      </c>
      <c r="D244" s="44" t="s">
        <v>264</v>
      </c>
      <c r="E244" s="44" t="s">
        <v>268</v>
      </c>
      <c r="F244" s="91" t="s">
        <v>342</v>
      </c>
      <c r="G244" s="88"/>
      <c r="H244" s="88"/>
      <c r="I244" s="88"/>
      <c r="J244" s="88"/>
      <c r="K244" s="88">
        <v>5000</v>
      </c>
      <c r="L244" s="88"/>
      <c r="M244" s="88"/>
      <c r="N244" s="88"/>
      <c r="O244" s="88">
        <f>SUM('RC-Donations'!$G244:$N244)</f>
        <v>5000</v>
      </c>
      <c r="P244" s="2"/>
      <c r="Q244" s="2"/>
    </row>
    <row r="245" spans="1:17" ht="15" x14ac:dyDescent="0.25">
      <c r="A245" s="40">
        <v>244</v>
      </c>
      <c r="B245" s="41" t="s">
        <v>343</v>
      </c>
      <c r="C245" s="41">
        <v>5084555</v>
      </c>
      <c r="D245" s="41" t="s">
        <v>264</v>
      </c>
      <c r="E245" s="41" t="s">
        <v>268</v>
      </c>
      <c r="F245" s="90" t="s">
        <v>344</v>
      </c>
      <c r="G245" s="87"/>
      <c r="H245" s="87"/>
      <c r="I245" s="87"/>
      <c r="J245" s="87"/>
      <c r="K245" s="87"/>
      <c r="L245" s="87">
        <v>66</v>
      </c>
      <c r="M245" s="87"/>
      <c r="N245" s="87"/>
      <c r="O245" s="87">
        <f>SUM('RC-Donations'!$G245:$N245)</f>
        <v>66</v>
      </c>
      <c r="P245" s="2"/>
      <c r="Q245" s="2"/>
    </row>
    <row r="246" spans="1:17" ht="15" x14ac:dyDescent="0.25">
      <c r="A246" s="43">
        <v>245</v>
      </c>
      <c r="B246" s="44" t="s">
        <v>343</v>
      </c>
      <c r="C246" s="44">
        <v>5084555</v>
      </c>
      <c r="D246" s="44" t="s">
        <v>264</v>
      </c>
      <c r="E246" s="44" t="s">
        <v>268</v>
      </c>
      <c r="F246" s="91" t="s">
        <v>345</v>
      </c>
      <c r="G246" s="88"/>
      <c r="H246" s="88"/>
      <c r="I246" s="88"/>
      <c r="J246" s="88"/>
      <c r="K246" s="88"/>
      <c r="L246" s="88">
        <v>93.2</v>
      </c>
      <c r="M246" s="88"/>
      <c r="N246" s="88"/>
      <c r="O246" s="88">
        <f>SUM('RC-Donations'!$G246:$N246)</f>
        <v>93.2</v>
      </c>
      <c r="P246" s="2"/>
      <c r="Q246" s="2"/>
    </row>
    <row r="247" spans="1:17" ht="15" x14ac:dyDescent="0.25">
      <c r="A247" s="40">
        <v>246</v>
      </c>
      <c r="B247" s="41" t="s">
        <v>343</v>
      </c>
      <c r="C247" s="41">
        <v>5084555</v>
      </c>
      <c r="D247" s="41" t="s">
        <v>264</v>
      </c>
      <c r="E247" s="41" t="s">
        <v>268</v>
      </c>
      <c r="F247" s="90" t="s">
        <v>346</v>
      </c>
      <c r="G247" s="87"/>
      <c r="H247" s="87"/>
      <c r="I247" s="87"/>
      <c r="J247" s="87"/>
      <c r="K247" s="87"/>
      <c r="L247" s="87">
        <v>373.7</v>
      </c>
      <c r="M247" s="87"/>
      <c r="N247" s="87"/>
      <c r="O247" s="87">
        <f>SUM('RC-Donations'!$G247:$N247)</f>
        <v>373.7</v>
      </c>
      <c r="P247" s="2"/>
      <c r="Q247" s="2"/>
    </row>
    <row r="248" spans="1:17" ht="30" x14ac:dyDescent="0.25">
      <c r="A248" s="43">
        <v>247</v>
      </c>
      <c r="B248" s="44" t="s">
        <v>343</v>
      </c>
      <c r="C248" s="44">
        <v>5084555</v>
      </c>
      <c r="D248" s="44" t="s">
        <v>264</v>
      </c>
      <c r="E248" s="44" t="s">
        <v>268</v>
      </c>
      <c r="F248" s="91" t="s">
        <v>347</v>
      </c>
      <c r="G248" s="88"/>
      <c r="H248" s="88"/>
      <c r="I248" s="88"/>
      <c r="J248" s="88"/>
      <c r="K248" s="88"/>
      <c r="L248" s="88">
        <v>2459.6</v>
      </c>
      <c r="M248" s="88"/>
      <c r="N248" s="88"/>
      <c r="O248" s="88">
        <f>SUM('RC-Donations'!$G248:$N248)</f>
        <v>2459.6</v>
      </c>
      <c r="P248" s="2"/>
      <c r="Q248" s="2"/>
    </row>
    <row r="249" spans="1:17" ht="15" x14ac:dyDescent="0.25">
      <c r="A249" s="40">
        <v>248</v>
      </c>
      <c r="B249" s="41" t="s">
        <v>343</v>
      </c>
      <c r="C249" s="41">
        <v>5084555</v>
      </c>
      <c r="D249" s="41" t="s">
        <v>264</v>
      </c>
      <c r="E249" s="41" t="s">
        <v>268</v>
      </c>
      <c r="F249" s="90" t="s">
        <v>348</v>
      </c>
      <c r="G249" s="87"/>
      <c r="H249" s="87"/>
      <c r="I249" s="87"/>
      <c r="J249" s="87"/>
      <c r="K249" s="87"/>
      <c r="L249" s="87">
        <v>187.5</v>
      </c>
      <c r="M249" s="87"/>
      <c r="N249" s="87"/>
      <c r="O249" s="87">
        <f>SUM('RC-Donations'!$G249:$N249)</f>
        <v>187.5</v>
      </c>
      <c r="P249" s="2"/>
      <c r="Q249" s="2"/>
    </row>
    <row r="250" spans="1:17" ht="30" x14ac:dyDescent="0.25">
      <c r="A250" s="43">
        <v>249</v>
      </c>
      <c r="B250" s="44" t="s">
        <v>343</v>
      </c>
      <c r="C250" s="44">
        <v>5084555</v>
      </c>
      <c r="D250" s="44" t="s">
        <v>264</v>
      </c>
      <c r="E250" s="44" t="s">
        <v>41</v>
      </c>
      <c r="F250" s="91" t="s">
        <v>349</v>
      </c>
      <c r="G250" s="88"/>
      <c r="H250" s="88"/>
      <c r="I250" s="88"/>
      <c r="J250" s="88"/>
      <c r="K250" s="88"/>
      <c r="L250" s="88"/>
      <c r="M250" s="88">
        <v>1000</v>
      </c>
      <c r="N250" s="88"/>
      <c r="O250" s="88">
        <f>SUM('RC-Donations'!$G250:$N250)</f>
        <v>1000</v>
      </c>
      <c r="P250" s="2"/>
      <c r="Q250" s="2"/>
    </row>
    <row r="251" spans="1:17" ht="15" x14ac:dyDescent="0.25">
      <c r="A251" s="40">
        <v>250</v>
      </c>
      <c r="B251" s="41" t="s">
        <v>343</v>
      </c>
      <c r="C251" s="41">
        <v>5084555</v>
      </c>
      <c r="D251" s="41" t="s">
        <v>264</v>
      </c>
      <c r="E251" s="41" t="s">
        <v>41</v>
      </c>
      <c r="F251" s="90" t="s">
        <v>350</v>
      </c>
      <c r="G251" s="87"/>
      <c r="H251" s="87"/>
      <c r="I251" s="87"/>
      <c r="J251" s="87"/>
      <c r="K251" s="87"/>
      <c r="L251" s="87"/>
      <c r="M251" s="87"/>
      <c r="N251" s="87">
        <v>733</v>
      </c>
      <c r="O251" s="87">
        <f>SUM('RC-Donations'!$G251:$N251)</f>
        <v>733</v>
      </c>
      <c r="P251" s="2"/>
      <c r="Q251" s="2"/>
    </row>
    <row r="252" spans="1:17" ht="15" x14ac:dyDescent="0.25">
      <c r="A252" s="43">
        <v>251</v>
      </c>
      <c r="B252" s="44" t="s">
        <v>204</v>
      </c>
      <c r="C252" s="44">
        <v>2095025</v>
      </c>
      <c r="D252" s="44" t="s">
        <v>264</v>
      </c>
      <c r="E252" s="44" t="s">
        <v>268</v>
      </c>
      <c r="F252" s="91" t="s">
        <v>351</v>
      </c>
      <c r="G252" s="88"/>
      <c r="H252" s="88"/>
      <c r="I252" s="88"/>
      <c r="J252" s="88"/>
      <c r="K252" s="88">
        <f>2270+100030</f>
        <v>102300</v>
      </c>
      <c r="L252" s="88"/>
      <c r="M252" s="88"/>
      <c r="N252" s="88"/>
      <c r="O252" s="88">
        <f>SUM('RC-Donations'!$G252:$N252)</f>
        <v>102300</v>
      </c>
      <c r="P252" s="2"/>
      <c r="Q252" s="2"/>
    </row>
    <row r="253" spans="1:17" ht="15" x14ac:dyDescent="0.25">
      <c r="A253" s="40">
        <v>252</v>
      </c>
      <c r="B253" s="41" t="s">
        <v>204</v>
      </c>
      <c r="C253" s="41">
        <v>2095025</v>
      </c>
      <c r="D253" s="41" t="s">
        <v>264</v>
      </c>
      <c r="E253" s="41" t="s">
        <v>268</v>
      </c>
      <c r="F253" s="90" t="s">
        <v>352</v>
      </c>
      <c r="G253" s="87"/>
      <c r="H253" s="87"/>
      <c r="I253" s="87"/>
      <c r="J253" s="87"/>
      <c r="K253" s="87"/>
      <c r="L253" s="87">
        <v>1918000</v>
      </c>
      <c r="M253" s="87"/>
      <c r="N253" s="87"/>
      <c r="O253" s="87">
        <f>SUM('RC-Donations'!$G253:$N253)</f>
        <v>1918000</v>
      </c>
      <c r="P253" s="2"/>
      <c r="Q253" s="2"/>
    </row>
    <row r="254" spans="1:17" ht="15" x14ac:dyDescent="0.25">
      <c r="A254" s="43">
        <v>253</v>
      </c>
      <c r="B254" s="44" t="s">
        <v>355</v>
      </c>
      <c r="C254" s="44">
        <v>5314577</v>
      </c>
      <c r="D254" s="44" t="s">
        <v>264</v>
      </c>
      <c r="E254" s="44" t="s">
        <v>353</v>
      </c>
      <c r="F254" s="91" t="s">
        <v>354</v>
      </c>
      <c r="G254" s="88"/>
      <c r="H254" s="88"/>
      <c r="I254" s="88"/>
      <c r="J254" s="88"/>
      <c r="K254" s="88"/>
      <c r="L254" s="88"/>
      <c r="M254" s="88"/>
      <c r="N254" s="88">
        <v>94290.4</v>
      </c>
      <c r="O254" s="88">
        <f>SUM('RC-Donations'!$G254:$N254)</f>
        <v>94290.4</v>
      </c>
      <c r="P254" s="2"/>
      <c r="Q254" s="2"/>
    </row>
    <row r="255" spans="1:17" ht="15" x14ac:dyDescent="0.25">
      <c r="A255" s="40">
        <v>254</v>
      </c>
      <c r="B255" s="41" t="s">
        <v>355</v>
      </c>
      <c r="C255" s="41">
        <v>5314577</v>
      </c>
      <c r="D255" s="41" t="s">
        <v>264</v>
      </c>
      <c r="E255" s="41" t="s">
        <v>353</v>
      </c>
      <c r="F255" s="90" t="s">
        <v>356</v>
      </c>
      <c r="G255" s="87"/>
      <c r="H255" s="87"/>
      <c r="I255" s="87"/>
      <c r="J255" s="87"/>
      <c r="K255" s="87"/>
      <c r="L255" s="87"/>
      <c r="M255" s="87"/>
      <c r="N255" s="87">
        <v>6127.98</v>
      </c>
      <c r="O255" s="87">
        <f>SUM('RC-Donations'!$G255:$N255)</f>
        <v>6127.98</v>
      </c>
      <c r="P255" s="2"/>
      <c r="Q255" s="2"/>
    </row>
    <row r="256" spans="1:17" ht="15" x14ac:dyDescent="0.25">
      <c r="A256" s="43">
        <v>255</v>
      </c>
      <c r="B256" s="44" t="s">
        <v>355</v>
      </c>
      <c r="C256" s="44">
        <v>5314577</v>
      </c>
      <c r="D256" s="44" t="s">
        <v>264</v>
      </c>
      <c r="E256" s="44" t="s">
        <v>353</v>
      </c>
      <c r="F256" s="91" t="s">
        <v>357</v>
      </c>
      <c r="G256" s="88"/>
      <c r="H256" s="88"/>
      <c r="I256" s="88"/>
      <c r="J256" s="88"/>
      <c r="K256" s="88"/>
      <c r="L256" s="88"/>
      <c r="M256" s="88"/>
      <c r="N256" s="88">
        <v>3086.02</v>
      </c>
      <c r="O256" s="88">
        <f>SUM('RC-Donations'!$G256:$N256)</f>
        <v>3086.02</v>
      </c>
      <c r="P256" s="2"/>
      <c r="Q256" s="2"/>
    </row>
    <row r="257" spans="1:17" ht="15" x14ac:dyDescent="0.25">
      <c r="A257" s="40">
        <v>256</v>
      </c>
      <c r="B257" s="41" t="s">
        <v>267</v>
      </c>
      <c r="C257" s="41">
        <v>2887746</v>
      </c>
      <c r="D257" s="41" t="s">
        <v>264</v>
      </c>
      <c r="E257" s="41" t="s">
        <v>265</v>
      </c>
      <c r="F257" s="90" t="s">
        <v>358</v>
      </c>
      <c r="G257" s="87"/>
      <c r="H257" s="87"/>
      <c r="I257" s="87"/>
      <c r="J257" s="87"/>
      <c r="K257" s="87">
        <v>449145</v>
      </c>
      <c r="L257" s="87"/>
      <c r="M257" s="87"/>
      <c r="N257" s="87"/>
      <c r="O257" s="87">
        <f>SUM('RC-Donations'!$G257:$N257)</f>
        <v>449145</v>
      </c>
      <c r="P257" s="2"/>
      <c r="Q257" s="2"/>
    </row>
    <row r="258" spans="1:17" ht="15" x14ac:dyDescent="0.25">
      <c r="A258" s="43">
        <v>257</v>
      </c>
      <c r="B258" s="44" t="s">
        <v>360</v>
      </c>
      <c r="C258" s="44">
        <v>5439574</v>
      </c>
      <c r="D258" s="44" t="s">
        <v>264</v>
      </c>
      <c r="E258" s="44" t="s">
        <v>275</v>
      </c>
      <c r="F258" s="91" t="s">
        <v>359</v>
      </c>
      <c r="G258" s="88"/>
      <c r="H258" s="88"/>
      <c r="I258" s="88"/>
      <c r="J258" s="88"/>
      <c r="K258" s="88">
        <v>1000</v>
      </c>
      <c r="L258" s="88"/>
      <c r="M258" s="88"/>
      <c r="N258" s="88"/>
      <c r="O258" s="88">
        <f>SUM('RC-Donations'!$G258:$N258)</f>
        <v>1000</v>
      </c>
      <c r="P258" s="2"/>
      <c r="Q258" s="2"/>
    </row>
    <row r="259" spans="1:17" ht="15" x14ac:dyDescent="0.25">
      <c r="A259" s="40">
        <v>258</v>
      </c>
      <c r="B259" s="41" t="s">
        <v>360</v>
      </c>
      <c r="C259" s="41">
        <v>5439574</v>
      </c>
      <c r="D259" s="41" t="s">
        <v>264</v>
      </c>
      <c r="E259" s="41" t="s">
        <v>275</v>
      </c>
      <c r="F259" s="90" t="s">
        <v>361</v>
      </c>
      <c r="G259" s="87"/>
      <c r="H259" s="87"/>
      <c r="I259" s="87"/>
      <c r="J259" s="87"/>
      <c r="K259" s="87">
        <v>2150</v>
      </c>
      <c r="L259" s="87"/>
      <c r="M259" s="87"/>
      <c r="N259" s="87"/>
      <c r="O259" s="87">
        <f>SUM('RC-Donations'!$G259:$N259)</f>
        <v>2150</v>
      </c>
      <c r="P259" s="2"/>
      <c r="Q259" s="2"/>
    </row>
    <row r="260" spans="1:17" ht="15" x14ac:dyDescent="0.25">
      <c r="A260" s="43">
        <v>259</v>
      </c>
      <c r="B260" s="44" t="s">
        <v>365</v>
      </c>
      <c r="C260" s="44">
        <v>5051118</v>
      </c>
      <c r="D260" s="44" t="s">
        <v>362</v>
      </c>
      <c r="E260" s="44" t="s">
        <v>363</v>
      </c>
      <c r="F260" s="91" t="s">
        <v>364</v>
      </c>
      <c r="G260" s="88"/>
      <c r="H260" s="88"/>
      <c r="I260" s="88"/>
      <c r="J260" s="88"/>
      <c r="K260" s="88"/>
      <c r="L260" s="88">
        <v>5858</v>
      </c>
      <c r="M260" s="88"/>
      <c r="N260" s="88"/>
      <c r="O260" s="88">
        <f>SUM('RC-Donations'!$G260:$N260)</f>
        <v>5858</v>
      </c>
      <c r="P260" s="2"/>
      <c r="Q260" s="2"/>
    </row>
    <row r="261" spans="1:17" ht="15" x14ac:dyDescent="0.25">
      <c r="A261" s="40">
        <v>260</v>
      </c>
      <c r="B261" s="41" t="s">
        <v>367</v>
      </c>
      <c r="C261" s="41">
        <v>2548747</v>
      </c>
      <c r="D261" s="41" t="s">
        <v>362</v>
      </c>
      <c r="E261" s="41" t="s">
        <v>362</v>
      </c>
      <c r="F261" s="90" t="s">
        <v>366</v>
      </c>
      <c r="G261" s="87"/>
      <c r="H261" s="87"/>
      <c r="I261" s="87">
        <v>100000</v>
      </c>
      <c r="J261" s="87"/>
      <c r="K261" s="87"/>
      <c r="L261" s="87"/>
      <c r="M261" s="87"/>
      <c r="N261" s="87"/>
      <c r="O261" s="87">
        <f>SUM('RC-Donations'!$G261:$N261)</f>
        <v>100000</v>
      </c>
      <c r="P261" s="2"/>
      <c r="Q261" s="2"/>
    </row>
    <row r="262" spans="1:17" ht="15" x14ac:dyDescent="0.25">
      <c r="A262" s="43">
        <v>261</v>
      </c>
      <c r="B262" s="44" t="s">
        <v>367</v>
      </c>
      <c r="C262" s="44">
        <v>2548747</v>
      </c>
      <c r="D262" s="44" t="s">
        <v>362</v>
      </c>
      <c r="E262" s="44" t="s">
        <v>362</v>
      </c>
      <c r="F262" s="91" t="s">
        <v>368</v>
      </c>
      <c r="G262" s="88"/>
      <c r="H262" s="88"/>
      <c r="I262" s="88">
        <v>850000</v>
      </c>
      <c r="J262" s="88"/>
      <c r="K262" s="88"/>
      <c r="L262" s="88"/>
      <c r="M262" s="88"/>
      <c r="N262" s="88"/>
      <c r="O262" s="88">
        <f>SUM('RC-Donations'!$G262:$N262)</f>
        <v>850000</v>
      </c>
      <c r="P262" s="2"/>
      <c r="Q262" s="2"/>
    </row>
    <row r="263" spans="1:17" ht="15" x14ac:dyDescent="0.25">
      <c r="A263" s="40">
        <v>262</v>
      </c>
      <c r="B263" s="41" t="s">
        <v>367</v>
      </c>
      <c r="C263" s="41">
        <v>2548747</v>
      </c>
      <c r="D263" s="41" t="s">
        <v>362</v>
      </c>
      <c r="E263" s="41" t="s">
        <v>369</v>
      </c>
      <c r="F263" s="90" t="s">
        <v>53</v>
      </c>
      <c r="G263" s="87"/>
      <c r="H263" s="87"/>
      <c r="I263" s="87"/>
      <c r="J263" s="87"/>
      <c r="K263" s="87">
        <v>10000</v>
      </c>
      <c r="L263" s="87"/>
      <c r="M263" s="87"/>
      <c r="N263" s="87"/>
      <c r="O263" s="87">
        <f>SUM('RC-Donations'!$G263:$N263)</f>
        <v>10000</v>
      </c>
      <c r="P263" s="2"/>
      <c r="Q263" s="2"/>
    </row>
    <row r="264" spans="1:17" ht="15" x14ac:dyDescent="0.25">
      <c r="A264" s="43">
        <v>263</v>
      </c>
      <c r="B264" s="44" t="s">
        <v>122</v>
      </c>
      <c r="C264" s="44">
        <v>5022398</v>
      </c>
      <c r="D264" s="44" t="s">
        <v>362</v>
      </c>
      <c r="E264" s="44" t="s">
        <v>363</v>
      </c>
      <c r="F264" s="91" t="s">
        <v>370</v>
      </c>
      <c r="G264" s="88"/>
      <c r="H264" s="88"/>
      <c r="I264" s="88"/>
      <c r="J264" s="88"/>
      <c r="K264" s="88"/>
      <c r="L264" s="88"/>
      <c r="M264" s="88"/>
      <c r="N264" s="88">
        <v>15000</v>
      </c>
      <c r="O264" s="88">
        <f>SUM('RC-Donations'!$G264:$N264)</f>
        <v>15000</v>
      </c>
      <c r="P264" s="2"/>
      <c r="Q264" s="2"/>
    </row>
    <row r="265" spans="1:17" ht="15" x14ac:dyDescent="0.25">
      <c r="A265" s="40">
        <v>264</v>
      </c>
      <c r="B265" s="41" t="s">
        <v>122</v>
      </c>
      <c r="C265" s="41">
        <v>5022398</v>
      </c>
      <c r="D265" s="41" t="s">
        <v>362</v>
      </c>
      <c r="E265" s="41" t="s">
        <v>371</v>
      </c>
      <c r="F265" s="90" t="s">
        <v>372</v>
      </c>
      <c r="G265" s="87"/>
      <c r="H265" s="87"/>
      <c r="I265" s="87"/>
      <c r="J265" s="87"/>
      <c r="K265" s="87"/>
      <c r="L265" s="87"/>
      <c r="M265" s="87"/>
      <c r="N265" s="87">
        <v>8500</v>
      </c>
      <c r="O265" s="87">
        <f>SUM('RC-Donations'!$G265:$N265)</f>
        <v>8500</v>
      </c>
      <c r="P265" s="2"/>
      <c r="Q265" s="2"/>
    </row>
    <row r="266" spans="1:17" ht="15" x14ac:dyDescent="0.25">
      <c r="A266" s="43">
        <v>265</v>
      </c>
      <c r="B266" s="44" t="s">
        <v>122</v>
      </c>
      <c r="C266" s="44">
        <v>5022398</v>
      </c>
      <c r="D266" s="44" t="s">
        <v>362</v>
      </c>
      <c r="E266" s="44" t="s">
        <v>371</v>
      </c>
      <c r="F266" s="91" t="s">
        <v>373</v>
      </c>
      <c r="G266" s="88"/>
      <c r="H266" s="88"/>
      <c r="I266" s="88"/>
      <c r="J266" s="88"/>
      <c r="K266" s="88"/>
      <c r="L266" s="88"/>
      <c r="M266" s="88"/>
      <c r="N266" s="88">
        <v>23323.7</v>
      </c>
      <c r="O266" s="88">
        <f>SUM('RC-Donations'!$G266:$N266)</f>
        <v>23323.7</v>
      </c>
      <c r="P266" s="2"/>
      <c r="Q266" s="2"/>
    </row>
    <row r="267" spans="1:17" ht="15" x14ac:dyDescent="0.25">
      <c r="A267" s="40">
        <v>266</v>
      </c>
      <c r="B267" s="41" t="s">
        <v>122</v>
      </c>
      <c r="C267" s="41">
        <v>5022398</v>
      </c>
      <c r="D267" s="41" t="s">
        <v>362</v>
      </c>
      <c r="E267" s="41" t="s">
        <v>374</v>
      </c>
      <c r="F267" s="90" t="s">
        <v>375</v>
      </c>
      <c r="G267" s="87"/>
      <c r="H267" s="87"/>
      <c r="I267" s="87"/>
      <c r="J267" s="87"/>
      <c r="K267" s="87"/>
      <c r="L267" s="87"/>
      <c r="M267" s="87"/>
      <c r="N267" s="87">
        <v>1300</v>
      </c>
      <c r="O267" s="87">
        <f>SUM('RC-Donations'!$G267:$N267)</f>
        <v>1300</v>
      </c>
      <c r="P267" s="2"/>
      <c r="Q267" s="2"/>
    </row>
    <row r="268" spans="1:17" ht="15" x14ac:dyDescent="0.25">
      <c r="A268" s="43">
        <v>267</v>
      </c>
      <c r="B268" s="44" t="s">
        <v>122</v>
      </c>
      <c r="C268" s="44">
        <v>5022398</v>
      </c>
      <c r="D268" s="44" t="s">
        <v>362</v>
      </c>
      <c r="E268" s="44" t="s">
        <v>374</v>
      </c>
      <c r="F268" s="91" t="s">
        <v>376</v>
      </c>
      <c r="G268" s="88"/>
      <c r="H268" s="88"/>
      <c r="I268" s="88"/>
      <c r="J268" s="88"/>
      <c r="K268" s="88"/>
      <c r="L268" s="88"/>
      <c r="M268" s="88"/>
      <c r="N268" s="88">
        <v>3060.9</v>
      </c>
      <c r="O268" s="88">
        <f>SUM('RC-Donations'!$G268:$N268)</f>
        <v>3060.9</v>
      </c>
      <c r="P268" s="2"/>
      <c r="Q268" s="2"/>
    </row>
    <row r="269" spans="1:17" ht="15" x14ac:dyDescent="0.25">
      <c r="A269" s="40">
        <v>268</v>
      </c>
      <c r="B269" s="41" t="s">
        <v>379</v>
      </c>
      <c r="C269" s="41">
        <v>5660327</v>
      </c>
      <c r="D269" s="41" t="s">
        <v>362</v>
      </c>
      <c r="E269" s="41" t="s">
        <v>377</v>
      </c>
      <c r="F269" s="90" t="s">
        <v>378</v>
      </c>
      <c r="G269" s="87"/>
      <c r="H269" s="87"/>
      <c r="I269" s="87"/>
      <c r="J269" s="87"/>
      <c r="K269" s="87">
        <v>10000</v>
      </c>
      <c r="L269" s="87"/>
      <c r="M269" s="87"/>
      <c r="N269" s="87"/>
      <c r="O269" s="87">
        <f>SUM('RC-Donations'!$G269:$N269)</f>
        <v>10000</v>
      </c>
      <c r="P269" s="2"/>
      <c r="Q269" s="2"/>
    </row>
    <row r="270" spans="1:17" ht="15" x14ac:dyDescent="0.25">
      <c r="A270" s="43">
        <v>269</v>
      </c>
      <c r="B270" s="44" t="s">
        <v>379</v>
      </c>
      <c r="C270" s="44">
        <v>5660327</v>
      </c>
      <c r="D270" s="44" t="s">
        <v>362</v>
      </c>
      <c r="E270" s="44" t="s">
        <v>377</v>
      </c>
      <c r="F270" s="91" t="s">
        <v>378</v>
      </c>
      <c r="G270" s="88"/>
      <c r="H270" s="88"/>
      <c r="I270" s="88"/>
      <c r="J270" s="88"/>
      <c r="K270" s="88">
        <v>5000</v>
      </c>
      <c r="L270" s="88"/>
      <c r="M270" s="88"/>
      <c r="N270" s="88"/>
      <c r="O270" s="88">
        <f>SUM('RC-Donations'!$G270:$N270)</f>
        <v>5000</v>
      </c>
      <c r="P270" s="2"/>
      <c r="Q270" s="2"/>
    </row>
    <row r="271" spans="1:17" ht="15" x14ac:dyDescent="0.25">
      <c r="A271" s="40">
        <v>270</v>
      </c>
      <c r="B271" s="41" t="s">
        <v>151</v>
      </c>
      <c r="C271" s="41">
        <v>2078449</v>
      </c>
      <c r="D271" s="41" t="s">
        <v>362</v>
      </c>
      <c r="E271" s="41" t="s">
        <v>380</v>
      </c>
      <c r="F271" s="90" t="s">
        <v>381</v>
      </c>
      <c r="G271" s="87"/>
      <c r="H271" s="87"/>
      <c r="I271" s="87"/>
      <c r="J271" s="87"/>
      <c r="K271" s="87"/>
      <c r="L271" s="87"/>
      <c r="M271" s="87"/>
      <c r="N271" s="87">
        <v>19082.900000000001</v>
      </c>
      <c r="O271" s="87">
        <f>SUM('RC-Donations'!$G271:$N271)</f>
        <v>19082.900000000001</v>
      </c>
      <c r="P271" s="2"/>
      <c r="Q271" s="2"/>
    </row>
    <row r="272" spans="1:17" ht="15" x14ac:dyDescent="0.25">
      <c r="A272" s="43">
        <v>271</v>
      </c>
      <c r="B272" s="44" t="s">
        <v>177</v>
      </c>
      <c r="C272" s="44">
        <v>2074192</v>
      </c>
      <c r="D272" s="44" t="s">
        <v>382</v>
      </c>
      <c r="E272" s="44" t="s">
        <v>41</v>
      </c>
      <c r="F272" s="91" t="s">
        <v>383</v>
      </c>
      <c r="G272" s="88"/>
      <c r="H272" s="88"/>
      <c r="I272" s="88">
        <v>13500</v>
      </c>
      <c r="J272" s="88"/>
      <c r="K272" s="88"/>
      <c r="L272" s="88"/>
      <c r="M272" s="88"/>
      <c r="N272" s="88"/>
      <c r="O272" s="88">
        <f>SUM('RC-Donations'!$G272:$N272)</f>
        <v>13500</v>
      </c>
      <c r="P272" s="2"/>
      <c r="Q272" s="2"/>
    </row>
    <row r="273" spans="1:17" ht="15" x14ac:dyDescent="0.25">
      <c r="A273" s="40">
        <v>272</v>
      </c>
      <c r="B273" s="41" t="s">
        <v>386</v>
      </c>
      <c r="C273" s="41">
        <v>2094533</v>
      </c>
      <c r="D273" s="41" t="s">
        <v>382</v>
      </c>
      <c r="E273" s="41" t="s">
        <v>384</v>
      </c>
      <c r="F273" s="90" t="s">
        <v>385</v>
      </c>
      <c r="G273" s="87"/>
      <c r="H273" s="87"/>
      <c r="I273" s="87"/>
      <c r="J273" s="87"/>
      <c r="K273" s="87">
        <f>9550+9712+1000+43203.6+72006+65526.4</f>
        <v>200998</v>
      </c>
      <c r="L273" s="87"/>
      <c r="M273" s="87"/>
      <c r="N273" s="87"/>
      <c r="O273" s="87">
        <f>SUM('RC-Donations'!$G273:$N273)</f>
        <v>200998</v>
      </c>
      <c r="P273" s="2"/>
      <c r="Q273" s="2"/>
    </row>
    <row r="274" spans="1:17" ht="15" x14ac:dyDescent="0.25">
      <c r="A274" s="43">
        <v>273</v>
      </c>
      <c r="B274" s="44" t="s">
        <v>386</v>
      </c>
      <c r="C274" s="44">
        <v>2094533</v>
      </c>
      <c r="D274" s="44" t="s">
        <v>382</v>
      </c>
      <c r="E274" s="44" t="s">
        <v>387</v>
      </c>
      <c r="F274" s="91" t="s">
        <v>62</v>
      </c>
      <c r="G274" s="88"/>
      <c r="H274" s="88"/>
      <c r="I274" s="88"/>
      <c r="J274" s="88"/>
      <c r="K274" s="88">
        <v>8180</v>
      </c>
      <c r="L274" s="88"/>
      <c r="M274" s="88"/>
      <c r="N274" s="88"/>
      <c r="O274" s="88">
        <f>SUM('RC-Donations'!$G274:$N274)</f>
        <v>8180</v>
      </c>
      <c r="P274" s="2"/>
      <c r="Q274" s="2"/>
    </row>
    <row r="275" spans="1:17" ht="15" x14ac:dyDescent="0.25">
      <c r="A275" s="40">
        <v>274</v>
      </c>
      <c r="B275" s="41" t="s">
        <v>386</v>
      </c>
      <c r="C275" s="41">
        <v>2094533</v>
      </c>
      <c r="D275" s="41" t="s">
        <v>382</v>
      </c>
      <c r="E275" s="41" t="s">
        <v>388</v>
      </c>
      <c r="F275" s="90" t="s">
        <v>389</v>
      </c>
      <c r="G275" s="87"/>
      <c r="H275" s="87"/>
      <c r="I275" s="87"/>
      <c r="J275" s="87"/>
      <c r="K275" s="87">
        <f>94000+4802.8+12202.5+110530</f>
        <v>221535.3</v>
      </c>
      <c r="L275" s="87"/>
      <c r="M275" s="87"/>
      <c r="N275" s="87"/>
      <c r="O275" s="87">
        <f>SUM('RC-Donations'!$G275:$N275)</f>
        <v>221535.3</v>
      </c>
      <c r="P275" s="2"/>
      <c r="Q275" s="2"/>
    </row>
    <row r="276" spans="1:17" ht="30" x14ac:dyDescent="0.25">
      <c r="A276" s="43">
        <v>275</v>
      </c>
      <c r="B276" s="44" t="s">
        <v>392</v>
      </c>
      <c r="C276" s="44">
        <v>2618621</v>
      </c>
      <c r="D276" s="44" t="s">
        <v>382</v>
      </c>
      <c r="E276" s="44" t="s">
        <v>390</v>
      </c>
      <c r="F276" s="91" t="s">
        <v>391</v>
      </c>
      <c r="G276" s="88"/>
      <c r="H276" s="88"/>
      <c r="I276" s="88"/>
      <c r="J276" s="88"/>
      <c r="K276" s="88">
        <v>2000</v>
      </c>
      <c r="L276" s="88">
        <v>5956</v>
      </c>
      <c r="M276" s="88"/>
      <c r="N276" s="88"/>
      <c r="O276" s="88">
        <f>SUM('RC-Donations'!$G276:$N276)</f>
        <v>7956</v>
      </c>
      <c r="P276" s="2"/>
      <c r="Q276" s="2"/>
    </row>
    <row r="277" spans="1:17" ht="15" x14ac:dyDescent="0.25">
      <c r="A277" s="40">
        <v>276</v>
      </c>
      <c r="B277" s="41" t="s">
        <v>177</v>
      </c>
      <c r="C277" s="41">
        <v>2074192</v>
      </c>
      <c r="D277" s="41" t="s">
        <v>382</v>
      </c>
      <c r="E277" s="41" t="s">
        <v>41</v>
      </c>
      <c r="F277" s="90" t="s">
        <v>393</v>
      </c>
      <c r="G277" s="87"/>
      <c r="H277" s="87"/>
      <c r="I277" s="87"/>
      <c r="J277" s="87"/>
      <c r="K277" s="87"/>
      <c r="L277" s="87"/>
      <c r="M277" s="87"/>
      <c r="N277" s="87">
        <v>9053.57</v>
      </c>
      <c r="O277" s="87">
        <f>SUM('RC-Donations'!$G277:$N277)</f>
        <v>9053.57</v>
      </c>
      <c r="P277" s="2"/>
      <c r="Q277" s="2"/>
    </row>
    <row r="278" spans="1:17" ht="15" x14ac:dyDescent="0.25">
      <c r="A278" s="43">
        <v>277</v>
      </c>
      <c r="B278" s="44" t="s">
        <v>180</v>
      </c>
      <c r="C278" s="44">
        <v>2108291</v>
      </c>
      <c r="D278" s="44" t="s">
        <v>382</v>
      </c>
      <c r="E278" s="44" t="s">
        <v>394</v>
      </c>
      <c r="F278" s="91" t="s">
        <v>395</v>
      </c>
      <c r="G278" s="88"/>
      <c r="H278" s="88"/>
      <c r="I278" s="88"/>
      <c r="J278" s="88"/>
      <c r="K278" s="88">
        <v>3000</v>
      </c>
      <c r="L278" s="88"/>
      <c r="M278" s="88"/>
      <c r="N278" s="88"/>
      <c r="O278" s="88">
        <f>SUM('RC-Donations'!$G278:$N278)</f>
        <v>3000</v>
      </c>
      <c r="P278" s="2"/>
      <c r="Q278" s="2"/>
    </row>
    <row r="279" spans="1:17" ht="15" x14ac:dyDescent="0.25">
      <c r="A279" s="40">
        <v>278</v>
      </c>
      <c r="B279" s="41" t="s">
        <v>398</v>
      </c>
      <c r="C279" s="41">
        <v>5544084</v>
      </c>
      <c r="D279" s="41" t="s">
        <v>382</v>
      </c>
      <c r="E279" s="41" t="s">
        <v>396</v>
      </c>
      <c r="F279" s="90" t="s">
        <v>397</v>
      </c>
      <c r="G279" s="87"/>
      <c r="H279" s="87"/>
      <c r="I279" s="87"/>
      <c r="J279" s="87"/>
      <c r="K279" s="87">
        <v>1000</v>
      </c>
      <c r="L279" s="87"/>
      <c r="M279" s="87"/>
      <c r="N279" s="87"/>
      <c r="O279" s="87">
        <f>SUM('RC-Donations'!$G279:$N279)</f>
        <v>1000</v>
      </c>
      <c r="P279" s="2"/>
      <c r="Q279" s="2"/>
    </row>
    <row r="280" spans="1:17" ht="15" x14ac:dyDescent="0.25">
      <c r="A280" s="43">
        <v>279</v>
      </c>
      <c r="B280" s="44" t="s">
        <v>400</v>
      </c>
      <c r="C280" s="44">
        <v>5068827</v>
      </c>
      <c r="D280" s="44" t="s">
        <v>382</v>
      </c>
      <c r="E280" s="44" t="s">
        <v>390</v>
      </c>
      <c r="F280" s="91" t="s">
        <v>399</v>
      </c>
      <c r="G280" s="88"/>
      <c r="H280" s="88"/>
      <c r="I280" s="88"/>
      <c r="J280" s="88"/>
      <c r="K280" s="88">
        <v>2000</v>
      </c>
      <c r="L280" s="88"/>
      <c r="M280" s="88"/>
      <c r="N280" s="88"/>
      <c r="O280" s="88">
        <f>SUM('RC-Donations'!$G280:$N280)</f>
        <v>2000</v>
      </c>
      <c r="P280" s="2"/>
      <c r="Q280" s="2"/>
    </row>
    <row r="281" spans="1:17" ht="15" x14ac:dyDescent="0.25">
      <c r="A281" s="40">
        <v>280</v>
      </c>
      <c r="B281" s="41" t="s">
        <v>402</v>
      </c>
      <c r="C281" s="41">
        <v>5145783</v>
      </c>
      <c r="D281" s="41" t="s">
        <v>382</v>
      </c>
      <c r="E281" s="41" t="s">
        <v>396</v>
      </c>
      <c r="F281" s="90" t="s">
        <v>401</v>
      </c>
      <c r="G281" s="87"/>
      <c r="H281" s="87"/>
      <c r="I281" s="87"/>
      <c r="J281" s="87"/>
      <c r="K281" s="87"/>
      <c r="L281" s="87">
        <v>10000</v>
      </c>
      <c r="M281" s="87"/>
      <c r="N281" s="87"/>
      <c r="O281" s="87">
        <f>SUM('RC-Donations'!$G281:$N281)</f>
        <v>10000</v>
      </c>
      <c r="P281" s="2"/>
      <c r="Q281" s="2"/>
    </row>
    <row r="282" spans="1:17" ht="15" x14ac:dyDescent="0.25">
      <c r="A282" s="43">
        <v>281</v>
      </c>
      <c r="B282" s="44" t="s">
        <v>402</v>
      </c>
      <c r="C282" s="44">
        <v>5145783</v>
      </c>
      <c r="D282" s="44" t="s">
        <v>382</v>
      </c>
      <c r="E282" s="44" t="s">
        <v>396</v>
      </c>
      <c r="F282" s="91" t="s">
        <v>403</v>
      </c>
      <c r="G282" s="88"/>
      <c r="H282" s="88"/>
      <c r="I282" s="88"/>
      <c r="J282" s="88"/>
      <c r="K282" s="88"/>
      <c r="L282" s="88">
        <v>8329.1</v>
      </c>
      <c r="M282" s="88"/>
      <c r="N282" s="88"/>
      <c r="O282" s="88">
        <f>SUM('RC-Donations'!$G282:$N282)</f>
        <v>8329.1</v>
      </c>
      <c r="P282" s="2"/>
      <c r="Q282" s="2"/>
    </row>
    <row r="283" spans="1:17" ht="15" x14ac:dyDescent="0.25">
      <c r="A283" s="40">
        <v>282</v>
      </c>
      <c r="B283" s="41" t="s">
        <v>112</v>
      </c>
      <c r="C283" s="41">
        <v>2855119</v>
      </c>
      <c r="D283" s="41" t="s">
        <v>404</v>
      </c>
      <c r="E283" s="41" t="s">
        <v>405</v>
      </c>
      <c r="F283" s="90" t="s">
        <v>406</v>
      </c>
      <c r="G283" s="87"/>
      <c r="H283" s="87"/>
      <c r="I283" s="87"/>
      <c r="J283" s="87"/>
      <c r="K283" s="87">
        <v>50500</v>
      </c>
      <c r="L283" s="87"/>
      <c r="M283" s="87"/>
      <c r="N283" s="87"/>
      <c r="O283" s="87">
        <f>SUM('RC-Donations'!$G283:$N283)</f>
        <v>50500</v>
      </c>
      <c r="P283" s="2"/>
      <c r="Q283" s="2"/>
    </row>
    <row r="284" spans="1:17" ht="15" x14ac:dyDescent="0.25">
      <c r="A284" s="43">
        <v>283</v>
      </c>
      <c r="B284" s="44" t="s">
        <v>18</v>
      </c>
      <c r="C284" s="44">
        <v>2112868</v>
      </c>
      <c r="D284" s="44" t="s">
        <v>407</v>
      </c>
      <c r="E284" s="44" t="s">
        <v>408</v>
      </c>
      <c r="F284" s="91" t="s">
        <v>409</v>
      </c>
      <c r="G284" s="88"/>
      <c r="H284" s="88"/>
      <c r="I284" s="88"/>
      <c r="J284" s="88"/>
      <c r="K284" s="88"/>
      <c r="L284" s="88">
        <v>15400</v>
      </c>
      <c r="M284" s="88"/>
      <c r="N284" s="88"/>
      <c r="O284" s="88">
        <f>SUM('RC-Donations'!$G284:$N284)</f>
        <v>15400</v>
      </c>
      <c r="P284" s="2"/>
      <c r="Q284" s="2"/>
    </row>
    <row r="285" spans="1:17" ht="15" x14ac:dyDescent="0.25">
      <c r="A285" s="40">
        <v>284</v>
      </c>
      <c r="B285" s="41" t="s">
        <v>18</v>
      </c>
      <c r="C285" s="41">
        <v>2112868</v>
      </c>
      <c r="D285" s="41" t="s">
        <v>407</v>
      </c>
      <c r="E285" s="41" t="s">
        <v>408</v>
      </c>
      <c r="F285" s="90" t="s">
        <v>17</v>
      </c>
      <c r="G285" s="87"/>
      <c r="H285" s="87"/>
      <c r="I285" s="87"/>
      <c r="J285" s="87"/>
      <c r="K285" s="87">
        <v>11650</v>
      </c>
      <c r="L285" s="87"/>
      <c r="M285" s="87"/>
      <c r="N285" s="87"/>
      <c r="O285" s="87">
        <f>SUM('RC-Donations'!$G285:$N285)</f>
        <v>11650</v>
      </c>
      <c r="P285" s="2"/>
      <c r="Q285" s="2"/>
    </row>
    <row r="286" spans="1:17" ht="15" x14ac:dyDescent="0.25">
      <c r="A286" s="43">
        <v>285</v>
      </c>
      <c r="B286" s="44" t="s">
        <v>18</v>
      </c>
      <c r="C286" s="44">
        <v>2112868</v>
      </c>
      <c r="D286" s="44" t="s">
        <v>407</v>
      </c>
      <c r="E286" s="44" t="s">
        <v>408</v>
      </c>
      <c r="F286" s="91" t="s">
        <v>410</v>
      </c>
      <c r="G286" s="88"/>
      <c r="H286" s="88"/>
      <c r="I286" s="88"/>
      <c r="J286" s="88"/>
      <c r="K286" s="88"/>
      <c r="L286" s="88">
        <v>612484.9</v>
      </c>
      <c r="M286" s="88"/>
      <c r="N286" s="88"/>
      <c r="O286" s="88">
        <f>SUM('RC-Donations'!$G286:$N286)</f>
        <v>612484.9</v>
      </c>
      <c r="P286" s="2"/>
      <c r="Q286" s="2"/>
    </row>
    <row r="287" spans="1:17" ht="15" x14ac:dyDescent="0.25">
      <c r="A287" s="40">
        <v>286</v>
      </c>
      <c r="B287" s="41" t="s">
        <v>412</v>
      </c>
      <c r="C287" s="41">
        <v>2863847</v>
      </c>
      <c r="D287" s="41" t="s">
        <v>407</v>
      </c>
      <c r="E287" s="41" t="s">
        <v>227</v>
      </c>
      <c r="F287" s="90" t="s">
        <v>411</v>
      </c>
      <c r="G287" s="87"/>
      <c r="H287" s="87"/>
      <c r="I287" s="87"/>
      <c r="J287" s="87"/>
      <c r="K287" s="87">
        <v>60000</v>
      </c>
      <c r="L287" s="87"/>
      <c r="M287" s="87"/>
      <c r="N287" s="87"/>
      <c r="O287" s="87">
        <f>SUM('RC-Donations'!$G287:$N287)</f>
        <v>60000</v>
      </c>
      <c r="P287" s="2"/>
      <c r="Q287" s="2"/>
    </row>
    <row r="288" spans="1:17" ht="15" x14ac:dyDescent="0.25">
      <c r="A288" s="43">
        <v>287</v>
      </c>
      <c r="B288" s="44" t="s">
        <v>415</v>
      </c>
      <c r="C288" s="44">
        <v>2696304</v>
      </c>
      <c r="D288" s="44" t="s">
        <v>407</v>
      </c>
      <c r="E288" s="44" t="s">
        <v>413</v>
      </c>
      <c r="F288" s="91" t="s">
        <v>414</v>
      </c>
      <c r="G288" s="88"/>
      <c r="H288" s="88"/>
      <c r="I288" s="88"/>
      <c r="J288" s="88"/>
      <c r="K288" s="88">
        <v>11500</v>
      </c>
      <c r="L288" s="88"/>
      <c r="M288" s="88"/>
      <c r="N288" s="88"/>
      <c r="O288" s="88">
        <f>SUM('RC-Donations'!$G288:$N288)</f>
        <v>11500</v>
      </c>
      <c r="P288" s="2"/>
      <c r="Q288" s="2"/>
    </row>
    <row r="289" spans="1:17" ht="15" x14ac:dyDescent="0.25">
      <c r="A289" s="40">
        <v>288</v>
      </c>
      <c r="B289" s="41" t="s">
        <v>417</v>
      </c>
      <c r="C289" s="41">
        <v>5091462</v>
      </c>
      <c r="D289" s="41" t="s">
        <v>407</v>
      </c>
      <c r="E289" s="41" t="s">
        <v>408</v>
      </c>
      <c r="F289" s="90" t="s">
        <v>416</v>
      </c>
      <c r="G289" s="87"/>
      <c r="H289" s="87"/>
      <c r="I289" s="87"/>
      <c r="J289" s="87"/>
      <c r="K289" s="87"/>
      <c r="L289" s="87">
        <v>10782</v>
      </c>
      <c r="M289" s="87"/>
      <c r="N289" s="87"/>
      <c r="O289" s="87">
        <f>SUM('RC-Donations'!$G289:$N289)</f>
        <v>10782</v>
      </c>
      <c r="P289" s="2"/>
      <c r="Q289" s="2"/>
    </row>
    <row r="290" spans="1:17" ht="30" x14ac:dyDescent="0.25">
      <c r="A290" s="43">
        <v>289</v>
      </c>
      <c r="B290" s="44" t="s">
        <v>417</v>
      </c>
      <c r="C290" s="44">
        <v>5091462</v>
      </c>
      <c r="D290" s="44" t="s">
        <v>407</v>
      </c>
      <c r="E290" s="44" t="s">
        <v>408</v>
      </c>
      <c r="F290" s="91" t="s">
        <v>418</v>
      </c>
      <c r="G290" s="88"/>
      <c r="H290" s="88"/>
      <c r="I290" s="88"/>
      <c r="J290" s="88"/>
      <c r="K290" s="88"/>
      <c r="L290" s="88">
        <v>17391</v>
      </c>
      <c r="M290" s="88"/>
      <c r="N290" s="88"/>
      <c r="O290" s="88">
        <f>SUM('RC-Donations'!$G290:$N290)</f>
        <v>17391</v>
      </c>
      <c r="P290" s="2"/>
      <c r="Q290" s="2"/>
    </row>
    <row r="291" spans="1:17" ht="15" x14ac:dyDescent="0.25">
      <c r="A291" s="40">
        <v>290</v>
      </c>
      <c r="B291" s="41" t="s">
        <v>417</v>
      </c>
      <c r="C291" s="41">
        <v>5091462</v>
      </c>
      <c r="D291" s="41" t="s">
        <v>407</v>
      </c>
      <c r="E291" s="41" t="s">
        <v>41</v>
      </c>
      <c r="F291" s="90" t="s">
        <v>419</v>
      </c>
      <c r="G291" s="87"/>
      <c r="H291" s="87"/>
      <c r="I291" s="87"/>
      <c r="J291" s="87"/>
      <c r="K291" s="87">
        <v>2673</v>
      </c>
      <c r="L291" s="87"/>
      <c r="M291" s="87">
        <v>3000</v>
      </c>
      <c r="N291" s="87"/>
      <c r="O291" s="87">
        <f>SUM('RC-Donations'!$G291:$N291)</f>
        <v>5673</v>
      </c>
      <c r="P291" s="2"/>
      <c r="Q291" s="2"/>
    </row>
    <row r="292" spans="1:17" ht="15" x14ac:dyDescent="0.25">
      <c r="A292" s="43">
        <v>291</v>
      </c>
      <c r="B292" s="44" t="s">
        <v>422</v>
      </c>
      <c r="C292" s="44">
        <v>2086166</v>
      </c>
      <c r="D292" s="44" t="s">
        <v>407</v>
      </c>
      <c r="E292" s="44" t="s">
        <v>420</v>
      </c>
      <c r="F292" s="91" t="s">
        <v>421</v>
      </c>
      <c r="G292" s="88"/>
      <c r="H292" s="88"/>
      <c r="I292" s="88"/>
      <c r="J292" s="88"/>
      <c r="K292" s="88">
        <v>30000</v>
      </c>
      <c r="L292" s="88"/>
      <c r="M292" s="88"/>
      <c r="N292" s="88"/>
      <c r="O292" s="88">
        <f>SUM('RC-Donations'!$G292:$N292)</f>
        <v>30000</v>
      </c>
      <c r="P292" s="2"/>
      <c r="Q292" s="2"/>
    </row>
    <row r="293" spans="1:17" ht="15" x14ac:dyDescent="0.25">
      <c r="A293" s="40">
        <v>292</v>
      </c>
      <c r="B293" s="41" t="s">
        <v>422</v>
      </c>
      <c r="C293" s="41">
        <v>2086166</v>
      </c>
      <c r="D293" s="41" t="s">
        <v>407</v>
      </c>
      <c r="E293" s="41" t="s">
        <v>420</v>
      </c>
      <c r="F293" s="90" t="s">
        <v>423</v>
      </c>
      <c r="G293" s="87"/>
      <c r="H293" s="87"/>
      <c r="I293" s="87"/>
      <c r="J293" s="87"/>
      <c r="K293" s="87"/>
      <c r="L293" s="87">
        <v>4043.2</v>
      </c>
      <c r="M293" s="87"/>
      <c r="N293" s="87"/>
      <c r="O293" s="87">
        <f>SUM('RC-Donations'!$G293:$N293)</f>
        <v>4043.2</v>
      </c>
      <c r="P293" s="2"/>
      <c r="Q293" s="2"/>
    </row>
    <row r="294" spans="1:17" ht="15" x14ac:dyDescent="0.25">
      <c r="A294" s="43">
        <v>293</v>
      </c>
      <c r="B294" s="44" t="s">
        <v>422</v>
      </c>
      <c r="C294" s="44">
        <v>2086166</v>
      </c>
      <c r="D294" s="44" t="s">
        <v>407</v>
      </c>
      <c r="E294" s="44" t="s">
        <v>41</v>
      </c>
      <c r="F294" s="91" t="s">
        <v>424</v>
      </c>
      <c r="G294" s="88"/>
      <c r="H294" s="88"/>
      <c r="I294" s="88">
        <v>10000</v>
      </c>
      <c r="J294" s="88"/>
      <c r="K294" s="88"/>
      <c r="L294" s="88"/>
      <c r="M294" s="88"/>
      <c r="N294" s="88"/>
      <c r="O294" s="88">
        <f>SUM('RC-Donations'!$G294:$N294)</f>
        <v>10000</v>
      </c>
      <c r="P294" s="2"/>
      <c r="Q294" s="2"/>
    </row>
    <row r="295" spans="1:17" ht="15" x14ac:dyDescent="0.25">
      <c r="A295" s="40">
        <v>294</v>
      </c>
      <c r="B295" s="41" t="s">
        <v>426</v>
      </c>
      <c r="C295" s="41">
        <v>2587025</v>
      </c>
      <c r="D295" s="41" t="s">
        <v>407</v>
      </c>
      <c r="E295" s="41" t="s">
        <v>41</v>
      </c>
      <c r="F295" s="90" t="s">
        <v>425</v>
      </c>
      <c r="G295" s="87"/>
      <c r="H295" s="87"/>
      <c r="I295" s="87">
        <v>10000</v>
      </c>
      <c r="J295" s="87"/>
      <c r="K295" s="87"/>
      <c r="L295" s="87"/>
      <c r="M295" s="87"/>
      <c r="N295" s="87"/>
      <c r="O295" s="87">
        <f>SUM('RC-Donations'!$G295:$N295)</f>
        <v>10000</v>
      </c>
      <c r="P295" s="2"/>
      <c r="Q295" s="2"/>
    </row>
    <row r="296" spans="1:17" ht="15" x14ac:dyDescent="0.25">
      <c r="A296" s="43">
        <v>295</v>
      </c>
      <c r="B296" s="44" t="s">
        <v>428</v>
      </c>
      <c r="C296" s="44">
        <v>5010314</v>
      </c>
      <c r="D296" s="44" t="s">
        <v>407</v>
      </c>
      <c r="E296" s="44" t="s">
        <v>41</v>
      </c>
      <c r="F296" s="91" t="s">
        <v>427</v>
      </c>
      <c r="G296" s="88"/>
      <c r="H296" s="88"/>
      <c r="I296" s="88"/>
      <c r="J296" s="88"/>
      <c r="K296" s="88"/>
      <c r="L296" s="88">
        <v>234500</v>
      </c>
      <c r="M296" s="88"/>
      <c r="N296" s="88"/>
      <c r="O296" s="88">
        <f>SUM('RC-Donations'!$G296:$N296)</f>
        <v>234500</v>
      </c>
      <c r="P296" s="2"/>
      <c r="Q296" s="2"/>
    </row>
    <row r="297" spans="1:17" ht="15" x14ac:dyDescent="0.25">
      <c r="A297" s="40">
        <v>296</v>
      </c>
      <c r="B297" s="41" t="s">
        <v>430</v>
      </c>
      <c r="C297" s="41">
        <v>5170672</v>
      </c>
      <c r="D297" s="41" t="s">
        <v>407</v>
      </c>
      <c r="E297" s="41" t="s">
        <v>41</v>
      </c>
      <c r="F297" s="90" t="s">
        <v>429</v>
      </c>
      <c r="G297" s="87"/>
      <c r="H297" s="87"/>
      <c r="I297" s="87"/>
      <c r="J297" s="87">
        <v>308</v>
      </c>
      <c r="K297" s="87"/>
      <c r="L297" s="87"/>
      <c r="M297" s="87"/>
      <c r="N297" s="87"/>
      <c r="O297" s="87">
        <f>SUM('RC-Donations'!$G297:$N297)</f>
        <v>308</v>
      </c>
      <c r="P297" s="2"/>
      <c r="Q297" s="2"/>
    </row>
    <row r="298" spans="1:17" ht="15" x14ac:dyDescent="0.25">
      <c r="A298" s="43">
        <v>297</v>
      </c>
      <c r="B298" s="44" t="s">
        <v>430</v>
      </c>
      <c r="C298" s="44">
        <v>5170672</v>
      </c>
      <c r="D298" s="44" t="s">
        <v>407</v>
      </c>
      <c r="E298" s="44" t="s">
        <v>227</v>
      </c>
      <c r="F298" s="91" t="s">
        <v>67</v>
      </c>
      <c r="G298" s="88"/>
      <c r="H298" s="88"/>
      <c r="I298" s="88"/>
      <c r="J298" s="88"/>
      <c r="K298" s="88">
        <v>5000</v>
      </c>
      <c r="L298" s="88"/>
      <c r="M298" s="88"/>
      <c r="N298" s="88"/>
      <c r="O298" s="88">
        <f>SUM('RC-Donations'!$G298:$N298)</f>
        <v>5000</v>
      </c>
      <c r="P298" s="2"/>
      <c r="Q298" s="2"/>
    </row>
    <row r="299" spans="1:17" ht="15" x14ac:dyDescent="0.25">
      <c r="A299" s="40">
        <v>298</v>
      </c>
      <c r="B299" s="41" t="s">
        <v>430</v>
      </c>
      <c r="C299" s="41">
        <v>5170672</v>
      </c>
      <c r="D299" s="41" t="s">
        <v>407</v>
      </c>
      <c r="E299" s="41" t="s">
        <v>41</v>
      </c>
      <c r="F299" s="90" t="s">
        <v>431</v>
      </c>
      <c r="G299" s="87"/>
      <c r="H299" s="87"/>
      <c r="I299" s="87"/>
      <c r="J299" s="87"/>
      <c r="K299" s="87"/>
      <c r="L299" s="87"/>
      <c r="M299" s="87">
        <v>5000</v>
      </c>
      <c r="N299" s="87"/>
      <c r="O299" s="87">
        <f>SUM('RC-Donations'!$G299:$N299)</f>
        <v>5000</v>
      </c>
      <c r="P299" s="2"/>
      <c r="Q299" s="2"/>
    </row>
    <row r="300" spans="1:17" ht="15" x14ac:dyDescent="0.25">
      <c r="A300" s="43">
        <v>299</v>
      </c>
      <c r="B300" s="44" t="s">
        <v>433</v>
      </c>
      <c r="C300" s="44">
        <v>2800497</v>
      </c>
      <c r="D300" s="44" t="s">
        <v>407</v>
      </c>
      <c r="E300" s="44" t="s">
        <v>432</v>
      </c>
      <c r="F300" s="91" t="s">
        <v>53</v>
      </c>
      <c r="G300" s="88"/>
      <c r="H300" s="88"/>
      <c r="I300" s="88"/>
      <c r="J300" s="88"/>
      <c r="K300" s="88">
        <v>700</v>
      </c>
      <c r="L300" s="88"/>
      <c r="M300" s="88"/>
      <c r="N300" s="88"/>
      <c r="O300" s="88">
        <f>SUM('RC-Donations'!$G300:$N300)</f>
        <v>700</v>
      </c>
      <c r="P300" s="2"/>
      <c r="Q300" s="2"/>
    </row>
    <row r="301" spans="1:17" ht="15" x14ac:dyDescent="0.25">
      <c r="A301" s="40">
        <v>300</v>
      </c>
      <c r="B301" s="41" t="s">
        <v>433</v>
      </c>
      <c r="C301" s="41">
        <v>2800497</v>
      </c>
      <c r="D301" s="41" t="s">
        <v>407</v>
      </c>
      <c r="E301" s="41" t="s">
        <v>432</v>
      </c>
      <c r="F301" s="90" t="s">
        <v>53</v>
      </c>
      <c r="G301" s="87"/>
      <c r="H301" s="87"/>
      <c r="I301" s="87"/>
      <c r="J301" s="87"/>
      <c r="K301" s="87">
        <v>1800</v>
      </c>
      <c r="L301" s="87"/>
      <c r="M301" s="87"/>
      <c r="N301" s="87"/>
      <c r="O301" s="87">
        <f>SUM('RC-Donations'!$G301:$N301)</f>
        <v>1800</v>
      </c>
      <c r="P301" s="2"/>
      <c r="Q301" s="2"/>
    </row>
    <row r="302" spans="1:17" ht="15" x14ac:dyDescent="0.25">
      <c r="A302" s="43">
        <v>301</v>
      </c>
      <c r="B302" s="44" t="s">
        <v>435</v>
      </c>
      <c r="C302" s="44">
        <v>2041391</v>
      </c>
      <c r="D302" s="44" t="s">
        <v>407</v>
      </c>
      <c r="E302" s="44" t="s">
        <v>41</v>
      </c>
      <c r="F302" s="91" t="s">
        <v>434</v>
      </c>
      <c r="G302" s="88"/>
      <c r="H302" s="88"/>
      <c r="I302" s="88">
        <v>10000</v>
      </c>
      <c r="J302" s="88"/>
      <c r="K302" s="88"/>
      <c r="L302" s="88"/>
      <c r="M302" s="88"/>
      <c r="N302" s="88"/>
      <c r="O302" s="88">
        <f>SUM('RC-Donations'!$G302:$N302)</f>
        <v>10000</v>
      </c>
      <c r="P302" s="2"/>
      <c r="Q302" s="2"/>
    </row>
    <row r="303" spans="1:17" ht="15" x14ac:dyDescent="0.25">
      <c r="A303" s="40">
        <v>302</v>
      </c>
      <c r="B303" s="41" t="s">
        <v>437</v>
      </c>
      <c r="C303" s="41">
        <v>2837196</v>
      </c>
      <c r="D303" s="41" t="s">
        <v>407</v>
      </c>
      <c r="E303" s="41" t="s">
        <v>41</v>
      </c>
      <c r="F303" s="90" t="s">
        <v>436</v>
      </c>
      <c r="G303" s="87"/>
      <c r="H303" s="87"/>
      <c r="I303" s="87"/>
      <c r="J303" s="87"/>
      <c r="K303" s="87"/>
      <c r="L303" s="87">
        <v>1200</v>
      </c>
      <c r="M303" s="87"/>
      <c r="N303" s="87"/>
      <c r="O303" s="87">
        <f>SUM('RC-Donations'!$G303:$N303)</f>
        <v>1200</v>
      </c>
      <c r="P303" s="2"/>
      <c r="Q303" s="2"/>
    </row>
    <row r="304" spans="1:17" ht="15" x14ac:dyDescent="0.25">
      <c r="A304" s="43">
        <v>303</v>
      </c>
      <c r="B304" s="44" t="s">
        <v>438</v>
      </c>
      <c r="C304" s="44">
        <v>2097109</v>
      </c>
      <c r="D304" s="44" t="s">
        <v>407</v>
      </c>
      <c r="E304" s="44" t="s">
        <v>41</v>
      </c>
      <c r="F304" s="91" t="s">
        <v>434</v>
      </c>
      <c r="G304" s="88"/>
      <c r="H304" s="88"/>
      <c r="I304" s="88">
        <v>5000</v>
      </c>
      <c r="J304" s="88"/>
      <c r="K304" s="88"/>
      <c r="L304" s="88"/>
      <c r="M304" s="88"/>
      <c r="N304" s="88"/>
      <c r="O304" s="88">
        <f>SUM('RC-Donations'!$G304:$N304)</f>
        <v>5000</v>
      </c>
      <c r="P304" s="2"/>
      <c r="Q304" s="2"/>
    </row>
    <row r="305" spans="1:17" ht="15" x14ac:dyDescent="0.25">
      <c r="A305" s="40">
        <v>304</v>
      </c>
      <c r="B305" s="41" t="s">
        <v>440</v>
      </c>
      <c r="C305" s="41">
        <v>2672146</v>
      </c>
      <c r="D305" s="41" t="s">
        <v>407</v>
      </c>
      <c r="E305" s="41" t="s">
        <v>227</v>
      </c>
      <c r="F305" s="90" t="s">
        <v>439</v>
      </c>
      <c r="G305" s="87"/>
      <c r="H305" s="87"/>
      <c r="I305" s="87"/>
      <c r="J305" s="87"/>
      <c r="K305" s="87">
        <v>5000</v>
      </c>
      <c r="L305" s="87"/>
      <c r="M305" s="87"/>
      <c r="N305" s="87"/>
      <c r="O305" s="87">
        <f>SUM('RC-Donations'!$G305:$N305)</f>
        <v>5000</v>
      </c>
      <c r="P305" s="2"/>
      <c r="Q305" s="2"/>
    </row>
    <row r="306" spans="1:17" ht="15" x14ac:dyDescent="0.25">
      <c r="A306" s="43">
        <v>305</v>
      </c>
      <c r="B306" s="44" t="s">
        <v>442</v>
      </c>
      <c r="C306" s="44">
        <v>2646455</v>
      </c>
      <c r="D306" s="44" t="s">
        <v>407</v>
      </c>
      <c r="E306" s="44" t="s">
        <v>41</v>
      </c>
      <c r="F306" s="91" t="s">
        <v>441</v>
      </c>
      <c r="G306" s="88"/>
      <c r="H306" s="88"/>
      <c r="I306" s="88">
        <v>5000</v>
      </c>
      <c r="J306" s="88"/>
      <c r="K306" s="88"/>
      <c r="L306" s="88"/>
      <c r="M306" s="88"/>
      <c r="N306" s="88"/>
      <c r="O306" s="88">
        <f>SUM('RC-Donations'!$G306:$N306)</f>
        <v>5000</v>
      </c>
      <c r="P306" s="2"/>
      <c r="Q306" s="2"/>
    </row>
    <row r="307" spans="1:17" ht="15" x14ac:dyDescent="0.25">
      <c r="A307" s="40">
        <v>306</v>
      </c>
      <c r="B307" s="41" t="s">
        <v>442</v>
      </c>
      <c r="C307" s="41">
        <v>2646455</v>
      </c>
      <c r="D307" s="41" t="s">
        <v>407</v>
      </c>
      <c r="E307" s="41" t="s">
        <v>408</v>
      </c>
      <c r="F307" s="90" t="s">
        <v>441</v>
      </c>
      <c r="G307" s="87"/>
      <c r="H307" s="87"/>
      <c r="I307" s="87"/>
      <c r="J307" s="87"/>
      <c r="K307" s="87">
        <v>2500</v>
      </c>
      <c r="L307" s="87"/>
      <c r="M307" s="87"/>
      <c r="N307" s="87"/>
      <c r="O307" s="87">
        <f>SUM('RC-Donations'!$G307:$N307)</f>
        <v>2500</v>
      </c>
      <c r="P307" s="2"/>
      <c r="Q307" s="2"/>
    </row>
    <row r="308" spans="1:17" ht="30" x14ac:dyDescent="0.25">
      <c r="A308" s="43">
        <v>307</v>
      </c>
      <c r="B308" s="44" t="s">
        <v>442</v>
      </c>
      <c r="C308" s="44">
        <v>2646455</v>
      </c>
      <c r="D308" s="44" t="s">
        <v>407</v>
      </c>
      <c r="E308" s="44" t="s">
        <v>72</v>
      </c>
      <c r="F308" s="91" t="s">
        <v>443</v>
      </c>
      <c r="G308" s="88"/>
      <c r="H308" s="88"/>
      <c r="I308" s="88"/>
      <c r="J308" s="88"/>
      <c r="K308" s="88"/>
      <c r="L308" s="88">
        <v>11000</v>
      </c>
      <c r="M308" s="88"/>
      <c r="N308" s="88"/>
      <c r="O308" s="88">
        <f>SUM('RC-Donations'!$G308:$N308)</f>
        <v>11000</v>
      </c>
      <c r="P308" s="2"/>
      <c r="Q308" s="2"/>
    </row>
    <row r="309" spans="1:17" ht="30" x14ac:dyDescent="0.25">
      <c r="A309" s="40">
        <v>308</v>
      </c>
      <c r="B309" s="41" t="s">
        <v>446</v>
      </c>
      <c r="C309" s="41">
        <v>2782944</v>
      </c>
      <c r="D309" s="41" t="s">
        <v>407</v>
      </c>
      <c r="E309" s="41" t="s">
        <v>444</v>
      </c>
      <c r="F309" s="90" t="s">
        <v>445</v>
      </c>
      <c r="G309" s="87"/>
      <c r="H309" s="87"/>
      <c r="I309" s="87"/>
      <c r="J309" s="87"/>
      <c r="K309" s="87"/>
      <c r="L309" s="87">
        <v>20900</v>
      </c>
      <c r="M309" s="87"/>
      <c r="N309" s="87"/>
      <c r="O309" s="87">
        <f>SUM('RC-Donations'!$G309:$N309)</f>
        <v>20900</v>
      </c>
      <c r="P309" s="2"/>
      <c r="Q309" s="2"/>
    </row>
    <row r="310" spans="1:17" ht="15" x14ac:dyDescent="0.25">
      <c r="A310" s="43">
        <v>309</v>
      </c>
      <c r="B310" s="44" t="s">
        <v>446</v>
      </c>
      <c r="C310" s="44">
        <v>2782944</v>
      </c>
      <c r="D310" s="44" t="s">
        <v>407</v>
      </c>
      <c r="E310" s="44" t="s">
        <v>444</v>
      </c>
      <c r="F310" s="91" t="s">
        <v>447</v>
      </c>
      <c r="G310" s="88"/>
      <c r="H310" s="88"/>
      <c r="I310" s="88"/>
      <c r="J310" s="88"/>
      <c r="K310" s="88">
        <v>4000</v>
      </c>
      <c r="L310" s="88"/>
      <c r="M310" s="88"/>
      <c r="N310" s="88"/>
      <c r="O310" s="88">
        <f>SUM('RC-Donations'!$G310:$N310)</f>
        <v>4000</v>
      </c>
      <c r="P310" s="2"/>
      <c r="Q310" s="2"/>
    </row>
    <row r="311" spans="1:17" ht="15" x14ac:dyDescent="0.25">
      <c r="A311" s="40">
        <v>310</v>
      </c>
      <c r="B311" s="41" t="s">
        <v>446</v>
      </c>
      <c r="C311" s="41">
        <v>2782944</v>
      </c>
      <c r="D311" s="41" t="s">
        <v>407</v>
      </c>
      <c r="E311" s="41" t="s">
        <v>444</v>
      </c>
      <c r="F311" s="90" t="s">
        <v>448</v>
      </c>
      <c r="G311" s="87"/>
      <c r="H311" s="87"/>
      <c r="I311" s="87"/>
      <c r="J311" s="87"/>
      <c r="K311" s="87"/>
      <c r="L311" s="87">
        <v>1000</v>
      </c>
      <c r="M311" s="87"/>
      <c r="N311" s="87"/>
      <c r="O311" s="87">
        <f>SUM('RC-Donations'!$G311:$N311)</f>
        <v>1000</v>
      </c>
      <c r="P311" s="2"/>
      <c r="Q311" s="2"/>
    </row>
    <row r="312" spans="1:17" ht="15" x14ac:dyDescent="0.25">
      <c r="A312" s="43">
        <v>311</v>
      </c>
      <c r="B312" s="44" t="s">
        <v>155</v>
      </c>
      <c r="C312" s="44">
        <v>5018056</v>
      </c>
      <c r="D312" s="44" t="s">
        <v>407</v>
      </c>
      <c r="E312" s="44" t="s">
        <v>41</v>
      </c>
      <c r="F312" s="91" t="s">
        <v>449</v>
      </c>
      <c r="G312" s="88"/>
      <c r="H312" s="88"/>
      <c r="I312" s="88"/>
      <c r="J312" s="88"/>
      <c r="K312" s="88">
        <v>1500</v>
      </c>
      <c r="L312" s="88"/>
      <c r="M312" s="88"/>
      <c r="N312" s="88"/>
      <c r="O312" s="88">
        <f>SUM('RC-Donations'!$G312:$N312)</f>
        <v>1500</v>
      </c>
      <c r="P312" s="2"/>
      <c r="Q312" s="2"/>
    </row>
    <row r="313" spans="1:17" ht="15" x14ac:dyDescent="0.25">
      <c r="A313" s="40">
        <v>312</v>
      </c>
      <c r="B313" s="41" t="s">
        <v>451</v>
      </c>
      <c r="C313" s="41">
        <v>2872943</v>
      </c>
      <c r="D313" s="41" t="s">
        <v>407</v>
      </c>
      <c r="E313" s="41" t="s">
        <v>408</v>
      </c>
      <c r="F313" s="90" t="s">
        <v>450</v>
      </c>
      <c r="G313" s="87"/>
      <c r="H313" s="87"/>
      <c r="I313" s="87"/>
      <c r="J313" s="87"/>
      <c r="K313" s="87">
        <v>2200</v>
      </c>
      <c r="L313" s="87"/>
      <c r="M313" s="87"/>
      <c r="N313" s="87"/>
      <c r="O313" s="87">
        <f>SUM('RC-Donations'!$G313:$N313)</f>
        <v>2200</v>
      </c>
      <c r="P313" s="2"/>
      <c r="Q313" s="2"/>
    </row>
    <row r="314" spans="1:17" ht="15" x14ac:dyDescent="0.25">
      <c r="A314" s="43">
        <v>313</v>
      </c>
      <c r="B314" s="44" t="s">
        <v>451</v>
      </c>
      <c r="C314" s="44">
        <v>2872943</v>
      </c>
      <c r="D314" s="44" t="s">
        <v>407</v>
      </c>
      <c r="E314" s="44" t="s">
        <v>408</v>
      </c>
      <c r="F314" s="91" t="s">
        <v>452</v>
      </c>
      <c r="G314" s="88"/>
      <c r="H314" s="88"/>
      <c r="I314" s="88"/>
      <c r="J314" s="88"/>
      <c r="K314" s="88"/>
      <c r="L314" s="88">
        <v>51000</v>
      </c>
      <c r="M314" s="88"/>
      <c r="N314" s="88"/>
      <c r="O314" s="88">
        <f>SUM('RC-Donations'!$G314:$N314)</f>
        <v>51000</v>
      </c>
      <c r="P314" s="2"/>
      <c r="Q314" s="2"/>
    </row>
    <row r="315" spans="1:17" ht="15" x14ac:dyDescent="0.25">
      <c r="A315" s="40">
        <v>314</v>
      </c>
      <c r="B315" s="41" t="s">
        <v>454</v>
      </c>
      <c r="C315" s="41">
        <v>2839717</v>
      </c>
      <c r="D315" s="41" t="s">
        <v>407</v>
      </c>
      <c r="E315" s="41" t="s">
        <v>41</v>
      </c>
      <c r="F315" s="90" t="s">
        <v>453</v>
      </c>
      <c r="G315" s="87"/>
      <c r="H315" s="87"/>
      <c r="I315" s="87">
        <v>4000</v>
      </c>
      <c r="J315" s="87"/>
      <c r="K315" s="87"/>
      <c r="L315" s="87"/>
      <c r="M315" s="87"/>
      <c r="N315" s="87"/>
      <c r="O315" s="87">
        <f>SUM('RC-Donations'!$G315:$N315)</f>
        <v>4000</v>
      </c>
      <c r="P315" s="2"/>
      <c r="Q315" s="2"/>
    </row>
    <row r="316" spans="1:17" ht="15" x14ac:dyDescent="0.25">
      <c r="A316" s="43">
        <v>315</v>
      </c>
      <c r="B316" s="44" t="s">
        <v>454</v>
      </c>
      <c r="C316" s="44">
        <v>2839717</v>
      </c>
      <c r="D316" s="44" t="s">
        <v>407</v>
      </c>
      <c r="E316" s="44" t="s">
        <v>41</v>
      </c>
      <c r="F316" s="91" t="s">
        <v>455</v>
      </c>
      <c r="G316" s="88"/>
      <c r="H316" s="88"/>
      <c r="I316" s="88">
        <v>1500</v>
      </c>
      <c r="J316" s="88"/>
      <c r="K316" s="88"/>
      <c r="L316" s="88"/>
      <c r="M316" s="88"/>
      <c r="N316" s="88"/>
      <c r="O316" s="88">
        <f>SUM('RC-Donations'!$G316:$N316)</f>
        <v>1500</v>
      </c>
      <c r="P316" s="2"/>
      <c r="Q316" s="2"/>
    </row>
    <row r="317" spans="1:17" ht="15" x14ac:dyDescent="0.25">
      <c r="A317" s="40">
        <v>316</v>
      </c>
      <c r="B317" s="41" t="s">
        <v>454</v>
      </c>
      <c r="C317" s="41">
        <v>2839717</v>
      </c>
      <c r="D317" s="41" t="s">
        <v>407</v>
      </c>
      <c r="E317" s="41" t="s">
        <v>456</v>
      </c>
      <c r="F317" s="90" t="s">
        <v>457</v>
      </c>
      <c r="G317" s="87"/>
      <c r="H317" s="87"/>
      <c r="I317" s="87"/>
      <c r="J317" s="87"/>
      <c r="K317" s="87">
        <v>50000</v>
      </c>
      <c r="L317" s="87"/>
      <c r="M317" s="87"/>
      <c r="N317" s="87"/>
      <c r="O317" s="87">
        <f>SUM('RC-Donations'!$G317:$N317)</f>
        <v>50000</v>
      </c>
      <c r="P317" s="2"/>
      <c r="Q317" s="2"/>
    </row>
    <row r="318" spans="1:17" ht="30" x14ac:dyDescent="0.25">
      <c r="A318" s="43">
        <v>317</v>
      </c>
      <c r="B318" s="44" t="s">
        <v>454</v>
      </c>
      <c r="C318" s="44">
        <v>2839717</v>
      </c>
      <c r="D318" s="44" t="s">
        <v>407</v>
      </c>
      <c r="E318" s="44" t="s">
        <v>456</v>
      </c>
      <c r="F318" s="91" t="s">
        <v>458</v>
      </c>
      <c r="G318" s="88"/>
      <c r="H318" s="88"/>
      <c r="I318" s="88"/>
      <c r="J318" s="88"/>
      <c r="K318" s="88">
        <v>50000</v>
      </c>
      <c r="L318" s="88"/>
      <c r="M318" s="88"/>
      <c r="N318" s="88"/>
      <c r="O318" s="88">
        <f>SUM('RC-Donations'!$G318:$N318)</f>
        <v>50000</v>
      </c>
      <c r="P318" s="2"/>
      <c r="Q318" s="2"/>
    </row>
    <row r="319" spans="1:17" ht="15" x14ac:dyDescent="0.25">
      <c r="A319" s="40">
        <v>318</v>
      </c>
      <c r="B319" s="41" t="s">
        <v>454</v>
      </c>
      <c r="C319" s="41">
        <v>2839717</v>
      </c>
      <c r="D319" s="41" t="s">
        <v>407</v>
      </c>
      <c r="E319" s="41" t="s">
        <v>456</v>
      </c>
      <c r="F319" s="90" t="s">
        <v>459</v>
      </c>
      <c r="G319" s="87"/>
      <c r="H319" s="87"/>
      <c r="I319" s="87"/>
      <c r="J319" s="87"/>
      <c r="K319" s="87">
        <v>10000</v>
      </c>
      <c r="L319" s="87"/>
      <c r="M319" s="87"/>
      <c r="N319" s="87"/>
      <c r="O319" s="87">
        <f>SUM('RC-Donations'!$G319:$N319)</f>
        <v>10000</v>
      </c>
      <c r="P319" s="2"/>
      <c r="Q319" s="2"/>
    </row>
    <row r="320" spans="1:17" ht="15" x14ac:dyDescent="0.25">
      <c r="A320" s="43">
        <v>319</v>
      </c>
      <c r="B320" s="44" t="s">
        <v>454</v>
      </c>
      <c r="C320" s="44">
        <v>2839717</v>
      </c>
      <c r="D320" s="44" t="s">
        <v>407</v>
      </c>
      <c r="E320" s="44" t="s">
        <v>456</v>
      </c>
      <c r="F320" s="91" t="s">
        <v>460</v>
      </c>
      <c r="G320" s="88"/>
      <c r="H320" s="88"/>
      <c r="I320" s="88"/>
      <c r="J320" s="88"/>
      <c r="K320" s="88">
        <v>3000</v>
      </c>
      <c r="L320" s="88"/>
      <c r="M320" s="88"/>
      <c r="N320" s="88"/>
      <c r="O320" s="88">
        <f>SUM('RC-Donations'!$G320:$N320)</f>
        <v>3000</v>
      </c>
      <c r="P320" s="2"/>
      <c r="Q320" s="2"/>
    </row>
    <row r="321" spans="1:17" ht="15" x14ac:dyDescent="0.25">
      <c r="A321" s="40">
        <v>320</v>
      </c>
      <c r="B321" s="41" t="s">
        <v>461</v>
      </c>
      <c r="C321" s="41">
        <v>2819996</v>
      </c>
      <c r="D321" s="41" t="s">
        <v>407</v>
      </c>
      <c r="E321" s="41" t="s">
        <v>408</v>
      </c>
      <c r="F321" s="90" t="s">
        <v>53</v>
      </c>
      <c r="G321" s="87"/>
      <c r="H321" s="87"/>
      <c r="I321" s="87"/>
      <c r="J321" s="87"/>
      <c r="K321" s="87">
        <v>50000</v>
      </c>
      <c r="L321" s="87"/>
      <c r="M321" s="87"/>
      <c r="N321" s="87"/>
      <c r="O321" s="87">
        <f>SUM('RC-Donations'!$G321:$N321)</f>
        <v>50000</v>
      </c>
      <c r="P321" s="2"/>
      <c r="Q321" s="2"/>
    </row>
    <row r="322" spans="1:17" ht="15" x14ac:dyDescent="0.25">
      <c r="A322" s="43">
        <v>321</v>
      </c>
      <c r="B322" s="44" t="s">
        <v>461</v>
      </c>
      <c r="C322" s="44">
        <v>2819996</v>
      </c>
      <c r="D322" s="44" t="s">
        <v>407</v>
      </c>
      <c r="E322" s="44" t="s">
        <v>408</v>
      </c>
      <c r="F322" s="91" t="s">
        <v>462</v>
      </c>
      <c r="G322" s="88"/>
      <c r="H322" s="88"/>
      <c r="I322" s="88"/>
      <c r="J322" s="88"/>
      <c r="K322" s="88">
        <v>10000</v>
      </c>
      <c r="L322" s="88"/>
      <c r="M322" s="88"/>
      <c r="N322" s="88"/>
      <c r="O322" s="88">
        <f>SUM('RC-Donations'!$G322:$N322)</f>
        <v>10000</v>
      </c>
      <c r="P322" s="2"/>
      <c r="Q322" s="2"/>
    </row>
    <row r="323" spans="1:17" ht="15" x14ac:dyDescent="0.25">
      <c r="A323" s="40">
        <v>322</v>
      </c>
      <c r="B323" s="41" t="s">
        <v>461</v>
      </c>
      <c r="C323" s="41">
        <v>2819996</v>
      </c>
      <c r="D323" s="41" t="s">
        <v>407</v>
      </c>
      <c r="E323" s="41" t="s">
        <v>408</v>
      </c>
      <c r="F323" s="90" t="s">
        <v>463</v>
      </c>
      <c r="G323" s="87"/>
      <c r="H323" s="87"/>
      <c r="I323" s="87"/>
      <c r="J323" s="87"/>
      <c r="K323" s="87">
        <v>3000</v>
      </c>
      <c r="L323" s="87"/>
      <c r="M323" s="87"/>
      <c r="N323" s="87"/>
      <c r="O323" s="87">
        <f>SUM('RC-Donations'!$G323:$N323)</f>
        <v>3000</v>
      </c>
      <c r="P323" s="2"/>
      <c r="Q323" s="2"/>
    </row>
    <row r="324" spans="1:17" ht="15" x14ac:dyDescent="0.25">
      <c r="A324" s="43">
        <v>323</v>
      </c>
      <c r="B324" s="44" t="s">
        <v>461</v>
      </c>
      <c r="C324" s="44">
        <v>2819996</v>
      </c>
      <c r="D324" s="44" t="s">
        <v>407</v>
      </c>
      <c r="E324" s="44" t="s">
        <v>408</v>
      </c>
      <c r="F324" s="91" t="s">
        <v>464</v>
      </c>
      <c r="G324" s="88"/>
      <c r="H324" s="88"/>
      <c r="I324" s="88"/>
      <c r="J324" s="88"/>
      <c r="K324" s="88"/>
      <c r="L324" s="88">
        <v>27500</v>
      </c>
      <c r="M324" s="88"/>
      <c r="N324" s="88"/>
      <c r="O324" s="88">
        <f>SUM('RC-Donations'!$G324:$N324)</f>
        <v>27500</v>
      </c>
      <c r="P324" s="2"/>
      <c r="Q324" s="2"/>
    </row>
    <row r="325" spans="1:17" ht="15" x14ac:dyDescent="0.25">
      <c r="A325" s="40">
        <v>324</v>
      </c>
      <c r="B325" s="41" t="s">
        <v>461</v>
      </c>
      <c r="C325" s="41">
        <v>2819996</v>
      </c>
      <c r="D325" s="41" t="s">
        <v>407</v>
      </c>
      <c r="E325" s="41" t="s">
        <v>408</v>
      </c>
      <c r="F325" s="90" t="s">
        <v>465</v>
      </c>
      <c r="G325" s="87"/>
      <c r="H325" s="87"/>
      <c r="I325" s="87"/>
      <c r="J325" s="87"/>
      <c r="K325" s="87"/>
      <c r="L325" s="87">
        <v>36090</v>
      </c>
      <c r="M325" s="87"/>
      <c r="N325" s="87"/>
      <c r="O325" s="87">
        <f>SUM('RC-Donations'!$G325:$N325)</f>
        <v>36090</v>
      </c>
      <c r="P325" s="2"/>
      <c r="Q325" s="2"/>
    </row>
    <row r="326" spans="1:17" ht="15" x14ac:dyDescent="0.25">
      <c r="A326" s="43">
        <v>325</v>
      </c>
      <c r="B326" s="44" t="s">
        <v>461</v>
      </c>
      <c r="C326" s="44">
        <v>2819996</v>
      </c>
      <c r="D326" s="44" t="s">
        <v>407</v>
      </c>
      <c r="E326" s="44" t="s">
        <v>408</v>
      </c>
      <c r="F326" s="91" t="s">
        <v>466</v>
      </c>
      <c r="G326" s="88"/>
      <c r="H326" s="88"/>
      <c r="I326" s="88"/>
      <c r="J326" s="88"/>
      <c r="K326" s="88"/>
      <c r="L326" s="88">
        <v>1000</v>
      </c>
      <c r="M326" s="88"/>
      <c r="N326" s="88"/>
      <c r="O326" s="88">
        <f>SUM('RC-Donations'!$G326:$N326)</f>
        <v>1000</v>
      </c>
      <c r="P326" s="2"/>
      <c r="Q326" s="2"/>
    </row>
    <row r="327" spans="1:17" ht="15" x14ac:dyDescent="0.25">
      <c r="A327" s="40">
        <v>326</v>
      </c>
      <c r="B327" s="41" t="s">
        <v>461</v>
      </c>
      <c r="C327" s="41">
        <v>2819996</v>
      </c>
      <c r="D327" s="41" t="s">
        <v>407</v>
      </c>
      <c r="E327" s="41" t="s">
        <v>408</v>
      </c>
      <c r="F327" s="90" t="s">
        <v>467</v>
      </c>
      <c r="G327" s="87"/>
      <c r="H327" s="87"/>
      <c r="I327" s="87"/>
      <c r="J327" s="87"/>
      <c r="K327" s="87"/>
      <c r="L327" s="87">
        <v>6810.2</v>
      </c>
      <c r="M327" s="87"/>
      <c r="N327" s="87"/>
      <c r="O327" s="87">
        <f>SUM('RC-Donations'!$G327:$N327)</f>
        <v>6810.2</v>
      </c>
      <c r="P327" s="2"/>
      <c r="Q327" s="2"/>
    </row>
    <row r="328" spans="1:17" ht="15" x14ac:dyDescent="0.25">
      <c r="A328" s="43">
        <v>327</v>
      </c>
      <c r="B328" s="44" t="s">
        <v>461</v>
      </c>
      <c r="C328" s="44">
        <v>2819996</v>
      </c>
      <c r="D328" s="44" t="s">
        <v>407</v>
      </c>
      <c r="E328" s="44" t="s">
        <v>408</v>
      </c>
      <c r="F328" s="91" t="s">
        <v>468</v>
      </c>
      <c r="G328" s="88"/>
      <c r="H328" s="88"/>
      <c r="I328" s="88"/>
      <c r="J328" s="88"/>
      <c r="K328" s="88"/>
      <c r="L328" s="88">
        <v>11295.16</v>
      </c>
      <c r="M328" s="88"/>
      <c r="N328" s="88"/>
      <c r="O328" s="88">
        <f>SUM('RC-Donations'!$G328:$N328)</f>
        <v>11295.16</v>
      </c>
      <c r="P328" s="2"/>
      <c r="Q328" s="2"/>
    </row>
    <row r="329" spans="1:17" ht="15" x14ac:dyDescent="0.25">
      <c r="A329" s="40">
        <v>328</v>
      </c>
      <c r="B329" s="41" t="s">
        <v>461</v>
      </c>
      <c r="C329" s="41">
        <v>2819996</v>
      </c>
      <c r="D329" s="41" t="s">
        <v>407</v>
      </c>
      <c r="E329" s="41" t="s">
        <v>408</v>
      </c>
      <c r="F329" s="90" t="s">
        <v>469</v>
      </c>
      <c r="G329" s="87"/>
      <c r="H329" s="87"/>
      <c r="I329" s="87"/>
      <c r="J329" s="87"/>
      <c r="K329" s="87"/>
      <c r="L329" s="87">
        <v>9541.3799999999992</v>
      </c>
      <c r="M329" s="87"/>
      <c r="N329" s="87"/>
      <c r="O329" s="87">
        <f>SUM('RC-Donations'!$G329:$N329)</f>
        <v>9541.3799999999992</v>
      </c>
      <c r="P329" s="2"/>
      <c r="Q329" s="2"/>
    </row>
    <row r="330" spans="1:17" ht="15" x14ac:dyDescent="0.25">
      <c r="A330" s="43">
        <v>329</v>
      </c>
      <c r="B330" s="44" t="s">
        <v>461</v>
      </c>
      <c r="C330" s="44">
        <v>2819996</v>
      </c>
      <c r="D330" s="44" t="s">
        <v>407</v>
      </c>
      <c r="E330" s="44" t="s">
        <v>408</v>
      </c>
      <c r="F330" s="91" t="s">
        <v>470</v>
      </c>
      <c r="G330" s="88"/>
      <c r="H330" s="88"/>
      <c r="I330" s="88"/>
      <c r="J330" s="88"/>
      <c r="K330" s="88"/>
      <c r="L330" s="88">
        <v>2725.44</v>
      </c>
      <c r="M330" s="88"/>
      <c r="N330" s="88"/>
      <c r="O330" s="88">
        <f>SUM('RC-Donations'!$G330:$N330)</f>
        <v>2725.44</v>
      </c>
      <c r="P330" s="2"/>
      <c r="Q330" s="2"/>
    </row>
    <row r="331" spans="1:17" ht="15" x14ac:dyDescent="0.25">
      <c r="A331" s="40">
        <v>330</v>
      </c>
      <c r="B331" s="41" t="s">
        <v>473</v>
      </c>
      <c r="C331" s="41">
        <v>5184851</v>
      </c>
      <c r="D331" s="41" t="s">
        <v>407</v>
      </c>
      <c r="E331" s="41" t="s">
        <v>471</v>
      </c>
      <c r="F331" s="90" t="s">
        <v>472</v>
      </c>
      <c r="G331" s="87"/>
      <c r="H331" s="87"/>
      <c r="I331" s="87"/>
      <c r="J331" s="87"/>
      <c r="K331" s="87"/>
      <c r="L331" s="87">
        <v>14500</v>
      </c>
      <c r="M331" s="87"/>
      <c r="N331" s="87"/>
      <c r="O331" s="87">
        <f>SUM('RC-Donations'!$G331:$N331)</f>
        <v>14500</v>
      </c>
      <c r="P331" s="2"/>
      <c r="Q331" s="2"/>
    </row>
    <row r="332" spans="1:17" ht="15" x14ac:dyDescent="0.25">
      <c r="A332" s="43">
        <v>331</v>
      </c>
      <c r="B332" s="44" t="s">
        <v>473</v>
      </c>
      <c r="C332" s="44">
        <v>5184851</v>
      </c>
      <c r="D332" s="44" t="s">
        <v>407</v>
      </c>
      <c r="E332" s="44" t="s">
        <v>471</v>
      </c>
      <c r="F332" s="91" t="s">
        <v>53</v>
      </c>
      <c r="G332" s="88"/>
      <c r="H332" s="88"/>
      <c r="I332" s="88"/>
      <c r="J332" s="88"/>
      <c r="K332" s="88"/>
      <c r="L332" s="88">
        <v>5800</v>
      </c>
      <c r="M332" s="88"/>
      <c r="N332" s="88"/>
      <c r="O332" s="88">
        <f>SUM('RC-Donations'!$G332:$N332)</f>
        <v>5800</v>
      </c>
      <c r="P332" s="2"/>
      <c r="Q332" s="2"/>
    </row>
    <row r="333" spans="1:17" ht="15" x14ac:dyDescent="0.25">
      <c r="A333" s="40">
        <v>332</v>
      </c>
      <c r="B333" s="41" t="s">
        <v>473</v>
      </c>
      <c r="C333" s="41">
        <v>5184851</v>
      </c>
      <c r="D333" s="41" t="s">
        <v>407</v>
      </c>
      <c r="E333" s="41" t="s">
        <v>471</v>
      </c>
      <c r="F333" s="90" t="s">
        <v>474</v>
      </c>
      <c r="G333" s="87"/>
      <c r="H333" s="87"/>
      <c r="I333" s="87"/>
      <c r="J333" s="87"/>
      <c r="K333" s="87">
        <v>3790</v>
      </c>
      <c r="L333" s="87"/>
      <c r="M333" s="87"/>
      <c r="N333" s="87"/>
      <c r="O333" s="87">
        <f>SUM('RC-Donations'!$G333:$N333)</f>
        <v>3790</v>
      </c>
      <c r="P333" s="2"/>
      <c r="Q333" s="2"/>
    </row>
    <row r="334" spans="1:17" ht="15" x14ac:dyDescent="0.25">
      <c r="A334" s="43">
        <v>333</v>
      </c>
      <c r="B334" s="44" t="s">
        <v>476</v>
      </c>
      <c r="C334" s="44">
        <v>5073189</v>
      </c>
      <c r="D334" s="44" t="s">
        <v>407</v>
      </c>
      <c r="E334" s="44" t="s">
        <v>408</v>
      </c>
      <c r="F334" s="91" t="s">
        <v>475</v>
      </c>
      <c r="G334" s="88"/>
      <c r="H334" s="88"/>
      <c r="I334" s="88"/>
      <c r="J334" s="88"/>
      <c r="K334" s="88">
        <v>5000</v>
      </c>
      <c r="L334" s="88"/>
      <c r="M334" s="88"/>
      <c r="N334" s="88"/>
      <c r="O334" s="88">
        <f>SUM('RC-Donations'!$G334:$N334)</f>
        <v>5000</v>
      </c>
      <c r="P334" s="2"/>
      <c r="Q334" s="2"/>
    </row>
    <row r="335" spans="1:17" ht="15" x14ac:dyDescent="0.25">
      <c r="A335" s="40">
        <v>334</v>
      </c>
      <c r="B335" s="41" t="s">
        <v>476</v>
      </c>
      <c r="C335" s="41">
        <v>5073189</v>
      </c>
      <c r="D335" s="41" t="s">
        <v>407</v>
      </c>
      <c r="E335" s="41" t="s">
        <v>408</v>
      </c>
      <c r="F335" s="90" t="s">
        <v>39</v>
      </c>
      <c r="G335" s="87"/>
      <c r="H335" s="87"/>
      <c r="I335" s="87"/>
      <c r="J335" s="87"/>
      <c r="K335" s="87">
        <v>25000</v>
      </c>
      <c r="L335" s="87"/>
      <c r="M335" s="87"/>
      <c r="N335" s="87"/>
      <c r="O335" s="87">
        <f>SUM('RC-Donations'!$G335:$N335)</f>
        <v>25000</v>
      </c>
      <c r="P335" s="2"/>
      <c r="Q335" s="2"/>
    </row>
    <row r="336" spans="1:17" ht="15" x14ac:dyDescent="0.25">
      <c r="A336" s="43">
        <v>335</v>
      </c>
      <c r="B336" s="44" t="s">
        <v>476</v>
      </c>
      <c r="C336" s="44">
        <v>5073189</v>
      </c>
      <c r="D336" s="44" t="s">
        <v>407</v>
      </c>
      <c r="E336" s="44" t="s">
        <v>408</v>
      </c>
      <c r="F336" s="91" t="s">
        <v>477</v>
      </c>
      <c r="G336" s="88"/>
      <c r="H336" s="88"/>
      <c r="I336" s="88"/>
      <c r="J336" s="88"/>
      <c r="K336" s="88">
        <v>3590</v>
      </c>
      <c r="L336" s="88"/>
      <c r="M336" s="88"/>
      <c r="N336" s="88"/>
      <c r="O336" s="88">
        <f>SUM('RC-Donations'!$G336:$N336)</f>
        <v>3590</v>
      </c>
      <c r="P336" s="2"/>
      <c r="Q336" s="2"/>
    </row>
    <row r="337" spans="1:17" ht="15" x14ac:dyDescent="0.25">
      <c r="A337" s="40">
        <v>336</v>
      </c>
      <c r="B337" s="41" t="s">
        <v>476</v>
      </c>
      <c r="C337" s="41">
        <v>5073189</v>
      </c>
      <c r="D337" s="41" t="s">
        <v>407</v>
      </c>
      <c r="E337" s="41" t="s">
        <v>41</v>
      </c>
      <c r="F337" s="90" t="s">
        <v>478</v>
      </c>
      <c r="G337" s="87"/>
      <c r="H337" s="87"/>
      <c r="I337" s="87">
        <v>10000</v>
      </c>
      <c r="J337" s="87"/>
      <c r="K337" s="87"/>
      <c r="L337" s="87"/>
      <c r="M337" s="87"/>
      <c r="N337" s="87"/>
      <c r="O337" s="87">
        <f>SUM('RC-Donations'!$G337:$N337)</f>
        <v>10000</v>
      </c>
      <c r="P337" s="2"/>
      <c r="Q337" s="2"/>
    </row>
    <row r="338" spans="1:17" ht="15" x14ac:dyDescent="0.25">
      <c r="A338" s="43">
        <v>337</v>
      </c>
      <c r="B338" s="44" t="s">
        <v>476</v>
      </c>
      <c r="C338" s="44">
        <v>5073189</v>
      </c>
      <c r="D338" s="44" t="s">
        <v>407</v>
      </c>
      <c r="E338" s="44" t="s">
        <v>41</v>
      </c>
      <c r="F338" s="91" t="s">
        <v>479</v>
      </c>
      <c r="G338" s="88"/>
      <c r="H338" s="88"/>
      <c r="I338" s="88">
        <v>3000</v>
      </c>
      <c r="J338" s="88"/>
      <c r="K338" s="88"/>
      <c r="L338" s="88"/>
      <c r="M338" s="88"/>
      <c r="N338" s="88"/>
      <c r="O338" s="88">
        <f>SUM('RC-Donations'!$G338:$N338)</f>
        <v>3000</v>
      </c>
      <c r="P338" s="2"/>
      <c r="Q338" s="2"/>
    </row>
    <row r="339" spans="1:17" ht="15" x14ac:dyDescent="0.25">
      <c r="A339" s="40">
        <v>338</v>
      </c>
      <c r="B339" s="41" t="s">
        <v>476</v>
      </c>
      <c r="C339" s="41">
        <v>5073189</v>
      </c>
      <c r="D339" s="41" t="s">
        <v>407</v>
      </c>
      <c r="E339" s="41" t="s">
        <v>408</v>
      </c>
      <c r="F339" s="90" t="s">
        <v>480</v>
      </c>
      <c r="G339" s="87"/>
      <c r="H339" s="87"/>
      <c r="I339" s="87"/>
      <c r="J339" s="87"/>
      <c r="K339" s="87"/>
      <c r="L339" s="87">
        <v>6000</v>
      </c>
      <c r="M339" s="87"/>
      <c r="N339" s="87"/>
      <c r="O339" s="87">
        <f>SUM('RC-Donations'!$G339:$N339)</f>
        <v>6000</v>
      </c>
      <c r="P339" s="2"/>
      <c r="Q339" s="2"/>
    </row>
    <row r="340" spans="1:17" ht="15" x14ac:dyDescent="0.25">
      <c r="A340" s="43">
        <v>339</v>
      </c>
      <c r="B340" s="44" t="s">
        <v>476</v>
      </c>
      <c r="C340" s="44">
        <v>5073189</v>
      </c>
      <c r="D340" s="44" t="s">
        <v>407</v>
      </c>
      <c r="E340" s="44" t="s">
        <v>408</v>
      </c>
      <c r="F340" s="91" t="s">
        <v>481</v>
      </c>
      <c r="G340" s="88"/>
      <c r="H340" s="88"/>
      <c r="I340" s="88"/>
      <c r="J340" s="88"/>
      <c r="K340" s="88"/>
      <c r="L340" s="88">
        <v>2200</v>
      </c>
      <c r="M340" s="88"/>
      <c r="N340" s="88"/>
      <c r="O340" s="88">
        <f>SUM('RC-Donations'!$G340:$N340)</f>
        <v>2200</v>
      </c>
      <c r="P340" s="2"/>
      <c r="Q340" s="2"/>
    </row>
    <row r="341" spans="1:17" ht="15" x14ac:dyDescent="0.25">
      <c r="A341" s="40">
        <v>340</v>
      </c>
      <c r="B341" s="41" t="s">
        <v>476</v>
      </c>
      <c r="C341" s="41">
        <v>5073189</v>
      </c>
      <c r="D341" s="41" t="s">
        <v>407</v>
      </c>
      <c r="E341" s="41" t="s">
        <v>408</v>
      </c>
      <c r="F341" s="90" t="s">
        <v>482</v>
      </c>
      <c r="G341" s="87"/>
      <c r="H341" s="87"/>
      <c r="I341" s="87"/>
      <c r="J341" s="87"/>
      <c r="K341" s="87"/>
      <c r="L341" s="87">
        <v>4000</v>
      </c>
      <c r="M341" s="87"/>
      <c r="N341" s="87"/>
      <c r="O341" s="87">
        <f>SUM('RC-Donations'!$G341:$N341)</f>
        <v>4000</v>
      </c>
      <c r="P341" s="2"/>
      <c r="Q341" s="2"/>
    </row>
    <row r="342" spans="1:17" ht="15" x14ac:dyDescent="0.25">
      <c r="A342" s="43">
        <v>341</v>
      </c>
      <c r="B342" s="44" t="s">
        <v>484</v>
      </c>
      <c r="C342" s="44">
        <v>2784041</v>
      </c>
      <c r="D342" s="44" t="s">
        <v>407</v>
      </c>
      <c r="E342" s="44" t="s">
        <v>420</v>
      </c>
      <c r="F342" s="91" t="s">
        <v>483</v>
      </c>
      <c r="G342" s="88"/>
      <c r="H342" s="88"/>
      <c r="I342" s="88"/>
      <c r="J342" s="88"/>
      <c r="K342" s="88">
        <v>300</v>
      </c>
      <c r="L342" s="88"/>
      <c r="M342" s="88"/>
      <c r="N342" s="88"/>
      <c r="O342" s="88">
        <f>SUM('RC-Donations'!$G342:$N342)</f>
        <v>300</v>
      </c>
      <c r="P342" s="2"/>
      <c r="Q342" s="2"/>
    </row>
    <row r="343" spans="1:17" ht="15" x14ac:dyDescent="0.25">
      <c r="A343" s="40">
        <v>342</v>
      </c>
      <c r="B343" s="41" t="s">
        <v>484</v>
      </c>
      <c r="C343" s="41">
        <v>2784041</v>
      </c>
      <c r="D343" s="41" t="s">
        <v>407</v>
      </c>
      <c r="E343" s="41" t="s">
        <v>420</v>
      </c>
      <c r="F343" s="90" t="s">
        <v>485</v>
      </c>
      <c r="G343" s="87"/>
      <c r="H343" s="87"/>
      <c r="I343" s="87"/>
      <c r="J343" s="87"/>
      <c r="K343" s="87">
        <v>300</v>
      </c>
      <c r="L343" s="87"/>
      <c r="M343" s="87"/>
      <c r="N343" s="87"/>
      <c r="O343" s="87">
        <f>SUM('RC-Donations'!$G343:$N343)</f>
        <v>300</v>
      </c>
      <c r="P343" s="2"/>
      <c r="Q343" s="2"/>
    </row>
    <row r="344" spans="1:17" ht="15" x14ac:dyDescent="0.25">
      <c r="A344" s="43">
        <v>343</v>
      </c>
      <c r="B344" s="44" t="s">
        <v>484</v>
      </c>
      <c r="C344" s="44">
        <v>2784041</v>
      </c>
      <c r="D344" s="44" t="s">
        <v>407</v>
      </c>
      <c r="E344" s="44" t="s">
        <v>420</v>
      </c>
      <c r="F344" s="91" t="s">
        <v>486</v>
      </c>
      <c r="G344" s="88"/>
      <c r="H344" s="88"/>
      <c r="I344" s="88"/>
      <c r="J344" s="88"/>
      <c r="K344" s="88">
        <v>300</v>
      </c>
      <c r="L344" s="88"/>
      <c r="M344" s="88"/>
      <c r="N344" s="88"/>
      <c r="O344" s="88">
        <f>SUM('RC-Donations'!$G344:$N344)</f>
        <v>300</v>
      </c>
      <c r="P344" s="2"/>
      <c r="Q344" s="2"/>
    </row>
    <row r="345" spans="1:17" ht="15" x14ac:dyDescent="0.25">
      <c r="A345" s="40">
        <v>344</v>
      </c>
      <c r="B345" s="41" t="s">
        <v>484</v>
      </c>
      <c r="C345" s="41">
        <v>2784041</v>
      </c>
      <c r="D345" s="41" t="s">
        <v>407</v>
      </c>
      <c r="E345" s="41" t="s">
        <v>420</v>
      </c>
      <c r="F345" s="90" t="s">
        <v>487</v>
      </c>
      <c r="G345" s="87"/>
      <c r="H345" s="87"/>
      <c r="I345" s="87"/>
      <c r="J345" s="87"/>
      <c r="K345" s="87"/>
      <c r="L345" s="87">
        <v>2450</v>
      </c>
      <c r="M345" s="87"/>
      <c r="N345" s="87"/>
      <c r="O345" s="87">
        <f>SUM('RC-Donations'!$G345:$N345)</f>
        <v>2450</v>
      </c>
      <c r="P345" s="2"/>
      <c r="Q345" s="2"/>
    </row>
    <row r="346" spans="1:17" ht="15" x14ac:dyDescent="0.25">
      <c r="A346" s="43">
        <v>345</v>
      </c>
      <c r="B346" s="44" t="s">
        <v>36</v>
      </c>
      <c r="C346" s="44">
        <v>2554518</v>
      </c>
      <c r="D346" s="44" t="s">
        <v>407</v>
      </c>
      <c r="E346" s="44" t="s">
        <v>408</v>
      </c>
      <c r="F346" s="91" t="s">
        <v>488</v>
      </c>
      <c r="G346" s="88"/>
      <c r="H346" s="88"/>
      <c r="I346" s="88"/>
      <c r="J346" s="88"/>
      <c r="K346" s="88"/>
      <c r="L346" s="88">
        <f>7042.7+11.34</f>
        <v>7054.04</v>
      </c>
      <c r="M346" s="88"/>
      <c r="N346" s="88"/>
      <c r="O346" s="88">
        <f>SUM('RC-Donations'!$G346:$N346)</f>
        <v>7054.04</v>
      </c>
      <c r="P346" s="2"/>
      <c r="Q346" s="2"/>
    </row>
    <row r="347" spans="1:17" ht="15" x14ac:dyDescent="0.25">
      <c r="A347" s="40">
        <v>346</v>
      </c>
      <c r="B347" s="41" t="s">
        <v>36</v>
      </c>
      <c r="C347" s="41">
        <v>2554518</v>
      </c>
      <c r="D347" s="41" t="s">
        <v>407</v>
      </c>
      <c r="E347" s="41" t="s">
        <v>408</v>
      </c>
      <c r="F347" s="90" t="s">
        <v>489</v>
      </c>
      <c r="G347" s="87"/>
      <c r="H347" s="87"/>
      <c r="I347" s="87"/>
      <c r="J347" s="87"/>
      <c r="K347" s="87"/>
      <c r="L347" s="87">
        <v>225</v>
      </c>
      <c r="M347" s="87"/>
      <c r="N347" s="87"/>
      <c r="O347" s="87">
        <f>SUM('RC-Donations'!$G347:$N347)</f>
        <v>225</v>
      </c>
      <c r="P347" s="2"/>
      <c r="Q347" s="2"/>
    </row>
    <row r="348" spans="1:17" ht="15" x14ac:dyDescent="0.25">
      <c r="A348" s="43">
        <v>347</v>
      </c>
      <c r="B348" s="44" t="s">
        <v>36</v>
      </c>
      <c r="C348" s="44">
        <v>2554518</v>
      </c>
      <c r="D348" s="44" t="s">
        <v>407</v>
      </c>
      <c r="E348" s="44" t="s">
        <v>408</v>
      </c>
      <c r="F348" s="91" t="s">
        <v>490</v>
      </c>
      <c r="G348" s="88"/>
      <c r="H348" s="88"/>
      <c r="I348" s="88"/>
      <c r="J348" s="88"/>
      <c r="K348" s="88"/>
      <c r="L348" s="88"/>
      <c r="M348" s="88"/>
      <c r="N348" s="88"/>
      <c r="O348" s="88">
        <f>SUM('RC-Donations'!$G348:$N348)</f>
        <v>0</v>
      </c>
      <c r="P348" s="2"/>
      <c r="Q348" s="2"/>
    </row>
    <row r="349" spans="1:17" ht="15" x14ac:dyDescent="0.25">
      <c r="A349" s="40">
        <v>348</v>
      </c>
      <c r="B349" s="41" t="s">
        <v>36</v>
      </c>
      <c r="C349" s="41">
        <v>2554518</v>
      </c>
      <c r="D349" s="41" t="s">
        <v>407</v>
      </c>
      <c r="E349" s="41" t="s">
        <v>408</v>
      </c>
      <c r="F349" s="90" t="s">
        <v>439</v>
      </c>
      <c r="G349" s="87"/>
      <c r="H349" s="87"/>
      <c r="I349" s="87"/>
      <c r="J349" s="87"/>
      <c r="K349" s="87">
        <v>23467.82</v>
      </c>
      <c r="L349" s="87"/>
      <c r="M349" s="87"/>
      <c r="N349" s="87"/>
      <c r="O349" s="87">
        <f>SUM('RC-Donations'!$G349:$N349)</f>
        <v>23467.82</v>
      </c>
      <c r="P349" s="2"/>
      <c r="Q349" s="2"/>
    </row>
    <row r="350" spans="1:17" ht="15" x14ac:dyDescent="0.25">
      <c r="A350" s="43">
        <v>349</v>
      </c>
      <c r="B350" s="44" t="s">
        <v>36</v>
      </c>
      <c r="C350" s="44">
        <v>2554518</v>
      </c>
      <c r="D350" s="44" t="s">
        <v>407</v>
      </c>
      <c r="E350" s="44" t="s">
        <v>408</v>
      </c>
      <c r="F350" s="91" t="s">
        <v>491</v>
      </c>
      <c r="G350" s="88"/>
      <c r="H350" s="88"/>
      <c r="I350" s="88"/>
      <c r="J350" s="88"/>
      <c r="K350" s="88"/>
      <c r="L350" s="88">
        <v>32517.16</v>
      </c>
      <c r="M350" s="88"/>
      <c r="N350" s="88"/>
      <c r="O350" s="88">
        <f>SUM('RC-Donations'!$G350:$N350)</f>
        <v>32517.16</v>
      </c>
      <c r="P350" s="2"/>
      <c r="Q350" s="2"/>
    </row>
    <row r="351" spans="1:17" ht="15" x14ac:dyDescent="0.25">
      <c r="A351" s="40">
        <v>350</v>
      </c>
      <c r="B351" s="41" t="s">
        <v>36</v>
      </c>
      <c r="C351" s="41">
        <v>2554518</v>
      </c>
      <c r="D351" s="41" t="s">
        <v>407</v>
      </c>
      <c r="E351" s="41" t="s">
        <v>408</v>
      </c>
      <c r="F351" s="90" t="s">
        <v>492</v>
      </c>
      <c r="G351" s="87"/>
      <c r="H351" s="87"/>
      <c r="I351" s="87"/>
      <c r="J351" s="87"/>
      <c r="K351" s="87"/>
      <c r="L351" s="87">
        <v>36003.800000000003</v>
      </c>
      <c r="M351" s="87"/>
      <c r="N351" s="87"/>
      <c r="O351" s="87">
        <f>SUM('RC-Donations'!$G351:$N351)</f>
        <v>36003.800000000003</v>
      </c>
      <c r="P351" s="2"/>
      <c r="Q351" s="2"/>
    </row>
    <row r="352" spans="1:17" ht="15" x14ac:dyDescent="0.25">
      <c r="A352" s="43">
        <v>351</v>
      </c>
      <c r="B352" s="44" t="s">
        <v>63</v>
      </c>
      <c r="C352" s="44">
        <v>2029278</v>
      </c>
      <c r="D352" s="44" t="s">
        <v>407</v>
      </c>
      <c r="E352" s="44" t="s">
        <v>408</v>
      </c>
      <c r="F352" s="91" t="s">
        <v>62</v>
      </c>
      <c r="G352" s="88"/>
      <c r="H352" s="88"/>
      <c r="I352" s="88"/>
      <c r="J352" s="88"/>
      <c r="K352" s="88">
        <v>61916</v>
      </c>
      <c r="L352" s="88"/>
      <c r="M352" s="88"/>
      <c r="N352" s="88"/>
      <c r="O352" s="88">
        <f>SUM('RC-Donations'!$G352:$N352)</f>
        <v>61916</v>
      </c>
      <c r="P352" s="2"/>
      <c r="Q352" s="2"/>
    </row>
    <row r="353" spans="1:17" ht="15" x14ac:dyDescent="0.25">
      <c r="A353" s="40">
        <v>352</v>
      </c>
      <c r="B353" s="41" t="s">
        <v>493</v>
      </c>
      <c r="C353" s="41">
        <v>2550466</v>
      </c>
      <c r="D353" s="41" t="s">
        <v>407</v>
      </c>
      <c r="E353" s="41" t="s">
        <v>408</v>
      </c>
      <c r="F353" s="90" t="s">
        <v>62</v>
      </c>
      <c r="G353" s="87"/>
      <c r="H353" s="87"/>
      <c r="I353" s="87">
        <v>2700</v>
      </c>
      <c r="J353" s="87"/>
      <c r="K353" s="87"/>
      <c r="L353" s="87"/>
      <c r="M353" s="87"/>
      <c r="N353" s="87"/>
      <c r="O353" s="87">
        <f>SUM('RC-Donations'!$G353:$N353)</f>
        <v>2700</v>
      </c>
      <c r="P353" s="2"/>
      <c r="Q353" s="2"/>
    </row>
    <row r="354" spans="1:17" ht="15" x14ac:dyDescent="0.25">
      <c r="A354" s="43">
        <v>353</v>
      </c>
      <c r="B354" s="44" t="s">
        <v>495</v>
      </c>
      <c r="C354" s="44">
        <v>2774666</v>
      </c>
      <c r="D354" s="44" t="s">
        <v>407</v>
      </c>
      <c r="E354" s="44" t="s">
        <v>420</v>
      </c>
      <c r="F354" s="91" t="s">
        <v>494</v>
      </c>
      <c r="G354" s="88"/>
      <c r="H354" s="88"/>
      <c r="I354" s="88"/>
      <c r="J354" s="88"/>
      <c r="K354" s="88">
        <v>100000</v>
      </c>
      <c r="L354" s="88"/>
      <c r="M354" s="88"/>
      <c r="N354" s="88"/>
      <c r="O354" s="88">
        <f>SUM('RC-Donations'!$G354:$N354)</f>
        <v>100000</v>
      </c>
      <c r="P354" s="2"/>
      <c r="Q354" s="2"/>
    </row>
    <row r="355" spans="1:17" ht="15" x14ac:dyDescent="0.25">
      <c r="A355" s="40">
        <v>354</v>
      </c>
      <c r="B355" s="41" t="s">
        <v>437</v>
      </c>
      <c r="C355" s="41">
        <v>2837196</v>
      </c>
      <c r="D355" s="41" t="s">
        <v>496</v>
      </c>
      <c r="E355" s="41" t="s">
        <v>41</v>
      </c>
      <c r="F355" s="90" t="s">
        <v>53</v>
      </c>
      <c r="G355" s="87"/>
      <c r="H355" s="87"/>
      <c r="I355" s="87"/>
      <c r="J355" s="87"/>
      <c r="K355" s="87">
        <v>10000</v>
      </c>
      <c r="L355" s="87"/>
      <c r="M355" s="87"/>
      <c r="N355" s="87"/>
      <c r="O355" s="87">
        <f>SUM('RC-Donations'!$G355:$N355)</f>
        <v>10000</v>
      </c>
      <c r="P355" s="2"/>
      <c r="Q355" s="2"/>
    </row>
    <row r="356" spans="1:17" ht="15" x14ac:dyDescent="0.25">
      <c r="A356" s="43">
        <v>355</v>
      </c>
      <c r="B356" s="44" t="s">
        <v>499</v>
      </c>
      <c r="C356" s="44">
        <v>2743744</v>
      </c>
      <c r="D356" s="44" t="s">
        <v>496</v>
      </c>
      <c r="E356" s="44" t="s">
        <v>497</v>
      </c>
      <c r="F356" s="91" t="s">
        <v>498</v>
      </c>
      <c r="G356" s="88"/>
      <c r="H356" s="88"/>
      <c r="I356" s="88"/>
      <c r="J356" s="88"/>
      <c r="K356" s="88">
        <v>3500</v>
      </c>
      <c r="L356" s="88"/>
      <c r="M356" s="88"/>
      <c r="N356" s="88"/>
      <c r="O356" s="88">
        <f>SUM('RC-Donations'!$G356:$N356)</f>
        <v>3500</v>
      </c>
      <c r="P356" s="2"/>
      <c r="Q356" s="2"/>
    </row>
    <row r="357" spans="1:17" ht="15" x14ac:dyDescent="0.25">
      <c r="A357" s="40">
        <v>356</v>
      </c>
      <c r="B357" s="41" t="s">
        <v>501</v>
      </c>
      <c r="C357" s="41">
        <v>5051134</v>
      </c>
      <c r="D357" s="41" t="s">
        <v>496</v>
      </c>
      <c r="E357" s="41" t="s">
        <v>500</v>
      </c>
      <c r="F357" s="90" t="s">
        <v>498</v>
      </c>
      <c r="G357" s="87"/>
      <c r="H357" s="87"/>
      <c r="I357" s="87"/>
      <c r="J357" s="87"/>
      <c r="K357" s="87">
        <v>2500</v>
      </c>
      <c r="L357" s="87"/>
      <c r="M357" s="87"/>
      <c r="N357" s="87"/>
      <c r="O357" s="87">
        <f>SUM('RC-Donations'!$G357:$N357)</f>
        <v>2500</v>
      </c>
      <c r="P357" s="2"/>
      <c r="Q357" s="2"/>
    </row>
    <row r="358" spans="1:17" ht="15" x14ac:dyDescent="0.25">
      <c r="A358" s="43">
        <v>357</v>
      </c>
      <c r="B358" s="44" t="s">
        <v>503</v>
      </c>
      <c r="C358" s="44">
        <v>2075652</v>
      </c>
      <c r="D358" s="44" t="s">
        <v>496</v>
      </c>
      <c r="E358" s="44" t="s">
        <v>408</v>
      </c>
      <c r="F358" s="91" t="s">
        <v>502</v>
      </c>
      <c r="G358" s="88"/>
      <c r="H358" s="88"/>
      <c r="I358" s="88"/>
      <c r="J358" s="88"/>
      <c r="K358" s="88">
        <v>10000</v>
      </c>
      <c r="L358" s="88"/>
      <c r="M358" s="88"/>
      <c r="N358" s="88"/>
      <c r="O358" s="88">
        <f>SUM('RC-Donations'!$G358:$N358)</f>
        <v>10000</v>
      </c>
      <c r="P358" s="2"/>
      <c r="Q358" s="2"/>
    </row>
    <row r="359" spans="1:17" ht="15" x14ac:dyDescent="0.25">
      <c r="A359" s="40">
        <v>358</v>
      </c>
      <c r="B359" s="41" t="s">
        <v>503</v>
      </c>
      <c r="C359" s="41">
        <v>2075652</v>
      </c>
      <c r="D359" s="41" t="s">
        <v>496</v>
      </c>
      <c r="E359" s="41" t="s">
        <v>408</v>
      </c>
      <c r="F359" s="90" t="s">
        <v>504</v>
      </c>
      <c r="G359" s="87"/>
      <c r="H359" s="87"/>
      <c r="I359" s="87"/>
      <c r="J359" s="87"/>
      <c r="K359" s="87">
        <v>500</v>
      </c>
      <c r="L359" s="87"/>
      <c r="M359" s="87"/>
      <c r="N359" s="87"/>
      <c r="O359" s="87">
        <f>SUM('RC-Donations'!$G359:$N359)</f>
        <v>500</v>
      </c>
      <c r="P359" s="2"/>
      <c r="Q359" s="2"/>
    </row>
    <row r="360" spans="1:17" ht="15" x14ac:dyDescent="0.25">
      <c r="A360" s="43">
        <v>359</v>
      </c>
      <c r="B360" s="44" t="s">
        <v>506</v>
      </c>
      <c r="C360" s="44">
        <v>5089417</v>
      </c>
      <c r="D360" s="44" t="s">
        <v>496</v>
      </c>
      <c r="E360" s="44" t="s">
        <v>41</v>
      </c>
      <c r="F360" s="91" t="s">
        <v>505</v>
      </c>
      <c r="G360" s="88"/>
      <c r="H360" s="88"/>
      <c r="I360" s="88">
        <v>20000</v>
      </c>
      <c r="J360" s="88"/>
      <c r="K360" s="88"/>
      <c r="L360" s="88"/>
      <c r="M360" s="88"/>
      <c r="N360" s="88"/>
      <c r="O360" s="88">
        <f>SUM('RC-Donations'!$G360:$N360)</f>
        <v>20000</v>
      </c>
      <c r="P360" s="2"/>
      <c r="Q360" s="2"/>
    </row>
    <row r="361" spans="1:17" ht="15" x14ac:dyDescent="0.25">
      <c r="A361" s="40">
        <v>360</v>
      </c>
      <c r="B361" s="41" t="s">
        <v>506</v>
      </c>
      <c r="C361" s="41">
        <v>5089417</v>
      </c>
      <c r="D361" s="41" t="s">
        <v>496</v>
      </c>
      <c r="E361" s="41" t="s">
        <v>408</v>
      </c>
      <c r="F361" s="90" t="s">
        <v>507</v>
      </c>
      <c r="G361" s="87"/>
      <c r="H361" s="87"/>
      <c r="I361" s="87"/>
      <c r="J361" s="87"/>
      <c r="K361" s="87">
        <v>5000</v>
      </c>
      <c r="L361" s="87"/>
      <c r="M361" s="87"/>
      <c r="N361" s="87"/>
      <c r="O361" s="87">
        <f>SUM('RC-Donations'!$G361:$N361)</f>
        <v>5000</v>
      </c>
      <c r="P361" s="2"/>
      <c r="Q361" s="2"/>
    </row>
    <row r="362" spans="1:17" ht="15" x14ac:dyDescent="0.25">
      <c r="A362" s="43">
        <v>361</v>
      </c>
      <c r="B362" s="44" t="s">
        <v>506</v>
      </c>
      <c r="C362" s="44">
        <v>5089417</v>
      </c>
      <c r="D362" s="44" t="s">
        <v>496</v>
      </c>
      <c r="E362" s="44" t="s">
        <v>408</v>
      </c>
      <c r="F362" s="91" t="s">
        <v>508</v>
      </c>
      <c r="G362" s="88"/>
      <c r="H362" s="88"/>
      <c r="I362" s="88"/>
      <c r="J362" s="88"/>
      <c r="K362" s="88"/>
      <c r="L362" s="88">
        <v>10000</v>
      </c>
      <c r="M362" s="88"/>
      <c r="N362" s="88"/>
      <c r="O362" s="88">
        <f>SUM('RC-Donations'!$G362:$N362)</f>
        <v>10000</v>
      </c>
      <c r="P362" s="2"/>
      <c r="Q362" s="2"/>
    </row>
    <row r="363" spans="1:17" ht="15" x14ac:dyDescent="0.25">
      <c r="A363" s="40">
        <v>362</v>
      </c>
      <c r="B363" s="41" t="s">
        <v>506</v>
      </c>
      <c r="C363" s="41">
        <v>5089417</v>
      </c>
      <c r="D363" s="41" t="s">
        <v>496</v>
      </c>
      <c r="E363" s="41" t="s">
        <v>408</v>
      </c>
      <c r="F363" s="90" t="s">
        <v>509</v>
      </c>
      <c r="G363" s="87"/>
      <c r="H363" s="87"/>
      <c r="I363" s="87"/>
      <c r="J363" s="87"/>
      <c r="K363" s="87"/>
      <c r="L363" s="87">
        <v>2716.6</v>
      </c>
      <c r="M363" s="87"/>
      <c r="N363" s="87"/>
      <c r="O363" s="87">
        <f>SUM('RC-Donations'!$G363:$N363)</f>
        <v>2716.6</v>
      </c>
      <c r="P363" s="2"/>
      <c r="Q363" s="2"/>
    </row>
    <row r="364" spans="1:17" ht="15" x14ac:dyDescent="0.25">
      <c r="A364" s="43">
        <v>363</v>
      </c>
      <c r="B364" s="44" t="s">
        <v>506</v>
      </c>
      <c r="C364" s="44">
        <v>5089417</v>
      </c>
      <c r="D364" s="44" t="s">
        <v>496</v>
      </c>
      <c r="E364" s="44" t="s">
        <v>408</v>
      </c>
      <c r="F364" s="91" t="s">
        <v>510</v>
      </c>
      <c r="G364" s="88"/>
      <c r="H364" s="88"/>
      <c r="I364" s="88"/>
      <c r="J364" s="88"/>
      <c r="K364" s="88"/>
      <c r="L364" s="88">
        <v>7983.4</v>
      </c>
      <c r="M364" s="88"/>
      <c r="N364" s="88"/>
      <c r="O364" s="88">
        <f>SUM('RC-Donations'!$G364:$N364)</f>
        <v>7983.4</v>
      </c>
      <c r="P364" s="2"/>
      <c r="Q364" s="2"/>
    </row>
    <row r="365" spans="1:17" ht="15" x14ac:dyDescent="0.25">
      <c r="A365" s="40">
        <v>364</v>
      </c>
      <c r="B365" s="41" t="s">
        <v>514</v>
      </c>
      <c r="C365" s="41">
        <v>2061848</v>
      </c>
      <c r="D365" s="41" t="s">
        <v>511</v>
      </c>
      <c r="E365" s="41" t="s">
        <v>512</v>
      </c>
      <c r="F365" s="90" t="s">
        <v>513</v>
      </c>
      <c r="G365" s="87"/>
      <c r="H365" s="87"/>
      <c r="I365" s="87"/>
      <c r="J365" s="87"/>
      <c r="K365" s="87">
        <v>2900</v>
      </c>
      <c r="L365" s="87"/>
      <c r="M365" s="87"/>
      <c r="N365" s="87"/>
      <c r="O365" s="87">
        <f>SUM('RC-Donations'!$G365:$N365)</f>
        <v>2900</v>
      </c>
      <c r="P365" s="2"/>
      <c r="Q365" s="2"/>
    </row>
    <row r="366" spans="1:17" ht="15" x14ac:dyDescent="0.25">
      <c r="A366" s="43">
        <v>365</v>
      </c>
      <c r="B366" s="44" t="s">
        <v>517</v>
      </c>
      <c r="C366" s="44">
        <v>2662647</v>
      </c>
      <c r="D366" s="44" t="s">
        <v>511</v>
      </c>
      <c r="E366" s="44" t="s">
        <v>515</v>
      </c>
      <c r="F366" s="91" t="s">
        <v>516</v>
      </c>
      <c r="G366" s="88"/>
      <c r="H366" s="88"/>
      <c r="I366" s="88"/>
      <c r="J366" s="88"/>
      <c r="K366" s="88">
        <v>200</v>
      </c>
      <c r="L366" s="88"/>
      <c r="M366" s="88"/>
      <c r="N366" s="88"/>
      <c r="O366" s="88">
        <f>SUM('RC-Donations'!$G366:$N366)</f>
        <v>200</v>
      </c>
      <c r="P366" s="2"/>
      <c r="Q366" s="2"/>
    </row>
    <row r="367" spans="1:17" ht="15" x14ac:dyDescent="0.25">
      <c r="A367" s="40">
        <v>366</v>
      </c>
      <c r="B367" s="41" t="s">
        <v>517</v>
      </c>
      <c r="C367" s="41">
        <v>2662647</v>
      </c>
      <c r="D367" s="41" t="s">
        <v>511</v>
      </c>
      <c r="E367" s="41" t="s">
        <v>515</v>
      </c>
      <c r="F367" s="90" t="s">
        <v>53</v>
      </c>
      <c r="G367" s="87"/>
      <c r="H367" s="87"/>
      <c r="I367" s="87"/>
      <c r="J367" s="87"/>
      <c r="K367" s="87">
        <v>310</v>
      </c>
      <c r="L367" s="87"/>
      <c r="M367" s="87"/>
      <c r="N367" s="87"/>
      <c r="O367" s="87">
        <f>SUM('RC-Donations'!$G367:$N367)</f>
        <v>310</v>
      </c>
      <c r="P367" s="2"/>
      <c r="Q367" s="2"/>
    </row>
    <row r="368" spans="1:17" ht="15" x14ac:dyDescent="0.25">
      <c r="A368" s="43">
        <v>367</v>
      </c>
      <c r="B368" s="44" t="s">
        <v>517</v>
      </c>
      <c r="C368" s="44">
        <v>2662647</v>
      </c>
      <c r="D368" s="44" t="s">
        <v>511</v>
      </c>
      <c r="E368" s="44" t="s">
        <v>515</v>
      </c>
      <c r="F368" s="91" t="s">
        <v>518</v>
      </c>
      <c r="G368" s="88"/>
      <c r="H368" s="88"/>
      <c r="I368" s="88"/>
      <c r="J368" s="88"/>
      <c r="K368" s="88">
        <v>500</v>
      </c>
      <c r="L368" s="88"/>
      <c r="M368" s="88"/>
      <c r="N368" s="88"/>
      <c r="O368" s="88">
        <f>SUM('RC-Donations'!$G368:$N368)</f>
        <v>500</v>
      </c>
      <c r="P368" s="2"/>
      <c r="Q368" s="2"/>
    </row>
    <row r="369" spans="1:17" ht="15" x14ac:dyDescent="0.25">
      <c r="A369" s="40">
        <v>368</v>
      </c>
      <c r="B369" s="41" t="s">
        <v>517</v>
      </c>
      <c r="C369" s="41">
        <v>2662647</v>
      </c>
      <c r="D369" s="41" t="s">
        <v>511</v>
      </c>
      <c r="E369" s="41" t="s">
        <v>519</v>
      </c>
      <c r="F369" s="90" t="s">
        <v>518</v>
      </c>
      <c r="G369" s="87"/>
      <c r="H369" s="87"/>
      <c r="I369" s="87"/>
      <c r="J369" s="87"/>
      <c r="K369" s="87">
        <v>100</v>
      </c>
      <c r="L369" s="87"/>
      <c r="M369" s="87"/>
      <c r="N369" s="87"/>
      <c r="O369" s="87">
        <f>SUM('RC-Donations'!$G369:$N369)</f>
        <v>100</v>
      </c>
      <c r="P369" s="2"/>
      <c r="Q369" s="2"/>
    </row>
    <row r="370" spans="1:17" ht="15" x14ac:dyDescent="0.25">
      <c r="A370" s="43">
        <v>369</v>
      </c>
      <c r="B370" s="44" t="s">
        <v>517</v>
      </c>
      <c r="C370" s="44">
        <v>2662647</v>
      </c>
      <c r="D370" s="44" t="s">
        <v>511</v>
      </c>
      <c r="E370" s="44" t="s">
        <v>519</v>
      </c>
      <c r="F370" s="91" t="s">
        <v>520</v>
      </c>
      <c r="G370" s="88"/>
      <c r="H370" s="88"/>
      <c r="I370" s="88"/>
      <c r="J370" s="88"/>
      <c r="K370" s="88">
        <v>6000</v>
      </c>
      <c r="L370" s="88"/>
      <c r="M370" s="88"/>
      <c r="N370" s="88"/>
      <c r="O370" s="88">
        <f>SUM('RC-Donations'!$G370:$N370)</f>
        <v>6000</v>
      </c>
      <c r="P370" s="2"/>
      <c r="Q370" s="2"/>
    </row>
    <row r="371" spans="1:17" ht="15" x14ac:dyDescent="0.25">
      <c r="A371" s="40">
        <v>370</v>
      </c>
      <c r="B371" s="41" t="s">
        <v>517</v>
      </c>
      <c r="C371" s="41">
        <v>2662647</v>
      </c>
      <c r="D371" s="41" t="s">
        <v>511</v>
      </c>
      <c r="E371" s="41" t="s">
        <v>519</v>
      </c>
      <c r="F371" s="90" t="s">
        <v>521</v>
      </c>
      <c r="G371" s="87"/>
      <c r="H371" s="87"/>
      <c r="I371" s="87"/>
      <c r="J371" s="87"/>
      <c r="K371" s="87">
        <v>5000</v>
      </c>
      <c r="L371" s="87"/>
      <c r="M371" s="87"/>
      <c r="N371" s="87"/>
      <c r="O371" s="87">
        <f>SUM('RC-Donations'!$G371:$N371)</f>
        <v>5000</v>
      </c>
      <c r="P371" s="2"/>
      <c r="Q371" s="2"/>
    </row>
    <row r="372" spans="1:17" ht="15" x14ac:dyDescent="0.25">
      <c r="A372" s="43">
        <v>371</v>
      </c>
      <c r="B372" s="44" t="s">
        <v>523</v>
      </c>
      <c r="C372" s="44">
        <v>2001454</v>
      </c>
      <c r="D372" s="44" t="s">
        <v>511</v>
      </c>
      <c r="E372" s="44" t="s">
        <v>522</v>
      </c>
      <c r="F372" s="91" t="s">
        <v>53</v>
      </c>
      <c r="G372" s="88"/>
      <c r="H372" s="88"/>
      <c r="I372" s="88"/>
      <c r="J372" s="88"/>
      <c r="K372" s="88">
        <v>18459</v>
      </c>
      <c r="L372" s="88"/>
      <c r="M372" s="88"/>
      <c r="N372" s="88"/>
      <c r="O372" s="88">
        <f>SUM('RC-Donations'!$G372:$N372)</f>
        <v>18459</v>
      </c>
      <c r="P372" s="2"/>
      <c r="Q372" s="2"/>
    </row>
    <row r="373" spans="1:17" ht="15" x14ac:dyDescent="0.25">
      <c r="A373" s="40">
        <v>372</v>
      </c>
      <c r="B373" s="41" t="s">
        <v>525</v>
      </c>
      <c r="C373" s="41">
        <v>2661128</v>
      </c>
      <c r="D373" s="41" t="s">
        <v>511</v>
      </c>
      <c r="E373" s="41" t="s">
        <v>519</v>
      </c>
      <c r="F373" s="90" t="s">
        <v>524</v>
      </c>
      <c r="G373" s="87"/>
      <c r="H373" s="87"/>
      <c r="I373" s="87"/>
      <c r="J373" s="87"/>
      <c r="K373" s="87">
        <v>500</v>
      </c>
      <c r="L373" s="87"/>
      <c r="M373" s="87"/>
      <c r="N373" s="87"/>
      <c r="O373" s="87">
        <f>SUM('RC-Donations'!$G373:$N373)</f>
        <v>500</v>
      </c>
      <c r="P373" s="2"/>
      <c r="Q373" s="2"/>
    </row>
    <row r="374" spans="1:17" ht="15" x14ac:dyDescent="0.25">
      <c r="A374" s="43">
        <v>373</v>
      </c>
      <c r="B374" s="44" t="s">
        <v>525</v>
      </c>
      <c r="C374" s="44">
        <v>2661128</v>
      </c>
      <c r="D374" s="44" t="s">
        <v>511</v>
      </c>
      <c r="E374" s="44" t="s">
        <v>519</v>
      </c>
      <c r="F374" s="91" t="s">
        <v>526</v>
      </c>
      <c r="G374" s="88"/>
      <c r="H374" s="88"/>
      <c r="I374" s="88"/>
      <c r="J374" s="88"/>
      <c r="K374" s="88">
        <v>500</v>
      </c>
      <c r="L374" s="88"/>
      <c r="M374" s="88"/>
      <c r="N374" s="88"/>
      <c r="O374" s="88">
        <f>SUM('RC-Donations'!$G374:$N374)</f>
        <v>500</v>
      </c>
      <c r="P374" s="2"/>
      <c r="Q374" s="2"/>
    </row>
    <row r="375" spans="1:17" ht="15" x14ac:dyDescent="0.25">
      <c r="A375" s="40">
        <v>374</v>
      </c>
      <c r="B375" s="41" t="s">
        <v>525</v>
      </c>
      <c r="C375" s="41">
        <v>2661128</v>
      </c>
      <c r="D375" s="41" t="s">
        <v>511</v>
      </c>
      <c r="E375" s="41" t="s">
        <v>519</v>
      </c>
      <c r="F375" s="90" t="s">
        <v>527</v>
      </c>
      <c r="G375" s="87"/>
      <c r="H375" s="87"/>
      <c r="I375" s="87"/>
      <c r="J375" s="87"/>
      <c r="K375" s="87"/>
      <c r="L375" s="87">
        <v>20893.2</v>
      </c>
      <c r="M375" s="87"/>
      <c r="N375" s="87"/>
      <c r="O375" s="87">
        <f>SUM('RC-Donations'!$G375:$N375)</f>
        <v>20893.2</v>
      </c>
      <c r="P375" s="2"/>
      <c r="Q375" s="2"/>
    </row>
    <row r="376" spans="1:17" ht="15" x14ac:dyDescent="0.25">
      <c r="A376" s="43">
        <v>375</v>
      </c>
      <c r="B376" s="44" t="s">
        <v>104</v>
      </c>
      <c r="C376" s="44">
        <v>2657457</v>
      </c>
      <c r="D376" s="44" t="s">
        <v>528</v>
      </c>
      <c r="E376" s="44" t="s">
        <v>529</v>
      </c>
      <c r="F376" s="91" t="s">
        <v>530</v>
      </c>
      <c r="G376" s="88"/>
      <c r="H376" s="88"/>
      <c r="I376" s="88"/>
      <c r="J376" s="88"/>
      <c r="K376" s="88"/>
      <c r="L376" s="88"/>
      <c r="M376" s="88">
        <v>15000</v>
      </c>
      <c r="N376" s="88"/>
      <c r="O376" s="88">
        <f>SUM('RC-Donations'!$G376:$N376)</f>
        <v>15000</v>
      </c>
      <c r="P376" s="2"/>
      <c r="Q376" s="2"/>
    </row>
    <row r="377" spans="1:17" ht="15" x14ac:dyDescent="0.25">
      <c r="A377" s="40">
        <v>376</v>
      </c>
      <c r="B377" s="41" t="s">
        <v>104</v>
      </c>
      <c r="C377" s="41">
        <v>2657457</v>
      </c>
      <c r="D377" s="41" t="s">
        <v>528</v>
      </c>
      <c r="E377" s="41" t="s">
        <v>531</v>
      </c>
      <c r="F377" s="90" t="s">
        <v>532</v>
      </c>
      <c r="G377" s="87"/>
      <c r="H377" s="87"/>
      <c r="I377" s="87"/>
      <c r="J377" s="87"/>
      <c r="K377" s="87"/>
      <c r="L377" s="87"/>
      <c r="M377" s="87">
        <v>5050.6000000000004</v>
      </c>
      <c r="N377" s="87"/>
      <c r="O377" s="87">
        <f>SUM('RC-Donations'!$G377:$N377)</f>
        <v>5050.6000000000004</v>
      </c>
      <c r="P377" s="2"/>
      <c r="Q377" s="2"/>
    </row>
    <row r="378" spans="1:17" ht="15" x14ac:dyDescent="0.25">
      <c r="A378" s="43">
        <v>377</v>
      </c>
      <c r="B378" s="44" t="s">
        <v>104</v>
      </c>
      <c r="C378" s="44">
        <v>2657457</v>
      </c>
      <c r="D378" s="44" t="s">
        <v>528</v>
      </c>
      <c r="E378" s="44" t="s">
        <v>533</v>
      </c>
      <c r="F378" s="91" t="s">
        <v>534</v>
      </c>
      <c r="G378" s="88"/>
      <c r="H378" s="88"/>
      <c r="I378" s="88"/>
      <c r="J378" s="88"/>
      <c r="K378" s="88"/>
      <c r="L378" s="88"/>
      <c r="M378" s="88">
        <v>3135</v>
      </c>
      <c r="N378" s="88"/>
      <c r="O378" s="88">
        <f>SUM('RC-Donations'!$G378:$N378)</f>
        <v>3135</v>
      </c>
      <c r="P378" s="2"/>
      <c r="Q378" s="2"/>
    </row>
    <row r="379" spans="1:17" ht="15" x14ac:dyDescent="0.25">
      <c r="A379" s="40">
        <v>378</v>
      </c>
      <c r="B379" s="41" t="s">
        <v>104</v>
      </c>
      <c r="C379" s="41">
        <v>2657457</v>
      </c>
      <c r="D379" s="41" t="s">
        <v>528</v>
      </c>
      <c r="E379" s="41" t="s">
        <v>535</v>
      </c>
      <c r="F379" s="90" t="s">
        <v>536</v>
      </c>
      <c r="G379" s="87"/>
      <c r="H379" s="87"/>
      <c r="I379" s="87"/>
      <c r="J379" s="87"/>
      <c r="K379" s="87"/>
      <c r="L379" s="87"/>
      <c r="M379" s="87">
        <v>15000</v>
      </c>
      <c r="N379" s="87"/>
      <c r="O379" s="87">
        <f>SUM('RC-Donations'!$G379:$N379)</f>
        <v>15000</v>
      </c>
      <c r="P379" s="2"/>
      <c r="Q379" s="2"/>
    </row>
    <row r="380" spans="1:17" ht="15" x14ac:dyDescent="0.25">
      <c r="A380" s="43">
        <v>379</v>
      </c>
      <c r="B380" s="44" t="s">
        <v>386</v>
      </c>
      <c r="C380" s="44">
        <v>2094533</v>
      </c>
      <c r="D380" s="44" t="s">
        <v>528</v>
      </c>
      <c r="E380" s="44" t="s">
        <v>537</v>
      </c>
      <c r="F380" s="91" t="s">
        <v>538</v>
      </c>
      <c r="G380" s="88">
        <v>200816.8</v>
      </c>
      <c r="H380" s="88"/>
      <c r="I380" s="88"/>
      <c r="J380" s="88"/>
      <c r="K380" s="88"/>
      <c r="L380" s="88"/>
      <c r="M380" s="88"/>
      <c r="N380" s="88"/>
      <c r="O380" s="88">
        <f>SUM('RC-Donations'!$G380:$N380)</f>
        <v>200816.8</v>
      </c>
      <c r="P380" s="2"/>
      <c r="Q380" s="2"/>
    </row>
    <row r="381" spans="1:17" ht="30" x14ac:dyDescent="0.25">
      <c r="A381" s="40">
        <v>380</v>
      </c>
      <c r="B381" s="41" t="s">
        <v>541</v>
      </c>
      <c r="C381" s="41">
        <v>2605163</v>
      </c>
      <c r="D381" s="41" t="s">
        <v>528</v>
      </c>
      <c r="E381" s="41" t="s">
        <v>539</v>
      </c>
      <c r="F381" s="90" t="s">
        <v>540</v>
      </c>
      <c r="G381" s="87"/>
      <c r="H381" s="87"/>
      <c r="I381" s="87"/>
      <c r="J381" s="87"/>
      <c r="K381" s="87">
        <v>1263.5</v>
      </c>
      <c r="L381" s="87"/>
      <c r="M381" s="87"/>
      <c r="N381" s="87"/>
      <c r="O381" s="87">
        <f>SUM('RC-Donations'!$G381:$N381)</f>
        <v>1263.5</v>
      </c>
      <c r="P381" s="2"/>
      <c r="Q381" s="2"/>
    </row>
    <row r="382" spans="1:17" ht="15" x14ac:dyDescent="0.25">
      <c r="A382" s="43">
        <v>381</v>
      </c>
      <c r="B382" s="44" t="s">
        <v>151</v>
      </c>
      <c r="C382" s="44">
        <v>2078449</v>
      </c>
      <c r="D382" s="44" t="s">
        <v>528</v>
      </c>
      <c r="E382" s="44" t="s">
        <v>542</v>
      </c>
      <c r="F382" s="91" t="s">
        <v>543</v>
      </c>
      <c r="G382" s="88"/>
      <c r="H382" s="88"/>
      <c r="I382" s="88"/>
      <c r="J382" s="88"/>
      <c r="K382" s="88"/>
      <c r="L382" s="88"/>
      <c r="M382" s="88"/>
      <c r="N382" s="88">
        <v>8200</v>
      </c>
      <c r="O382" s="88">
        <f>SUM('RC-Donations'!$G382:$N382)</f>
        <v>8200</v>
      </c>
      <c r="P382" s="2"/>
      <c r="Q382" s="2"/>
    </row>
    <row r="383" spans="1:17" ht="15" x14ac:dyDescent="0.25">
      <c r="A383" s="40">
        <v>382</v>
      </c>
      <c r="B383" s="41" t="s">
        <v>209</v>
      </c>
      <c r="C383" s="41">
        <v>2075385</v>
      </c>
      <c r="D383" s="41" t="s">
        <v>528</v>
      </c>
      <c r="E383" s="41" t="s">
        <v>542</v>
      </c>
      <c r="F383" s="90" t="s">
        <v>544</v>
      </c>
      <c r="G383" s="87"/>
      <c r="H383" s="87"/>
      <c r="I383" s="87"/>
      <c r="J383" s="87"/>
      <c r="K383" s="87"/>
      <c r="L383" s="87"/>
      <c r="M383" s="87"/>
      <c r="N383" s="87">
        <v>2700</v>
      </c>
      <c r="O383" s="87">
        <f>SUM('RC-Donations'!$G383:$N383)</f>
        <v>2700</v>
      </c>
      <c r="P383" s="2"/>
      <c r="Q383" s="2"/>
    </row>
    <row r="384" spans="1:17" ht="15" x14ac:dyDescent="0.25">
      <c r="A384" s="43">
        <v>383</v>
      </c>
      <c r="B384" s="44" t="s">
        <v>209</v>
      </c>
      <c r="C384" s="44">
        <v>2075385</v>
      </c>
      <c r="D384" s="44" t="s">
        <v>528</v>
      </c>
      <c r="E384" s="44" t="s">
        <v>545</v>
      </c>
      <c r="F384" s="91" t="s">
        <v>546</v>
      </c>
      <c r="G384" s="88"/>
      <c r="H384" s="88">
        <v>4996</v>
      </c>
      <c r="I384" s="88"/>
      <c r="J384" s="88"/>
      <c r="K384" s="88"/>
      <c r="L384" s="88"/>
      <c r="M384" s="88"/>
      <c r="N384" s="88"/>
      <c r="O384" s="88">
        <f>SUM('RC-Donations'!$G384:$N384)</f>
        <v>4996</v>
      </c>
      <c r="P384" s="2"/>
      <c r="Q384" s="2"/>
    </row>
    <row r="385" spans="1:17" ht="15" x14ac:dyDescent="0.25">
      <c r="A385" s="40">
        <v>384</v>
      </c>
      <c r="B385" s="41" t="s">
        <v>104</v>
      </c>
      <c r="C385" s="41">
        <v>2657457</v>
      </c>
      <c r="D385" s="41" t="s">
        <v>528</v>
      </c>
      <c r="E385" s="41" t="s">
        <v>539</v>
      </c>
      <c r="F385" s="90" t="s">
        <v>103</v>
      </c>
      <c r="G385" s="87"/>
      <c r="H385" s="87"/>
      <c r="I385" s="87"/>
      <c r="J385" s="87"/>
      <c r="K385" s="87"/>
      <c r="L385" s="87"/>
      <c r="M385" s="87"/>
      <c r="N385" s="87">
        <v>52566.531999999999</v>
      </c>
      <c r="O385" s="87">
        <f>SUM('RC-Donations'!$G385:$N385)</f>
        <v>52566.531999999999</v>
      </c>
      <c r="P385" s="2"/>
      <c r="Q385" s="2"/>
    </row>
    <row r="386" spans="1:17" ht="15" x14ac:dyDescent="0.25">
      <c r="A386" s="43">
        <v>385</v>
      </c>
      <c r="B386" s="44" t="s">
        <v>104</v>
      </c>
      <c r="C386" s="44">
        <v>2657457</v>
      </c>
      <c r="D386" s="44" t="s">
        <v>528</v>
      </c>
      <c r="E386" s="44" t="s">
        <v>539</v>
      </c>
      <c r="F386" s="91" t="s">
        <v>103</v>
      </c>
      <c r="G386" s="88"/>
      <c r="H386" s="88"/>
      <c r="I386" s="88"/>
      <c r="J386" s="88"/>
      <c r="K386" s="88"/>
      <c r="L386" s="88"/>
      <c r="M386" s="88"/>
      <c r="N386" s="88">
        <v>709839.35499999998</v>
      </c>
      <c r="O386" s="88">
        <f>SUM('RC-Donations'!$G386:$N386)</f>
        <v>709839.35499999998</v>
      </c>
      <c r="P386" s="2"/>
      <c r="Q386" s="2"/>
    </row>
    <row r="387" spans="1:17" ht="15" x14ac:dyDescent="0.25">
      <c r="A387" s="40">
        <v>386</v>
      </c>
      <c r="B387" s="41" t="s">
        <v>104</v>
      </c>
      <c r="C387" s="41">
        <v>2657457</v>
      </c>
      <c r="D387" s="41" t="s">
        <v>528</v>
      </c>
      <c r="E387" s="41" t="s">
        <v>539</v>
      </c>
      <c r="F387" s="90" t="s">
        <v>103</v>
      </c>
      <c r="G387" s="87"/>
      <c r="H387" s="87"/>
      <c r="I387" s="87"/>
      <c r="J387" s="87"/>
      <c r="K387" s="87"/>
      <c r="L387" s="87"/>
      <c r="M387" s="87"/>
      <c r="N387" s="87">
        <v>71500</v>
      </c>
      <c r="O387" s="87">
        <f>SUM('RC-Donations'!$G387:$N387)</f>
        <v>71500</v>
      </c>
      <c r="P387" s="2"/>
      <c r="Q387" s="2"/>
    </row>
    <row r="388" spans="1:17" ht="15" x14ac:dyDescent="0.25">
      <c r="A388" s="43">
        <v>387</v>
      </c>
      <c r="B388" s="44" t="s">
        <v>104</v>
      </c>
      <c r="C388" s="44">
        <v>2657457</v>
      </c>
      <c r="D388" s="44" t="s">
        <v>528</v>
      </c>
      <c r="E388" s="44" t="s">
        <v>539</v>
      </c>
      <c r="F388" s="91" t="s">
        <v>103</v>
      </c>
      <c r="G388" s="88"/>
      <c r="H388" s="88"/>
      <c r="I388" s="88"/>
      <c r="J388" s="88"/>
      <c r="K388" s="88"/>
      <c r="L388" s="88"/>
      <c r="M388" s="88"/>
      <c r="N388" s="88">
        <v>673745.83</v>
      </c>
      <c r="O388" s="88">
        <f>SUM('RC-Donations'!$G388:$N388)</f>
        <v>673745.83</v>
      </c>
      <c r="P388" s="2"/>
      <c r="Q388" s="2"/>
    </row>
    <row r="389" spans="1:17" ht="15" x14ac:dyDescent="0.25">
      <c r="A389" s="40">
        <v>388</v>
      </c>
      <c r="B389" s="41" t="s">
        <v>104</v>
      </c>
      <c r="C389" s="41">
        <v>2657457</v>
      </c>
      <c r="D389" s="41" t="s">
        <v>528</v>
      </c>
      <c r="E389" s="41" t="s">
        <v>539</v>
      </c>
      <c r="F389" s="90" t="s">
        <v>103</v>
      </c>
      <c r="G389" s="87"/>
      <c r="H389" s="87"/>
      <c r="I389" s="87"/>
      <c r="J389" s="87"/>
      <c r="K389" s="87"/>
      <c r="L389" s="87"/>
      <c r="M389" s="87"/>
      <c r="N389" s="87">
        <v>258595.78</v>
      </c>
      <c r="O389" s="87">
        <f>SUM('RC-Donations'!$G389:$N389)</f>
        <v>258595.78</v>
      </c>
      <c r="P389" s="2"/>
      <c r="Q389" s="2"/>
    </row>
    <row r="390" spans="1:17" ht="15" x14ac:dyDescent="0.25">
      <c r="A390" s="43">
        <v>389</v>
      </c>
      <c r="B390" s="44" t="s">
        <v>104</v>
      </c>
      <c r="C390" s="44">
        <v>2657457</v>
      </c>
      <c r="D390" s="44" t="s">
        <v>528</v>
      </c>
      <c r="E390" s="44" t="s">
        <v>539</v>
      </c>
      <c r="F390" s="91" t="s">
        <v>103</v>
      </c>
      <c r="G390" s="88"/>
      <c r="H390" s="88"/>
      <c r="I390" s="88"/>
      <c r="J390" s="88"/>
      <c r="K390" s="88"/>
      <c r="L390" s="88"/>
      <c r="M390" s="88"/>
      <c r="N390" s="88">
        <v>421091.14399999997</v>
      </c>
      <c r="O390" s="88">
        <f>SUM('RC-Donations'!$G390:$N390)</f>
        <v>421091.14399999997</v>
      </c>
      <c r="P390" s="2"/>
      <c r="Q390" s="2"/>
    </row>
    <row r="391" spans="1:17" ht="15" x14ac:dyDescent="0.25">
      <c r="A391" s="40">
        <v>390</v>
      </c>
      <c r="B391" s="41" t="s">
        <v>104</v>
      </c>
      <c r="C391" s="41">
        <v>2657457</v>
      </c>
      <c r="D391" s="41" t="s">
        <v>528</v>
      </c>
      <c r="E391" s="41" t="s">
        <v>539</v>
      </c>
      <c r="F391" s="90" t="s">
        <v>103</v>
      </c>
      <c r="G391" s="87"/>
      <c r="H391" s="87"/>
      <c r="I391" s="87"/>
      <c r="J391" s="87"/>
      <c r="K391" s="87"/>
      <c r="L391" s="87"/>
      <c r="M391" s="87"/>
      <c r="N391" s="87">
        <v>481247.02100000001</v>
      </c>
      <c r="O391" s="87">
        <f>SUM('RC-Donations'!$G391:$N391)</f>
        <v>481247.02100000001</v>
      </c>
      <c r="P391" s="2"/>
      <c r="Q391" s="2"/>
    </row>
    <row r="392" spans="1:17" ht="15" x14ac:dyDescent="0.25">
      <c r="A392" s="43">
        <v>391</v>
      </c>
      <c r="B392" s="44" t="s">
        <v>104</v>
      </c>
      <c r="C392" s="44">
        <v>2657457</v>
      </c>
      <c r="D392" s="44" t="s">
        <v>528</v>
      </c>
      <c r="E392" s="44" t="s">
        <v>539</v>
      </c>
      <c r="F392" s="91" t="s">
        <v>103</v>
      </c>
      <c r="G392" s="88"/>
      <c r="H392" s="88"/>
      <c r="I392" s="88"/>
      <c r="J392" s="88"/>
      <c r="K392" s="88"/>
      <c r="L392" s="88"/>
      <c r="M392" s="88"/>
      <c r="N392" s="88">
        <v>201529.56700000001</v>
      </c>
      <c r="O392" s="88">
        <f>SUM('RC-Donations'!$G392:$N392)</f>
        <v>201529.56700000001</v>
      </c>
      <c r="P392" s="2"/>
      <c r="Q392" s="2"/>
    </row>
    <row r="393" spans="1:17" ht="15" x14ac:dyDescent="0.25">
      <c r="A393" s="40">
        <v>392</v>
      </c>
      <c r="B393" s="41" t="s">
        <v>104</v>
      </c>
      <c r="C393" s="41">
        <v>2657457</v>
      </c>
      <c r="D393" s="41" t="s">
        <v>528</v>
      </c>
      <c r="E393" s="41" t="s">
        <v>539</v>
      </c>
      <c r="F393" s="90" t="s">
        <v>103</v>
      </c>
      <c r="G393" s="87"/>
      <c r="H393" s="87"/>
      <c r="I393" s="87"/>
      <c r="J393" s="87"/>
      <c r="K393" s="87"/>
      <c r="L393" s="87"/>
      <c r="M393" s="87"/>
      <c r="N393" s="87">
        <v>208722.639</v>
      </c>
      <c r="O393" s="87">
        <f>SUM('RC-Donations'!$G393:$N393)</f>
        <v>208722.639</v>
      </c>
      <c r="P393" s="2"/>
      <c r="Q393" s="2"/>
    </row>
    <row r="394" spans="1:17" ht="15" x14ac:dyDescent="0.25">
      <c r="A394" s="43">
        <v>393</v>
      </c>
      <c r="B394" s="44" t="s">
        <v>104</v>
      </c>
      <c r="C394" s="44">
        <v>2657457</v>
      </c>
      <c r="D394" s="44" t="s">
        <v>528</v>
      </c>
      <c r="E394" s="44" t="s">
        <v>539</v>
      </c>
      <c r="F394" s="91" t="s">
        <v>103</v>
      </c>
      <c r="G394" s="88"/>
      <c r="H394" s="88"/>
      <c r="I394" s="88"/>
      <c r="J394" s="88"/>
      <c r="K394" s="88"/>
      <c r="L394" s="88"/>
      <c r="M394" s="88"/>
      <c r="N394" s="88">
        <v>120311.755</v>
      </c>
      <c r="O394" s="88">
        <f>SUM('RC-Donations'!$G394:$N394)</f>
        <v>120311.755</v>
      </c>
      <c r="P394" s="2"/>
      <c r="Q394" s="2"/>
    </row>
    <row r="395" spans="1:17" ht="15" x14ac:dyDescent="0.25">
      <c r="A395" s="40">
        <v>394</v>
      </c>
      <c r="B395" s="41" t="s">
        <v>104</v>
      </c>
      <c r="C395" s="41">
        <v>2657457</v>
      </c>
      <c r="D395" s="41" t="s">
        <v>528</v>
      </c>
      <c r="E395" s="41" t="s">
        <v>539</v>
      </c>
      <c r="F395" s="90" t="s">
        <v>103</v>
      </c>
      <c r="G395" s="87"/>
      <c r="H395" s="87"/>
      <c r="I395" s="87"/>
      <c r="J395" s="87"/>
      <c r="K395" s="87"/>
      <c r="L395" s="87"/>
      <c r="M395" s="87"/>
      <c r="N395" s="87">
        <v>183506.81400000001</v>
      </c>
      <c r="O395" s="87">
        <f>SUM('RC-Donations'!$G395:$N395)</f>
        <v>183506.81400000001</v>
      </c>
      <c r="P395" s="2"/>
      <c r="Q395" s="2"/>
    </row>
    <row r="396" spans="1:17" ht="15" x14ac:dyDescent="0.25">
      <c r="A396" s="43">
        <v>395</v>
      </c>
      <c r="B396" s="44" t="s">
        <v>104</v>
      </c>
      <c r="C396" s="44">
        <v>2657457</v>
      </c>
      <c r="D396" s="44" t="s">
        <v>528</v>
      </c>
      <c r="E396" s="44" t="s">
        <v>539</v>
      </c>
      <c r="F396" s="91" t="s">
        <v>103</v>
      </c>
      <c r="G396" s="88"/>
      <c r="H396" s="88"/>
      <c r="I396" s="88"/>
      <c r="J396" s="88"/>
      <c r="K396" s="88"/>
      <c r="L396" s="88"/>
      <c r="M396" s="88"/>
      <c r="N396" s="88">
        <v>174880.73</v>
      </c>
      <c r="O396" s="88">
        <f>SUM('RC-Donations'!$G396:$N396)</f>
        <v>174880.73</v>
      </c>
      <c r="P396" s="2"/>
      <c r="Q396" s="2"/>
    </row>
    <row r="397" spans="1:17" ht="15" x14ac:dyDescent="0.25">
      <c r="A397" s="40">
        <v>396</v>
      </c>
      <c r="B397" s="41" t="s">
        <v>104</v>
      </c>
      <c r="C397" s="41">
        <v>2657457</v>
      </c>
      <c r="D397" s="41" t="s">
        <v>528</v>
      </c>
      <c r="E397" s="41" t="s">
        <v>539</v>
      </c>
      <c r="F397" s="90" t="s">
        <v>103</v>
      </c>
      <c r="G397" s="87"/>
      <c r="H397" s="87"/>
      <c r="I397" s="87"/>
      <c r="J397" s="87"/>
      <c r="K397" s="87"/>
      <c r="L397" s="87"/>
      <c r="M397" s="87"/>
      <c r="N397" s="87">
        <v>120311.755</v>
      </c>
      <c r="O397" s="87">
        <f>SUM('RC-Donations'!$G397:$N397)</f>
        <v>120311.755</v>
      </c>
      <c r="P397" s="2"/>
      <c r="Q397" s="2"/>
    </row>
    <row r="398" spans="1:17" ht="15" x14ac:dyDescent="0.25">
      <c r="A398" s="43">
        <v>397</v>
      </c>
      <c r="B398" s="44" t="s">
        <v>104</v>
      </c>
      <c r="C398" s="44">
        <v>2657457</v>
      </c>
      <c r="D398" s="44" t="s">
        <v>528</v>
      </c>
      <c r="E398" s="44" t="s">
        <v>539</v>
      </c>
      <c r="F398" s="91" t="s">
        <v>103</v>
      </c>
      <c r="G398" s="88"/>
      <c r="H398" s="88"/>
      <c r="I398" s="88"/>
      <c r="J398" s="88"/>
      <c r="K398" s="88"/>
      <c r="L398" s="88"/>
      <c r="M398" s="88"/>
      <c r="N398" s="88">
        <v>131660.1</v>
      </c>
      <c r="O398" s="88">
        <f>SUM('RC-Donations'!$G398:$N398)</f>
        <v>131660.1</v>
      </c>
      <c r="P398" s="2"/>
      <c r="Q398" s="2"/>
    </row>
    <row r="399" spans="1:17" ht="15" x14ac:dyDescent="0.25">
      <c r="A399" s="40">
        <v>398</v>
      </c>
      <c r="B399" s="41" t="s">
        <v>104</v>
      </c>
      <c r="C399" s="41">
        <v>2657457</v>
      </c>
      <c r="D399" s="41" t="s">
        <v>528</v>
      </c>
      <c r="E399" s="41" t="s">
        <v>539</v>
      </c>
      <c r="F399" s="90" t="s">
        <v>103</v>
      </c>
      <c r="G399" s="87"/>
      <c r="H399" s="87"/>
      <c r="I399" s="87"/>
      <c r="J399" s="87"/>
      <c r="K399" s="87"/>
      <c r="L399" s="87"/>
      <c r="M399" s="87"/>
      <c r="N399" s="87">
        <v>191892.29800000001</v>
      </c>
      <c r="O399" s="87">
        <f>SUM('RC-Donations'!$G399:$N399)</f>
        <v>191892.29800000001</v>
      </c>
      <c r="P399" s="2"/>
      <c r="Q399" s="2"/>
    </row>
    <row r="400" spans="1:17" ht="15" x14ac:dyDescent="0.25">
      <c r="A400" s="43">
        <v>399</v>
      </c>
      <c r="B400" s="44" t="s">
        <v>104</v>
      </c>
      <c r="C400" s="44">
        <v>2657457</v>
      </c>
      <c r="D400" s="44" t="s">
        <v>528</v>
      </c>
      <c r="E400" s="44" t="s">
        <v>539</v>
      </c>
      <c r="F400" s="91" t="s">
        <v>103</v>
      </c>
      <c r="G400" s="88"/>
      <c r="H400" s="88"/>
      <c r="I400" s="88"/>
      <c r="J400" s="88"/>
      <c r="K400" s="88"/>
      <c r="L400" s="88"/>
      <c r="M400" s="88"/>
      <c r="N400" s="88">
        <v>68574.116999999998</v>
      </c>
      <c r="O400" s="88">
        <f>SUM('RC-Donations'!$G400:$N400)</f>
        <v>68574.116999999998</v>
      </c>
      <c r="P400" s="2"/>
      <c r="Q400" s="2"/>
    </row>
    <row r="401" spans="1:17" ht="15" x14ac:dyDescent="0.25">
      <c r="A401" s="40">
        <v>400</v>
      </c>
      <c r="B401" s="41" t="s">
        <v>104</v>
      </c>
      <c r="C401" s="41">
        <v>2657457</v>
      </c>
      <c r="D401" s="41" t="s">
        <v>528</v>
      </c>
      <c r="E401" s="41" t="s">
        <v>539</v>
      </c>
      <c r="F401" s="90" t="s">
        <v>103</v>
      </c>
      <c r="G401" s="87"/>
      <c r="H401" s="87"/>
      <c r="I401" s="87"/>
      <c r="J401" s="87"/>
      <c r="K401" s="87"/>
      <c r="L401" s="87"/>
      <c r="M401" s="87"/>
      <c r="N401" s="87">
        <v>9127.7999999999993</v>
      </c>
      <c r="O401" s="87">
        <f>SUM('RC-Donations'!$G401:$N401)</f>
        <v>9127.7999999999993</v>
      </c>
      <c r="P401" s="2"/>
      <c r="Q401" s="2"/>
    </row>
    <row r="402" spans="1:17" ht="15" x14ac:dyDescent="0.25">
      <c r="A402" s="43">
        <v>401</v>
      </c>
      <c r="B402" s="44" t="s">
        <v>104</v>
      </c>
      <c r="C402" s="44">
        <v>2657457</v>
      </c>
      <c r="D402" s="44" t="s">
        <v>528</v>
      </c>
      <c r="E402" s="44" t="s">
        <v>539</v>
      </c>
      <c r="F402" s="91" t="s">
        <v>103</v>
      </c>
      <c r="G402" s="88"/>
      <c r="H402" s="88"/>
      <c r="I402" s="88"/>
      <c r="J402" s="88"/>
      <c r="K402" s="88"/>
      <c r="L402" s="88"/>
      <c r="M402" s="88"/>
      <c r="N402" s="88">
        <v>5989.5</v>
      </c>
      <c r="O402" s="88">
        <f>SUM('RC-Donations'!$G402:$N402)</f>
        <v>5989.5</v>
      </c>
      <c r="P402" s="2"/>
      <c r="Q402" s="2"/>
    </row>
    <row r="403" spans="1:17" ht="15" x14ac:dyDescent="0.25">
      <c r="A403" s="40">
        <v>402</v>
      </c>
      <c r="B403" s="41" t="s">
        <v>104</v>
      </c>
      <c r="C403" s="41">
        <v>2657457</v>
      </c>
      <c r="D403" s="41" t="s">
        <v>528</v>
      </c>
      <c r="E403" s="41" t="s">
        <v>539</v>
      </c>
      <c r="F403" s="90" t="s">
        <v>103</v>
      </c>
      <c r="G403" s="87"/>
      <c r="H403" s="87"/>
      <c r="I403" s="87"/>
      <c r="J403" s="87"/>
      <c r="K403" s="87"/>
      <c r="L403" s="87"/>
      <c r="M403" s="87"/>
      <c r="N403" s="87">
        <v>5500</v>
      </c>
      <c r="O403" s="87">
        <f>SUM('RC-Donations'!$G403:$N403)</f>
        <v>5500</v>
      </c>
      <c r="P403" s="2"/>
      <c r="Q403" s="2"/>
    </row>
    <row r="404" spans="1:17" ht="15" x14ac:dyDescent="0.25">
      <c r="A404" s="43">
        <v>403</v>
      </c>
      <c r="B404" s="44" t="s">
        <v>104</v>
      </c>
      <c r="C404" s="44">
        <v>2657457</v>
      </c>
      <c r="D404" s="44" t="s">
        <v>528</v>
      </c>
      <c r="E404" s="44" t="s">
        <v>539</v>
      </c>
      <c r="F404" s="91" t="s">
        <v>103</v>
      </c>
      <c r="G404" s="88"/>
      <c r="H404" s="88"/>
      <c r="I404" s="88"/>
      <c r="J404" s="88"/>
      <c r="K404" s="88"/>
      <c r="L404" s="88"/>
      <c r="M404" s="88"/>
      <c r="N404" s="88">
        <v>396</v>
      </c>
      <c r="O404" s="88">
        <f>SUM('RC-Donations'!$G404:$N404)</f>
        <v>396</v>
      </c>
      <c r="P404" s="2"/>
      <c r="Q404" s="2"/>
    </row>
    <row r="405" spans="1:17" ht="15" x14ac:dyDescent="0.25">
      <c r="A405" s="40">
        <v>404</v>
      </c>
      <c r="B405" s="41" t="s">
        <v>104</v>
      </c>
      <c r="C405" s="41">
        <v>2657457</v>
      </c>
      <c r="D405" s="41" t="s">
        <v>528</v>
      </c>
      <c r="E405" s="41" t="s">
        <v>539</v>
      </c>
      <c r="F405" s="90" t="s">
        <v>103</v>
      </c>
      <c r="G405" s="87"/>
      <c r="H405" s="87"/>
      <c r="I405" s="87"/>
      <c r="J405" s="87"/>
      <c r="K405" s="87"/>
      <c r="L405" s="87"/>
      <c r="M405" s="87"/>
      <c r="N405" s="87">
        <v>27572.6</v>
      </c>
      <c r="O405" s="87">
        <f>SUM('RC-Donations'!$G405:$N405)</f>
        <v>27572.6</v>
      </c>
      <c r="P405" s="2"/>
      <c r="Q405" s="2"/>
    </row>
    <row r="406" spans="1:17" ht="15" x14ac:dyDescent="0.25">
      <c r="A406" s="43">
        <v>405</v>
      </c>
      <c r="B406" s="44" t="s">
        <v>104</v>
      </c>
      <c r="C406" s="44">
        <v>2657457</v>
      </c>
      <c r="D406" s="44" t="s">
        <v>528</v>
      </c>
      <c r="E406" s="44" t="s">
        <v>539</v>
      </c>
      <c r="F406" s="91" t="s">
        <v>103</v>
      </c>
      <c r="G406" s="88"/>
      <c r="H406" s="88"/>
      <c r="I406" s="88"/>
      <c r="J406" s="88"/>
      <c r="K406" s="88"/>
      <c r="L406" s="88"/>
      <c r="M406" s="88"/>
      <c r="N406" s="88">
        <v>18438.75</v>
      </c>
      <c r="O406" s="88">
        <f>SUM('RC-Donations'!$G406:$N406)</f>
        <v>18438.75</v>
      </c>
      <c r="P406" s="2"/>
      <c r="Q406" s="2"/>
    </row>
    <row r="407" spans="1:17" ht="15" x14ac:dyDescent="0.25">
      <c r="A407" s="40">
        <v>406</v>
      </c>
      <c r="B407" s="41" t="s">
        <v>104</v>
      </c>
      <c r="C407" s="41">
        <v>2657457</v>
      </c>
      <c r="D407" s="41" t="s">
        <v>528</v>
      </c>
      <c r="E407" s="41" t="s">
        <v>539</v>
      </c>
      <c r="F407" s="90" t="s">
        <v>103</v>
      </c>
      <c r="G407" s="87"/>
      <c r="H407" s="87"/>
      <c r="I407" s="87"/>
      <c r="J407" s="87"/>
      <c r="K407" s="87"/>
      <c r="L407" s="87"/>
      <c r="M407" s="87"/>
      <c r="N407" s="87">
        <v>5544</v>
      </c>
      <c r="O407" s="87">
        <f>SUM('RC-Donations'!$G407:$N407)</f>
        <v>5544</v>
      </c>
      <c r="P407" s="2"/>
      <c r="Q407" s="2"/>
    </row>
    <row r="408" spans="1:17" ht="15" x14ac:dyDescent="0.25">
      <c r="A408" s="43">
        <v>407</v>
      </c>
      <c r="B408" s="44" t="s">
        <v>104</v>
      </c>
      <c r="C408" s="44">
        <v>2657457</v>
      </c>
      <c r="D408" s="44" t="s">
        <v>528</v>
      </c>
      <c r="E408" s="44" t="s">
        <v>539</v>
      </c>
      <c r="F408" s="91" t="s">
        <v>103</v>
      </c>
      <c r="G408" s="88"/>
      <c r="H408" s="88"/>
      <c r="I408" s="88"/>
      <c r="J408" s="88"/>
      <c r="K408" s="88"/>
      <c r="L408" s="88"/>
      <c r="M408" s="88"/>
      <c r="N408" s="88">
        <v>2198.9</v>
      </c>
      <c r="O408" s="88">
        <f>SUM('RC-Donations'!$G408:$N408)</f>
        <v>2198.9</v>
      </c>
      <c r="P408" s="2"/>
      <c r="Q408" s="2"/>
    </row>
    <row r="409" spans="1:17" ht="15" x14ac:dyDescent="0.25">
      <c r="A409" s="40">
        <v>408</v>
      </c>
      <c r="B409" s="41" t="s">
        <v>104</v>
      </c>
      <c r="C409" s="41">
        <v>2657457</v>
      </c>
      <c r="D409" s="41" t="s">
        <v>528</v>
      </c>
      <c r="E409" s="41" t="s">
        <v>539</v>
      </c>
      <c r="F409" s="90" t="s">
        <v>103</v>
      </c>
      <c r="G409" s="87"/>
      <c r="H409" s="87"/>
      <c r="I409" s="87"/>
      <c r="J409" s="87"/>
      <c r="K409" s="87"/>
      <c r="L409" s="87"/>
      <c r="M409" s="87"/>
      <c r="N409" s="87">
        <v>23200.65</v>
      </c>
      <c r="O409" s="87">
        <f>SUM('RC-Donations'!$G409:$N409)</f>
        <v>23200.65</v>
      </c>
      <c r="P409" s="2"/>
      <c r="Q409" s="2"/>
    </row>
    <row r="410" spans="1:17" ht="15" x14ac:dyDescent="0.25">
      <c r="A410" s="43">
        <v>409</v>
      </c>
      <c r="B410" s="44" t="s">
        <v>104</v>
      </c>
      <c r="C410" s="44">
        <v>2657457</v>
      </c>
      <c r="D410" s="44" t="s">
        <v>528</v>
      </c>
      <c r="E410" s="44" t="s">
        <v>539</v>
      </c>
      <c r="F410" s="91" t="s">
        <v>103</v>
      </c>
      <c r="G410" s="88"/>
      <c r="H410" s="88"/>
      <c r="I410" s="88"/>
      <c r="J410" s="88"/>
      <c r="K410" s="88"/>
      <c r="L410" s="88"/>
      <c r="M410" s="88"/>
      <c r="N410" s="88">
        <v>5715.6</v>
      </c>
      <c r="O410" s="88">
        <f>SUM('RC-Donations'!$G410:$N410)</f>
        <v>5715.6</v>
      </c>
      <c r="P410" s="2"/>
      <c r="Q410" s="2"/>
    </row>
    <row r="411" spans="1:17" ht="15" x14ac:dyDescent="0.25">
      <c r="A411" s="40">
        <v>410</v>
      </c>
      <c r="B411" s="41" t="s">
        <v>104</v>
      </c>
      <c r="C411" s="41">
        <v>2657457</v>
      </c>
      <c r="D411" s="41" t="s">
        <v>528</v>
      </c>
      <c r="E411" s="41" t="s">
        <v>539</v>
      </c>
      <c r="F411" s="90" t="s">
        <v>103</v>
      </c>
      <c r="G411" s="87"/>
      <c r="H411" s="87"/>
      <c r="I411" s="87"/>
      <c r="J411" s="87"/>
      <c r="K411" s="87"/>
      <c r="L411" s="87"/>
      <c r="M411" s="87"/>
      <c r="N411" s="87">
        <v>3887.4</v>
      </c>
      <c r="O411" s="87">
        <f>SUM('RC-Donations'!$G411:$N411)</f>
        <v>3887.4</v>
      </c>
      <c r="P411" s="2"/>
      <c r="Q411" s="2"/>
    </row>
    <row r="412" spans="1:17" ht="30" x14ac:dyDescent="0.25">
      <c r="A412" s="43">
        <v>411</v>
      </c>
      <c r="B412" s="44" t="s">
        <v>422</v>
      </c>
      <c r="C412" s="44">
        <v>2086166</v>
      </c>
      <c r="D412" s="44" t="s">
        <v>528</v>
      </c>
      <c r="E412" s="44" t="s">
        <v>547</v>
      </c>
      <c r="F412" s="91" t="s">
        <v>548</v>
      </c>
      <c r="G412" s="88"/>
      <c r="H412" s="88"/>
      <c r="I412" s="88"/>
      <c r="J412" s="88"/>
      <c r="K412" s="88"/>
      <c r="L412" s="88"/>
      <c r="M412" s="88"/>
      <c r="N412" s="88">
        <v>1798</v>
      </c>
      <c r="O412" s="88">
        <f>SUM('RC-Donations'!$G412:$N412)</f>
        <v>1798</v>
      </c>
      <c r="P412" s="2"/>
      <c r="Q412" s="2"/>
    </row>
    <row r="413" spans="1:17" ht="15" x14ac:dyDescent="0.25">
      <c r="A413" s="40">
        <v>412</v>
      </c>
      <c r="B413" s="41" t="s">
        <v>104</v>
      </c>
      <c r="C413" s="41">
        <v>2657457</v>
      </c>
      <c r="D413" s="41" t="s">
        <v>528</v>
      </c>
      <c r="E413" s="41" t="s">
        <v>549</v>
      </c>
      <c r="F413" s="90" t="s">
        <v>550</v>
      </c>
      <c r="G413" s="87">
        <v>102310</v>
      </c>
      <c r="H413" s="87"/>
      <c r="I413" s="87"/>
      <c r="J413" s="87"/>
      <c r="K413" s="87"/>
      <c r="L413" s="87"/>
      <c r="M413" s="87"/>
      <c r="N413" s="87"/>
      <c r="O413" s="87">
        <f>SUM('RC-Donations'!$G413:$N413)</f>
        <v>102310</v>
      </c>
      <c r="P413" s="2"/>
      <c r="Q413" s="2"/>
    </row>
    <row r="414" spans="1:17" ht="15" x14ac:dyDescent="0.25">
      <c r="A414" s="43">
        <v>413</v>
      </c>
      <c r="B414" s="44" t="s">
        <v>104</v>
      </c>
      <c r="C414" s="44">
        <v>2657457</v>
      </c>
      <c r="D414" s="44" t="s">
        <v>528</v>
      </c>
      <c r="E414" s="44" t="s">
        <v>551</v>
      </c>
      <c r="F414" s="91" t="s">
        <v>552</v>
      </c>
      <c r="G414" s="88"/>
      <c r="H414" s="88"/>
      <c r="I414" s="88"/>
      <c r="J414" s="88"/>
      <c r="K414" s="88"/>
      <c r="L414" s="88"/>
      <c r="M414" s="88">
        <v>8020</v>
      </c>
      <c r="N414" s="88"/>
      <c r="O414" s="88">
        <f>SUM('RC-Donations'!$G414:$N414)</f>
        <v>8020</v>
      </c>
      <c r="P414" s="2"/>
      <c r="Q414" s="2"/>
    </row>
    <row r="415" spans="1:17" ht="15" x14ac:dyDescent="0.25">
      <c r="A415" s="40">
        <v>414</v>
      </c>
      <c r="B415" s="41" t="s">
        <v>99</v>
      </c>
      <c r="C415" s="41">
        <v>2004879</v>
      </c>
      <c r="D415" s="41" t="s">
        <v>528</v>
      </c>
      <c r="E415" s="41" t="s">
        <v>553</v>
      </c>
      <c r="F415" s="90" t="s">
        <v>554</v>
      </c>
      <c r="G415" s="87"/>
      <c r="H415" s="87"/>
      <c r="I415" s="87"/>
      <c r="J415" s="87"/>
      <c r="K415" s="87"/>
      <c r="L415" s="87"/>
      <c r="M415" s="87">
        <v>3000</v>
      </c>
      <c r="N415" s="87"/>
      <c r="O415" s="87">
        <f>SUM('RC-Donations'!$G415:$N415)</f>
        <v>3000</v>
      </c>
      <c r="P415" s="2"/>
      <c r="Q415" s="2"/>
    </row>
    <row r="416" spans="1:17" ht="15" x14ac:dyDescent="0.25">
      <c r="A416" s="43">
        <v>415</v>
      </c>
      <c r="B416" s="44" t="s">
        <v>104</v>
      </c>
      <c r="C416" s="44">
        <v>2657457</v>
      </c>
      <c r="D416" s="44" t="s">
        <v>528</v>
      </c>
      <c r="E416" s="44" t="s">
        <v>549</v>
      </c>
      <c r="F416" s="91" t="s">
        <v>555</v>
      </c>
      <c r="G416" s="88">
        <v>4505206.4000000004</v>
      </c>
      <c r="H416" s="88"/>
      <c r="I416" s="88"/>
      <c r="J416" s="88"/>
      <c r="K416" s="88"/>
      <c r="L416" s="88"/>
      <c r="M416" s="88"/>
      <c r="N416" s="88"/>
      <c r="O416" s="88">
        <f>SUM('RC-Donations'!$G416:$N416)</f>
        <v>4505206.4000000004</v>
      </c>
      <c r="P416" s="2"/>
      <c r="Q416" s="2"/>
    </row>
    <row r="417" spans="1:17" ht="15" x14ac:dyDescent="0.25">
      <c r="A417" s="40">
        <v>416</v>
      </c>
      <c r="B417" s="41" t="s">
        <v>104</v>
      </c>
      <c r="C417" s="41">
        <v>2657457</v>
      </c>
      <c r="D417" s="41" t="s">
        <v>528</v>
      </c>
      <c r="E417" s="41" t="s">
        <v>549</v>
      </c>
      <c r="F417" s="90" t="s">
        <v>556</v>
      </c>
      <c r="G417" s="87">
        <v>3113074.8</v>
      </c>
      <c r="H417" s="87"/>
      <c r="I417" s="87"/>
      <c r="J417" s="87"/>
      <c r="K417" s="87"/>
      <c r="L417" s="87"/>
      <c r="M417" s="87"/>
      <c r="N417" s="87"/>
      <c r="O417" s="87">
        <f>SUM('RC-Donations'!$G417:$N417)</f>
        <v>3113074.8</v>
      </c>
      <c r="P417" s="2"/>
      <c r="Q417" s="2"/>
    </row>
    <row r="418" spans="1:17" ht="15" x14ac:dyDescent="0.25">
      <c r="A418" s="43">
        <v>417</v>
      </c>
      <c r="B418" s="44" t="s">
        <v>104</v>
      </c>
      <c r="C418" s="44">
        <v>2657457</v>
      </c>
      <c r="D418" s="44" t="s">
        <v>528</v>
      </c>
      <c r="E418" s="44" t="s">
        <v>549</v>
      </c>
      <c r="F418" s="91" t="s">
        <v>557</v>
      </c>
      <c r="G418" s="88">
        <v>102000</v>
      </c>
      <c r="H418" s="88"/>
      <c r="I418" s="88"/>
      <c r="J418" s="88"/>
      <c r="K418" s="88"/>
      <c r="L418" s="88"/>
      <c r="M418" s="88"/>
      <c r="N418" s="88"/>
      <c r="O418" s="88">
        <f>SUM('RC-Donations'!$G418:$N418)</f>
        <v>102000</v>
      </c>
      <c r="P418" s="2"/>
      <c r="Q418" s="2"/>
    </row>
    <row r="419" spans="1:17" ht="15" x14ac:dyDescent="0.25">
      <c r="A419" s="40">
        <v>418</v>
      </c>
      <c r="B419" s="41" t="s">
        <v>104</v>
      </c>
      <c r="C419" s="41">
        <v>2657457</v>
      </c>
      <c r="D419" s="41" t="s">
        <v>528</v>
      </c>
      <c r="E419" s="41" t="s">
        <v>549</v>
      </c>
      <c r="F419" s="90" t="s">
        <v>558</v>
      </c>
      <c r="G419" s="87">
        <v>3657574.8</v>
      </c>
      <c r="H419" s="87"/>
      <c r="I419" s="87"/>
      <c r="J419" s="87"/>
      <c r="K419" s="87"/>
      <c r="L419" s="87"/>
      <c r="M419" s="87"/>
      <c r="N419" s="87"/>
      <c r="O419" s="87">
        <f>SUM('RC-Donations'!$G419:$N419)</f>
        <v>3657574.8</v>
      </c>
      <c r="P419" s="2"/>
      <c r="Q419" s="2"/>
    </row>
    <row r="420" spans="1:17" ht="15" x14ac:dyDescent="0.25">
      <c r="A420" s="43">
        <v>419</v>
      </c>
      <c r="B420" s="44" t="s">
        <v>104</v>
      </c>
      <c r="C420" s="44">
        <v>2657457</v>
      </c>
      <c r="D420" s="44" t="s">
        <v>528</v>
      </c>
      <c r="E420" s="44" t="s">
        <v>529</v>
      </c>
      <c r="F420" s="91" t="s">
        <v>530</v>
      </c>
      <c r="G420" s="88"/>
      <c r="H420" s="88"/>
      <c r="I420" s="88"/>
      <c r="J420" s="88"/>
      <c r="K420" s="88"/>
      <c r="L420" s="88"/>
      <c r="M420" s="88">
        <v>5520</v>
      </c>
      <c r="N420" s="88"/>
      <c r="O420" s="88">
        <f>SUM('RC-Donations'!$G420:$N420)</f>
        <v>5520</v>
      </c>
      <c r="P420" s="2"/>
      <c r="Q420" s="2"/>
    </row>
    <row r="421" spans="1:17" ht="15" x14ac:dyDescent="0.25">
      <c r="A421" s="40">
        <v>420</v>
      </c>
      <c r="B421" s="41" t="s">
        <v>104</v>
      </c>
      <c r="C421" s="41">
        <v>2657457</v>
      </c>
      <c r="D421" s="41" t="s">
        <v>528</v>
      </c>
      <c r="E421" s="41" t="s">
        <v>551</v>
      </c>
      <c r="F421" s="90" t="s">
        <v>552</v>
      </c>
      <c r="G421" s="87"/>
      <c r="H421" s="87"/>
      <c r="I421" s="87"/>
      <c r="J421" s="87"/>
      <c r="K421" s="87"/>
      <c r="L421" s="87"/>
      <c r="M421" s="87">
        <v>2000</v>
      </c>
      <c r="N421" s="87"/>
      <c r="O421" s="87">
        <f>SUM('RC-Donations'!$G421:$N421)</f>
        <v>2000</v>
      </c>
      <c r="P421" s="2"/>
      <c r="Q421" s="2"/>
    </row>
    <row r="422" spans="1:17" ht="15" x14ac:dyDescent="0.25">
      <c r="A422" s="43">
        <v>421</v>
      </c>
      <c r="B422" s="44" t="s">
        <v>104</v>
      </c>
      <c r="C422" s="44">
        <v>2657457</v>
      </c>
      <c r="D422" s="44" t="s">
        <v>528</v>
      </c>
      <c r="E422" s="44" t="s">
        <v>551</v>
      </c>
      <c r="F422" s="91" t="s">
        <v>559</v>
      </c>
      <c r="G422" s="88"/>
      <c r="H422" s="88"/>
      <c r="I422" s="88"/>
      <c r="J422" s="88"/>
      <c r="K422" s="88"/>
      <c r="L422" s="88"/>
      <c r="M422" s="88">
        <v>2520</v>
      </c>
      <c r="N422" s="88"/>
      <c r="O422" s="88">
        <f>SUM('RC-Donations'!$G422:$N422)</f>
        <v>2520</v>
      </c>
      <c r="P422" s="2"/>
      <c r="Q422" s="2"/>
    </row>
    <row r="423" spans="1:17" ht="15" x14ac:dyDescent="0.25">
      <c r="A423" s="40">
        <v>422</v>
      </c>
      <c r="B423" s="41" t="s">
        <v>104</v>
      </c>
      <c r="C423" s="41">
        <v>2657457</v>
      </c>
      <c r="D423" s="41" t="s">
        <v>528</v>
      </c>
      <c r="E423" s="41" t="s">
        <v>531</v>
      </c>
      <c r="F423" s="90" t="s">
        <v>532</v>
      </c>
      <c r="G423" s="87"/>
      <c r="H423" s="87"/>
      <c r="I423" s="87"/>
      <c r="J423" s="87"/>
      <c r="K423" s="87"/>
      <c r="L423" s="87"/>
      <c r="M423" s="87">
        <v>5000</v>
      </c>
      <c r="N423" s="87"/>
      <c r="O423" s="87">
        <f>SUM('RC-Donations'!$G423:$N423)</f>
        <v>5000</v>
      </c>
      <c r="P423" s="2"/>
      <c r="Q423" s="2"/>
    </row>
    <row r="424" spans="1:17" ht="15" x14ac:dyDescent="0.25">
      <c r="A424" s="43">
        <v>423</v>
      </c>
      <c r="B424" s="44" t="s">
        <v>104</v>
      </c>
      <c r="C424" s="44">
        <v>2657457</v>
      </c>
      <c r="D424" s="44" t="s">
        <v>528</v>
      </c>
      <c r="E424" s="44" t="s">
        <v>535</v>
      </c>
      <c r="F424" s="91" t="s">
        <v>536</v>
      </c>
      <c r="G424" s="88"/>
      <c r="H424" s="88"/>
      <c r="I424" s="88"/>
      <c r="J424" s="88"/>
      <c r="K424" s="88"/>
      <c r="L424" s="88"/>
      <c r="M424" s="88">
        <v>10002</v>
      </c>
      <c r="N424" s="88"/>
      <c r="O424" s="88">
        <f>SUM('RC-Donations'!$G424:$N424)</f>
        <v>10002</v>
      </c>
      <c r="P424" s="2"/>
      <c r="Q424" s="2"/>
    </row>
    <row r="425" spans="1:17" ht="15" x14ac:dyDescent="0.25">
      <c r="A425" s="40">
        <v>424</v>
      </c>
      <c r="B425" s="41" t="s">
        <v>398</v>
      </c>
      <c r="C425" s="41">
        <v>5544084</v>
      </c>
      <c r="D425" s="41" t="s">
        <v>560</v>
      </c>
      <c r="E425" s="41" t="s">
        <v>51</v>
      </c>
      <c r="F425" s="90" t="s">
        <v>397</v>
      </c>
      <c r="G425" s="87"/>
      <c r="H425" s="87"/>
      <c r="I425" s="87"/>
      <c r="J425" s="87"/>
      <c r="K425" s="87">
        <v>1000</v>
      </c>
      <c r="L425" s="87"/>
      <c r="M425" s="87"/>
      <c r="N425" s="87"/>
      <c r="O425" s="87">
        <f>SUM('RC-Donations'!$G425:$N425)</f>
        <v>1000</v>
      </c>
      <c r="P425" s="2"/>
      <c r="Q425" s="2"/>
    </row>
    <row r="426" spans="1:17" ht="15" x14ac:dyDescent="0.25">
      <c r="A426" s="43">
        <v>425</v>
      </c>
      <c r="B426" s="44" t="s">
        <v>561</v>
      </c>
      <c r="C426" s="44">
        <v>5206006</v>
      </c>
      <c r="D426" s="44" t="s">
        <v>560</v>
      </c>
      <c r="E426" s="44" t="s">
        <v>41</v>
      </c>
      <c r="F426" s="91" t="s">
        <v>53</v>
      </c>
      <c r="G426" s="88"/>
      <c r="H426" s="88"/>
      <c r="I426" s="88">
        <v>14000</v>
      </c>
      <c r="J426" s="88"/>
      <c r="K426" s="88"/>
      <c r="L426" s="88"/>
      <c r="M426" s="88"/>
      <c r="N426" s="88"/>
      <c r="O426" s="88">
        <f>SUM('RC-Donations'!$G426:$N426)</f>
        <v>14000</v>
      </c>
      <c r="P426" s="2"/>
      <c r="Q426" s="2"/>
    </row>
    <row r="427" spans="1:17" ht="15" x14ac:dyDescent="0.25">
      <c r="A427" s="40">
        <v>426</v>
      </c>
      <c r="B427" s="41" t="s">
        <v>564</v>
      </c>
      <c r="C427" s="41">
        <v>5141583</v>
      </c>
      <c r="D427" s="41" t="s">
        <v>560</v>
      </c>
      <c r="E427" s="41" t="s">
        <v>562</v>
      </c>
      <c r="F427" s="90" t="s">
        <v>563</v>
      </c>
      <c r="G427" s="87"/>
      <c r="H427" s="87"/>
      <c r="I427" s="87"/>
      <c r="J427" s="87"/>
      <c r="K427" s="87">
        <v>8236.5300000000007</v>
      </c>
      <c r="L427" s="87"/>
      <c r="M427" s="87"/>
      <c r="N427" s="87"/>
      <c r="O427" s="87">
        <f>SUM('RC-Donations'!$G427:$N427)</f>
        <v>8236.5300000000007</v>
      </c>
      <c r="P427" s="2"/>
      <c r="Q427" s="2"/>
    </row>
    <row r="428" spans="1:17" ht="15" x14ac:dyDescent="0.25">
      <c r="A428" s="43">
        <v>427</v>
      </c>
      <c r="B428" s="44" t="s">
        <v>567</v>
      </c>
      <c r="C428" s="44">
        <v>2609436</v>
      </c>
      <c r="D428" s="44" t="s">
        <v>565</v>
      </c>
      <c r="E428" s="44" t="s">
        <v>566</v>
      </c>
      <c r="F428" s="91" t="s">
        <v>279</v>
      </c>
      <c r="G428" s="88"/>
      <c r="H428" s="88"/>
      <c r="I428" s="88"/>
      <c r="J428" s="88"/>
      <c r="K428" s="88">
        <v>2000</v>
      </c>
      <c r="L428" s="88"/>
      <c r="M428" s="88"/>
      <c r="N428" s="88"/>
      <c r="O428" s="88">
        <f>SUM('RC-Donations'!$G428:$N428)</f>
        <v>2000</v>
      </c>
      <c r="P428" s="2"/>
      <c r="Q428" s="2"/>
    </row>
    <row r="429" spans="1:17" ht="15" x14ac:dyDescent="0.25">
      <c r="A429" s="40">
        <v>428</v>
      </c>
      <c r="B429" s="41" t="s">
        <v>569</v>
      </c>
      <c r="C429" s="41">
        <v>2643928</v>
      </c>
      <c r="D429" s="41" t="s">
        <v>565</v>
      </c>
      <c r="E429" s="41" t="s">
        <v>568</v>
      </c>
      <c r="F429" s="90" t="s">
        <v>169</v>
      </c>
      <c r="G429" s="87"/>
      <c r="H429" s="87"/>
      <c r="I429" s="87"/>
      <c r="J429" s="87"/>
      <c r="K429" s="87"/>
      <c r="L429" s="87">
        <v>2068</v>
      </c>
      <c r="M429" s="87"/>
      <c r="N429" s="87"/>
      <c r="O429" s="87">
        <f>SUM('RC-Donations'!$G429:$N429)</f>
        <v>2068</v>
      </c>
      <c r="P429" s="2"/>
      <c r="Q429" s="2"/>
    </row>
    <row r="430" spans="1:17" ht="15" x14ac:dyDescent="0.25">
      <c r="A430" s="43">
        <v>429</v>
      </c>
      <c r="B430" s="44" t="s">
        <v>569</v>
      </c>
      <c r="C430" s="44">
        <v>2643928</v>
      </c>
      <c r="D430" s="44" t="s">
        <v>565</v>
      </c>
      <c r="E430" s="44" t="s">
        <v>570</v>
      </c>
      <c r="F430" s="91" t="s">
        <v>571</v>
      </c>
      <c r="G430" s="88"/>
      <c r="H430" s="88"/>
      <c r="I430" s="88"/>
      <c r="J430" s="88"/>
      <c r="K430" s="88"/>
      <c r="L430" s="88">
        <v>5000</v>
      </c>
      <c r="M430" s="88"/>
      <c r="N430" s="88"/>
      <c r="O430" s="88">
        <f>SUM('RC-Donations'!$G430:$N430)</f>
        <v>5000</v>
      </c>
      <c r="P430" s="2"/>
      <c r="Q430" s="2"/>
    </row>
    <row r="431" spans="1:17" ht="15" x14ac:dyDescent="0.25">
      <c r="A431" s="40">
        <v>430</v>
      </c>
      <c r="B431" s="41" t="s">
        <v>569</v>
      </c>
      <c r="C431" s="41">
        <v>2643928</v>
      </c>
      <c r="D431" s="41" t="s">
        <v>565</v>
      </c>
      <c r="E431" s="41" t="s">
        <v>41</v>
      </c>
      <c r="F431" s="90" t="s">
        <v>572</v>
      </c>
      <c r="G431" s="87"/>
      <c r="H431" s="87"/>
      <c r="I431" s="87"/>
      <c r="J431" s="87">
        <v>12000</v>
      </c>
      <c r="K431" s="87"/>
      <c r="L431" s="87"/>
      <c r="M431" s="87"/>
      <c r="N431" s="87"/>
      <c r="O431" s="87">
        <f>SUM('RC-Donations'!$G431:$N431)</f>
        <v>12000</v>
      </c>
      <c r="P431" s="2"/>
      <c r="Q431" s="2"/>
    </row>
    <row r="432" spans="1:17" ht="15" x14ac:dyDescent="0.25">
      <c r="A432" s="43">
        <v>431</v>
      </c>
      <c r="B432" s="44" t="s">
        <v>514</v>
      </c>
      <c r="C432" s="44">
        <v>2061848</v>
      </c>
      <c r="D432" s="44" t="s">
        <v>565</v>
      </c>
      <c r="E432" s="44" t="s">
        <v>573</v>
      </c>
      <c r="F432" s="91" t="s">
        <v>574</v>
      </c>
      <c r="G432" s="88"/>
      <c r="H432" s="88"/>
      <c r="I432" s="88"/>
      <c r="J432" s="88"/>
      <c r="K432" s="88">
        <v>500</v>
      </c>
      <c r="L432" s="88"/>
      <c r="M432" s="88"/>
      <c r="N432" s="88"/>
      <c r="O432" s="88">
        <f>SUM('RC-Donations'!$G432:$N432)</f>
        <v>500</v>
      </c>
      <c r="P432" s="2"/>
      <c r="Q432" s="2"/>
    </row>
    <row r="433" spans="1:17" ht="15" x14ac:dyDescent="0.25">
      <c r="A433" s="40">
        <v>432</v>
      </c>
      <c r="B433" s="41" t="s">
        <v>514</v>
      </c>
      <c r="C433" s="41">
        <v>2061848</v>
      </c>
      <c r="D433" s="41" t="s">
        <v>565</v>
      </c>
      <c r="E433" s="41" t="s">
        <v>41</v>
      </c>
      <c r="F433" s="90"/>
      <c r="G433" s="87"/>
      <c r="H433" s="87"/>
      <c r="I433" s="87">
        <v>11800</v>
      </c>
      <c r="J433" s="87"/>
      <c r="K433" s="87"/>
      <c r="L433" s="87"/>
      <c r="M433" s="87"/>
      <c r="N433" s="87"/>
      <c r="O433" s="87">
        <f>SUM('RC-Donations'!$G433:$N433)</f>
        <v>11800</v>
      </c>
      <c r="P433" s="2"/>
      <c r="Q433" s="2"/>
    </row>
    <row r="434" spans="1:17" ht="15" x14ac:dyDescent="0.25">
      <c r="A434" s="43">
        <v>433</v>
      </c>
      <c r="B434" s="44" t="s">
        <v>576</v>
      </c>
      <c r="C434" s="44">
        <v>5288703</v>
      </c>
      <c r="D434" s="44" t="s">
        <v>565</v>
      </c>
      <c r="E434" s="44" t="s">
        <v>566</v>
      </c>
      <c r="F434" s="91" t="s">
        <v>575</v>
      </c>
      <c r="G434" s="88"/>
      <c r="H434" s="88"/>
      <c r="I434" s="88">
        <v>5000</v>
      </c>
      <c r="J434" s="88"/>
      <c r="K434" s="88">
        <v>2000</v>
      </c>
      <c r="L434" s="88"/>
      <c r="M434" s="88"/>
      <c r="N434" s="88"/>
      <c r="O434" s="88">
        <f>SUM('RC-Donations'!$G434:$N434)</f>
        <v>7000</v>
      </c>
      <c r="P434" s="2"/>
      <c r="Q434" s="2"/>
    </row>
    <row r="435" spans="1:17" ht="15" x14ac:dyDescent="0.25">
      <c r="A435" s="40">
        <v>434</v>
      </c>
      <c r="B435" s="41" t="s">
        <v>577</v>
      </c>
      <c r="C435" s="41">
        <v>5352959</v>
      </c>
      <c r="D435" s="41" t="s">
        <v>565</v>
      </c>
      <c r="E435" s="41" t="s">
        <v>41</v>
      </c>
      <c r="F435" s="90" t="s">
        <v>53</v>
      </c>
      <c r="G435" s="87"/>
      <c r="H435" s="87"/>
      <c r="I435" s="87">
        <v>6000</v>
      </c>
      <c r="J435" s="87"/>
      <c r="K435" s="87"/>
      <c r="L435" s="87"/>
      <c r="M435" s="87"/>
      <c r="N435" s="87"/>
      <c r="O435" s="87">
        <f>SUM('RC-Donations'!$G435:$N435)</f>
        <v>6000</v>
      </c>
      <c r="P435" s="2"/>
      <c r="Q435" s="2"/>
    </row>
    <row r="436" spans="1:17" ht="15" x14ac:dyDescent="0.25">
      <c r="A436" s="43">
        <v>435</v>
      </c>
      <c r="B436" s="44" t="s">
        <v>577</v>
      </c>
      <c r="C436" s="44">
        <v>5352959</v>
      </c>
      <c r="D436" s="44" t="s">
        <v>565</v>
      </c>
      <c r="E436" s="44" t="s">
        <v>578</v>
      </c>
      <c r="F436" s="91" t="s">
        <v>579</v>
      </c>
      <c r="G436" s="88"/>
      <c r="H436" s="88"/>
      <c r="I436" s="88"/>
      <c r="J436" s="88"/>
      <c r="K436" s="88">
        <v>490</v>
      </c>
      <c r="L436" s="88"/>
      <c r="M436" s="88"/>
      <c r="N436" s="88"/>
      <c r="O436" s="88">
        <f>SUM('RC-Donations'!$G436:$N436)</f>
        <v>490</v>
      </c>
      <c r="P436" s="2"/>
      <c r="Q436" s="2"/>
    </row>
    <row r="437" spans="1:17" ht="15" x14ac:dyDescent="0.25">
      <c r="A437" s="40">
        <v>436</v>
      </c>
      <c r="B437" s="41" t="s">
        <v>577</v>
      </c>
      <c r="C437" s="41">
        <v>5352959</v>
      </c>
      <c r="D437" s="41" t="s">
        <v>565</v>
      </c>
      <c r="E437" s="41" t="s">
        <v>578</v>
      </c>
      <c r="F437" s="90" t="s">
        <v>580</v>
      </c>
      <c r="G437" s="87"/>
      <c r="H437" s="87"/>
      <c r="I437" s="87"/>
      <c r="J437" s="87"/>
      <c r="K437" s="87">
        <v>2500</v>
      </c>
      <c r="L437" s="87"/>
      <c r="M437" s="87"/>
      <c r="N437" s="87"/>
      <c r="O437" s="87">
        <f>SUM('RC-Donations'!$G437:$N437)</f>
        <v>2500</v>
      </c>
      <c r="P437" s="2"/>
      <c r="Q437" s="2"/>
    </row>
    <row r="438" spans="1:17" ht="15" x14ac:dyDescent="0.25">
      <c r="A438" s="43">
        <v>437</v>
      </c>
      <c r="B438" s="44" t="s">
        <v>577</v>
      </c>
      <c r="C438" s="44">
        <v>5352959</v>
      </c>
      <c r="D438" s="44" t="s">
        <v>565</v>
      </c>
      <c r="E438" s="44" t="s">
        <v>41</v>
      </c>
      <c r="F438" s="91" t="s">
        <v>67</v>
      </c>
      <c r="G438" s="88"/>
      <c r="H438" s="88"/>
      <c r="I438" s="88"/>
      <c r="J438" s="88"/>
      <c r="K438" s="88">
        <v>5000</v>
      </c>
      <c r="L438" s="88"/>
      <c r="M438" s="88"/>
      <c r="N438" s="88"/>
      <c r="O438" s="88">
        <f>SUM('RC-Donations'!$G438:$N438)</f>
        <v>5000</v>
      </c>
      <c r="P438" s="2"/>
      <c r="Q438" s="2"/>
    </row>
    <row r="439" spans="1:17" ht="15" x14ac:dyDescent="0.25">
      <c r="A439" s="40">
        <v>438</v>
      </c>
      <c r="B439" s="41" t="s">
        <v>577</v>
      </c>
      <c r="C439" s="41">
        <v>5352959</v>
      </c>
      <c r="D439" s="41" t="s">
        <v>565</v>
      </c>
      <c r="E439" s="41" t="s">
        <v>41</v>
      </c>
      <c r="F439" s="90" t="s">
        <v>581</v>
      </c>
      <c r="G439" s="87"/>
      <c r="H439" s="87"/>
      <c r="I439" s="87"/>
      <c r="J439" s="87"/>
      <c r="K439" s="87">
        <v>400</v>
      </c>
      <c r="L439" s="87"/>
      <c r="M439" s="87"/>
      <c r="N439" s="87"/>
      <c r="O439" s="87">
        <f>SUM('RC-Donations'!$G439:$N439)</f>
        <v>400</v>
      </c>
      <c r="P439" s="2"/>
      <c r="Q439" s="2"/>
    </row>
    <row r="440" spans="1:17" ht="15" x14ac:dyDescent="0.25">
      <c r="A440" s="43">
        <v>439</v>
      </c>
      <c r="B440" s="44" t="s">
        <v>577</v>
      </c>
      <c r="C440" s="44">
        <v>5352959</v>
      </c>
      <c r="D440" s="44" t="s">
        <v>565</v>
      </c>
      <c r="E440" s="44" t="s">
        <v>578</v>
      </c>
      <c r="F440" s="91" t="s">
        <v>582</v>
      </c>
      <c r="G440" s="88"/>
      <c r="H440" s="88"/>
      <c r="I440" s="88"/>
      <c r="J440" s="88"/>
      <c r="K440" s="88">
        <v>1730</v>
      </c>
      <c r="L440" s="88"/>
      <c r="M440" s="88"/>
      <c r="N440" s="88"/>
      <c r="O440" s="88">
        <f>SUM('RC-Donations'!$G440:$N440)</f>
        <v>1730</v>
      </c>
      <c r="P440" s="2"/>
      <c r="Q440" s="2"/>
    </row>
    <row r="441" spans="1:17" ht="15" x14ac:dyDescent="0.25">
      <c r="A441" s="40">
        <v>440</v>
      </c>
      <c r="B441" s="41" t="s">
        <v>577</v>
      </c>
      <c r="C441" s="41">
        <v>5352959</v>
      </c>
      <c r="D441" s="41" t="s">
        <v>565</v>
      </c>
      <c r="E441" s="41" t="s">
        <v>578</v>
      </c>
      <c r="F441" s="90" t="s">
        <v>583</v>
      </c>
      <c r="G441" s="87"/>
      <c r="H441" s="87"/>
      <c r="I441" s="87"/>
      <c r="J441" s="87"/>
      <c r="K441" s="87">
        <v>1000</v>
      </c>
      <c r="L441" s="87"/>
      <c r="M441" s="87"/>
      <c r="N441" s="87"/>
      <c r="O441" s="87">
        <f>SUM('RC-Donations'!$G441:$N441)</f>
        <v>1000</v>
      </c>
      <c r="P441" s="2"/>
      <c r="Q441" s="2"/>
    </row>
    <row r="442" spans="1:17" ht="15" x14ac:dyDescent="0.25">
      <c r="A442" s="43">
        <v>441</v>
      </c>
      <c r="B442" s="44" t="s">
        <v>577</v>
      </c>
      <c r="C442" s="44">
        <v>5352959</v>
      </c>
      <c r="D442" s="44" t="s">
        <v>565</v>
      </c>
      <c r="E442" s="44" t="s">
        <v>578</v>
      </c>
      <c r="F442" s="91" t="s">
        <v>584</v>
      </c>
      <c r="G442" s="88"/>
      <c r="H442" s="88"/>
      <c r="I442" s="88"/>
      <c r="J442" s="88"/>
      <c r="K442" s="88">
        <v>800</v>
      </c>
      <c r="L442" s="88"/>
      <c r="M442" s="88"/>
      <c r="N442" s="88"/>
      <c r="O442" s="88">
        <f>SUM('RC-Donations'!$G442:$N442)</f>
        <v>800</v>
      </c>
      <c r="P442" s="2"/>
      <c r="Q442" s="2"/>
    </row>
    <row r="443" spans="1:17" ht="15" x14ac:dyDescent="0.25">
      <c r="A443" s="40">
        <v>442</v>
      </c>
      <c r="B443" s="41" t="s">
        <v>577</v>
      </c>
      <c r="C443" s="41">
        <v>5352959</v>
      </c>
      <c r="D443" s="41" t="s">
        <v>565</v>
      </c>
      <c r="E443" s="41" t="s">
        <v>578</v>
      </c>
      <c r="F443" s="90" t="s">
        <v>585</v>
      </c>
      <c r="G443" s="87"/>
      <c r="H443" s="87"/>
      <c r="I443" s="87"/>
      <c r="J443" s="87"/>
      <c r="K443" s="87">
        <v>2000</v>
      </c>
      <c r="L443" s="87"/>
      <c r="M443" s="87"/>
      <c r="N443" s="87"/>
      <c r="O443" s="87">
        <f>SUM('RC-Donations'!$G443:$N443)</f>
        <v>2000</v>
      </c>
      <c r="P443" s="2"/>
      <c r="Q443" s="2"/>
    </row>
    <row r="444" spans="1:17" ht="15" x14ac:dyDescent="0.25">
      <c r="A444" s="43">
        <v>443</v>
      </c>
      <c r="B444" s="44" t="s">
        <v>587</v>
      </c>
      <c r="C444" s="44">
        <v>5003539</v>
      </c>
      <c r="D444" s="44" t="s">
        <v>565</v>
      </c>
      <c r="E444" s="44" t="s">
        <v>586</v>
      </c>
      <c r="F444" s="91" t="s">
        <v>53</v>
      </c>
      <c r="G444" s="88"/>
      <c r="H444" s="88"/>
      <c r="I444" s="88">
        <v>2000</v>
      </c>
      <c r="J444" s="88"/>
      <c r="K444" s="88"/>
      <c r="L444" s="88"/>
      <c r="M444" s="88"/>
      <c r="N444" s="88"/>
      <c r="O444" s="88">
        <f>SUM('RC-Donations'!$G444:$N444)</f>
        <v>2000</v>
      </c>
      <c r="P444" s="2"/>
      <c r="Q444" s="2"/>
    </row>
    <row r="445" spans="1:17" ht="15" x14ac:dyDescent="0.25">
      <c r="A445" s="40">
        <v>444</v>
      </c>
      <c r="B445" s="41" t="s">
        <v>587</v>
      </c>
      <c r="C445" s="41">
        <v>5003539</v>
      </c>
      <c r="D445" s="41" t="s">
        <v>565</v>
      </c>
      <c r="E445" s="41" t="s">
        <v>586</v>
      </c>
      <c r="F445" s="90" t="s">
        <v>53</v>
      </c>
      <c r="G445" s="87"/>
      <c r="H445" s="87"/>
      <c r="I445" s="87"/>
      <c r="J445" s="87"/>
      <c r="K445" s="87">
        <v>1300</v>
      </c>
      <c r="L445" s="87"/>
      <c r="M445" s="87"/>
      <c r="N445" s="87"/>
      <c r="O445" s="87">
        <f>SUM('RC-Donations'!$G445:$N445)</f>
        <v>1300</v>
      </c>
      <c r="P445" s="2"/>
      <c r="Q445" s="2"/>
    </row>
    <row r="446" spans="1:17" ht="15" x14ac:dyDescent="0.25">
      <c r="A446" s="43">
        <v>445</v>
      </c>
      <c r="B446" s="44" t="s">
        <v>587</v>
      </c>
      <c r="C446" s="44">
        <v>5003539</v>
      </c>
      <c r="D446" s="44" t="s">
        <v>565</v>
      </c>
      <c r="E446" s="44" t="s">
        <v>566</v>
      </c>
      <c r="F446" s="91" t="s">
        <v>53</v>
      </c>
      <c r="G446" s="88"/>
      <c r="H446" s="88"/>
      <c r="I446" s="88"/>
      <c r="J446" s="88"/>
      <c r="K446" s="88">
        <v>500</v>
      </c>
      <c r="L446" s="88"/>
      <c r="M446" s="88"/>
      <c r="N446" s="88"/>
      <c r="O446" s="88">
        <f>SUM('RC-Donations'!$G446:$N446)</f>
        <v>500</v>
      </c>
      <c r="P446" s="2"/>
      <c r="Q446" s="2"/>
    </row>
    <row r="447" spans="1:17" ht="15" x14ac:dyDescent="0.25">
      <c r="A447" s="40">
        <v>446</v>
      </c>
      <c r="B447" s="41" t="s">
        <v>588</v>
      </c>
      <c r="C447" s="41">
        <v>4187083</v>
      </c>
      <c r="D447" s="41" t="s">
        <v>565</v>
      </c>
      <c r="E447" s="41" t="s">
        <v>566</v>
      </c>
      <c r="F447" s="90" t="s">
        <v>53</v>
      </c>
      <c r="G447" s="87"/>
      <c r="H447" s="87"/>
      <c r="I447" s="87"/>
      <c r="J447" s="87"/>
      <c r="K447" s="87">
        <v>2000</v>
      </c>
      <c r="L447" s="87"/>
      <c r="M447" s="87"/>
      <c r="N447" s="87"/>
      <c r="O447" s="87">
        <f>SUM('RC-Donations'!$G447:$N447)</f>
        <v>2000</v>
      </c>
      <c r="P447" s="2"/>
      <c r="Q447" s="2"/>
    </row>
    <row r="448" spans="1:17" ht="15" x14ac:dyDescent="0.25">
      <c r="A448" s="43">
        <v>447</v>
      </c>
      <c r="B448" s="44" t="s">
        <v>590</v>
      </c>
      <c r="C448" s="44">
        <v>5002486</v>
      </c>
      <c r="D448" s="44" t="s">
        <v>565</v>
      </c>
      <c r="E448" s="44" t="s">
        <v>566</v>
      </c>
      <c r="F448" s="91" t="s">
        <v>589</v>
      </c>
      <c r="G448" s="88"/>
      <c r="H448" s="88"/>
      <c r="I448" s="88">
        <v>20000</v>
      </c>
      <c r="J448" s="88"/>
      <c r="K448" s="88">
        <v>2000</v>
      </c>
      <c r="L448" s="88"/>
      <c r="M448" s="88"/>
      <c r="N448" s="88"/>
      <c r="O448" s="88">
        <f>SUM('RC-Donations'!$G448:$N448)</f>
        <v>22000</v>
      </c>
      <c r="P448" s="2"/>
      <c r="Q448" s="2"/>
    </row>
    <row r="449" spans="1:17" ht="15" x14ac:dyDescent="0.25">
      <c r="A449" s="40">
        <v>448</v>
      </c>
      <c r="B449" s="41" t="s">
        <v>593</v>
      </c>
      <c r="C449" s="41">
        <v>5396662</v>
      </c>
      <c r="D449" s="41" t="s">
        <v>565</v>
      </c>
      <c r="E449" s="41" t="s">
        <v>591</v>
      </c>
      <c r="F449" s="90" t="s">
        <v>592</v>
      </c>
      <c r="G449" s="87"/>
      <c r="H449" s="87"/>
      <c r="I449" s="87"/>
      <c r="J449" s="87"/>
      <c r="K449" s="87">
        <v>6336.5</v>
      </c>
      <c r="L449" s="87"/>
      <c r="M449" s="87"/>
      <c r="N449" s="87"/>
      <c r="O449" s="87">
        <f>SUM('RC-Donations'!$G449:$N449)</f>
        <v>6336.5</v>
      </c>
      <c r="P449" s="2"/>
      <c r="Q449" s="2"/>
    </row>
    <row r="450" spans="1:17" ht="15" x14ac:dyDescent="0.25">
      <c r="A450" s="43">
        <v>449</v>
      </c>
      <c r="B450" s="44" t="s">
        <v>593</v>
      </c>
      <c r="C450" s="44">
        <v>5396662</v>
      </c>
      <c r="D450" s="44" t="s">
        <v>565</v>
      </c>
      <c r="E450" s="44" t="s">
        <v>566</v>
      </c>
      <c r="F450" s="91" t="s">
        <v>594</v>
      </c>
      <c r="G450" s="88"/>
      <c r="H450" s="88"/>
      <c r="I450" s="88"/>
      <c r="J450" s="88"/>
      <c r="K450" s="88">
        <v>21073.8</v>
      </c>
      <c r="L450" s="88"/>
      <c r="M450" s="88"/>
      <c r="N450" s="88"/>
      <c r="O450" s="88">
        <f>SUM('RC-Donations'!$G450:$N450)</f>
        <v>21073.8</v>
      </c>
      <c r="P450" s="2"/>
      <c r="Q450" s="2"/>
    </row>
    <row r="451" spans="1:17" ht="15" x14ac:dyDescent="0.25">
      <c r="A451" s="40">
        <v>450</v>
      </c>
      <c r="B451" s="41" t="s">
        <v>593</v>
      </c>
      <c r="C451" s="41">
        <v>5396662</v>
      </c>
      <c r="D451" s="41" t="s">
        <v>565</v>
      </c>
      <c r="E451" s="41" t="s">
        <v>41</v>
      </c>
      <c r="F451" s="90" t="s">
        <v>595</v>
      </c>
      <c r="G451" s="87"/>
      <c r="H451" s="87"/>
      <c r="I451" s="87">
        <v>50000</v>
      </c>
      <c r="J451" s="87"/>
      <c r="K451" s="87"/>
      <c r="L451" s="87"/>
      <c r="M451" s="87"/>
      <c r="N451" s="87"/>
      <c r="O451" s="87">
        <f>SUM('RC-Donations'!$G451:$N451)</f>
        <v>50000</v>
      </c>
      <c r="P451" s="2"/>
      <c r="Q451" s="2"/>
    </row>
    <row r="452" spans="1:17" ht="15" x14ac:dyDescent="0.25">
      <c r="A452" s="43">
        <v>451</v>
      </c>
      <c r="B452" s="44" t="s">
        <v>599</v>
      </c>
      <c r="C452" s="44">
        <v>5102081</v>
      </c>
      <c r="D452" s="44" t="s">
        <v>596</v>
      </c>
      <c r="E452" s="44" t="s">
        <v>597</v>
      </c>
      <c r="F452" s="91" t="s">
        <v>598</v>
      </c>
      <c r="G452" s="88"/>
      <c r="H452" s="88"/>
      <c r="I452" s="88"/>
      <c r="J452" s="88"/>
      <c r="K452" s="88"/>
      <c r="L452" s="88">
        <v>8149.8</v>
      </c>
      <c r="M452" s="88"/>
      <c r="N452" s="88"/>
      <c r="O452" s="88">
        <f>SUM('RC-Donations'!$G452:$N452)</f>
        <v>8149.8</v>
      </c>
      <c r="P452" s="2"/>
      <c r="Q452" s="2"/>
    </row>
    <row r="453" spans="1:17" ht="15" x14ac:dyDescent="0.25">
      <c r="A453" s="40">
        <v>452</v>
      </c>
      <c r="B453" s="41" t="s">
        <v>440</v>
      </c>
      <c r="C453" s="41">
        <v>2672146</v>
      </c>
      <c r="D453" s="41" t="s">
        <v>596</v>
      </c>
      <c r="E453" s="41" t="s">
        <v>41</v>
      </c>
      <c r="F453" s="90" t="s">
        <v>439</v>
      </c>
      <c r="G453" s="87"/>
      <c r="H453" s="87"/>
      <c r="I453" s="87">
        <v>5000</v>
      </c>
      <c r="J453" s="87"/>
      <c r="K453" s="87"/>
      <c r="L453" s="87"/>
      <c r="M453" s="87"/>
      <c r="N453" s="87"/>
      <c r="O453" s="87">
        <f>SUM('RC-Donations'!$G453:$N453)</f>
        <v>5000</v>
      </c>
      <c r="P453" s="2"/>
      <c r="Q453" s="2"/>
    </row>
    <row r="454" spans="1:17" ht="15" x14ac:dyDescent="0.25">
      <c r="A454" s="43">
        <v>453</v>
      </c>
      <c r="B454" s="44" t="s">
        <v>601</v>
      </c>
      <c r="C454" s="44">
        <v>5384982</v>
      </c>
      <c r="D454" s="44" t="s">
        <v>596</v>
      </c>
      <c r="E454" s="44" t="s">
        <v>600</v>
      </c>
      <c r="F454" s="91" t="s">
        <v>258</v>
      </c>
      <c r="G454" s="88"/>
      <c r="H454" s="88"/>
      <c r="I454" s="88"/>
      <c r="J454" s="88"/>
      <c r="K454" s="88">
        <v>3000</v>
      </c>
      <c r="L454" s="88"/>
      <c r="M454" s="88"/>
      <c r="N454" s="88"/>
      <c r="O454" s="88">
        <f>SUM('RC-Donations'!$G454:$N454)</f>
        <v>3000</v>
      </c>
      <c r="P454" s="2"/>
      <c r="Q454" s="2"/>
    </row>
    <row r="455" spans="1:17" ht="15" x14ac:dyDescent="0.25">
      <c r="A455" s="40">
        <v>454</v>
      </c>
      <c r="B455" s="41" t="s">
        <v>602</v>
      </c>
      <c r="C455" s="41">
        <v>5016665</v>
      </c>
      <c r="D455" s="41" t="s">
        <v>596</v>
      </c>
      <c r="E455" s="41" t="s">
        <v>41</v>
      </c>
      <c r="F455" s="90" t="s">
        <v>279</v>
      </c>
      <c r="G455" s="87"/>
      <c r="H455" s="87"/>
      <c r="I455" s="87"/>
      <c r="J455" s="87"/>
      <c r="K455" s="87">
        <v>2000</v>
      </c>
      <c r="L455" s="87"/>
      <c r="M455" s="87"/>
      <c r="N455" s="87"/>
      <c r="O455" s="87">
        <f>SUM('RC-Donations'!$G455:$N455)</f>
        <v>2000</v>
      </c>
      <c r="P455" s="2"/>
      <c r="Q455" s="2"/>
    </row>
    <row r="456" spans="1:17" ht="15" x14ac:dyDescent="0.25">
      <c r="A456" s="43">
        <v>455</v>
      </c>
      <c r="B456" s="44" t="s">
        <v>40</v>
      </c>
      <c r="C456" s="44">
        <v>2045931</v>
      </c>
      <c r="D456" s="44" t="s">
        <v>596</v>
      </c>
      <c r="E456" s="44" t="s">
        <v>603</v>
      </c>
      <c r="F456" s="91" t="s">
        <v>604</v>
      </c>
      <c r="G456" s="88"/>
      <c r="H456" s="88"/>
      <c r="I456" s="88"/>
      <c r="J456" s="88"/>
      <c r="K456" s="88">
        <f>2000+2000</f>
        <v>4000</v>
      </c>
      <c r="L456" s="88"/>
      <c r="M456" s="88"/>
      <c r="N456" s="88"/>
      <c r="O456" s="88">
        <f>SUM('RC-Donations'!$G456:$N456)</f>
        <v>4000</v>
      </c>
      <c r="P456" s="2"/>
      <c r="Q456" s="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9"/>
  <sheetViews>
    <sheetView tabSelected="1" zoomScaleNormal="100" workbookViewId="0">
      <selection activeCell="D10" sqref="D10"/>
    </sheetView>
  </sheetViews>
  <sheetFormatPr defaultRowHeight="15" x14ac:dyDescent="0.25"/>
  <cols>
    <col min="1" max="1" width="4.28515625" bestFit="1" customWidth="1"/>
    <col min="2" max="2" width="11.42578125" style="33" bestFit="1" customWidth="1"/>
    <col min="3" max="3" width="20" style="33" customWidth="1"/>
    <col min="4" max="4" width="39" customWidth="1"/>
    <col min="5" max="5" width="27.5703125" bestFit="1" customWidth="1"/>
    <col min="6" max="6" width="19.7109375" style="33" bestFit="1" customWidth="1"/>
    <col min="7" max="7" width="14.42578125" customWidth="1"/>
  </cols>
  <sheetData>
    <row r="1" spans="1:8" ht="15.75" thickBot="1" x14ac:dyDescent="0.3">
      <c r="A1" s="35" t="s">
        <v>0</v>
      </c>
      <c r="B1" s="36" t="s">
        <v>11480</v>
      </c>
      <c r="C1" s="36" t="s">
        <v>13</v>
      </c>
      <c r="D1" s="36" t="s">
        <v>11481</v>
      </c>
      <c r="E1" s="36" t="s">
        <v>11482</v>
      </c>
      <c r="F1" s="36" t="s">
        <v>11483</v>
      </c>
      <c r="G1" s="36" t="s">
        <v>11484</v>
      </c>
      <c r="H1" s="36" t="s">
        <v>12</v>
      </c>
    </row>
    <row r="2" spans="1:8" ht="15.75" thickTop="1" x14ac:dyDescent="0.25">
      <c r="A2" s="37">
        <v>1</v>
      </c>
      <c r="B2" s="38">
        <v>5176727</v>
      </c>
      <c r="C2" s="38" t="s">
        <v>707</v>
      </c>
      <c r="D2" s="38" t="s">
        <v>11485</v>
      </c>
      <c r="E2" s="38" t="s">
        <v>11486</v>
      </c>
      <c r="F2" s="38" t="s">
        <v>11487</v>
      </c>
      <c r="G2" s="38">
        <v>85</v>
      </c>
      <c r="H2" s="38">
        <f ca="1">SUMIF(BeneficialOwners!$B$2:$B$369,BeneficialOwners!$B2,BeneficialOwners!$G$2)</f>
        <v>100</v>
      </c>
    </row>
    <row r="3" spans="1:8" x14ac:dyDescent="0.25">
      <c r="A3" s="40">
        <v>2</v>
      </c>
      <c r="B3" s="41">
        <v>5176727</v>
      </c>
      <c r="C3" s="41" t="s">
        <v>707</v>
      </c>
      <c r="D3" s="41" t="s">
        <v>11488</v>
      </c>
      <c r="E3" s="41" t="s">
        <v>11486</v>
      </c>
      <c r="F3" s="41" t="s">
        <v>11489</v>
      </c>
      <c r="G3" s="41">
        <v>5</v>
      </c>
      <c r="H3" s="41">
        <f ca="1">SUMIF(BeneficialOwners!$B$2:$B$369,BeneficialOwners!$B3,BeneficialOwners!$G$2)</f>
        <v>100</v>
      </c>
    </row>
    <row r="4" spans="1:8" x14ac:dyDescent="0.25">
      <c r="A4" s="43">
        <v>3</v>
      </c>
      <c r="B4" s="44">
        <v>5176727</v>
      </c>
      <c r="C4" s="44" t="s">
        <v>707</v>
      </c>
      <c r="D4" s="44" t="s">
        <v>11490</v>
      </c>
      <c r="E4" s="44" t="s">
        <v>2283</v>
      </c>
      <c r="F4" s="44" t="s">
        <v>11487</v>
      </c>
      <c r="G4" s="44">
        <v>10</v>
      </c>
      <c r="H4" s="44">
        <f ca="1">SUMIF(BeneficialOwners!$B$2:$B$369,BeneficialOwners!$B4,BeneficialOwners!$G$2)</f>
        <v>100</v>
      </c>
    </row>
    <row r="5" spans="1:8" x14ac:dyDescent="0.25">
      <c r="A5" s="40">
        <v>4</v>
      </c>
      <c r="B5" s="41">
        <v>2672146</v>
      </c>
      <c r="C5" s="41" t="s">
        <v>11491</v>
      </c>
      <c r="D5" s="41" t="s">
        <v>11492</v>
      </c>
      <c r="E5" s="41" t="s">
        <v>11486</v>
      </c>
      <c r="F5" s="41" t="s">
        <v>11489</v>
      </c>
      <c r="G5" s="41">
        <v>49</v>
      </c>
      <c r="H5" s="41">
        <f ca="1">SUMIF(BeneficialOwners!$B$2:$B$369,BeneficialOwners!$B5,BeneficialOwners!$G$2)</f>
        <v>100</v>
      </c>
    </row>
    <row r="6" spans="1:8" x14ac:dyDescent="0.25">
      <c r="A6" s="43">
        <v>5</v>
      </c>
      <c r="B6" s="44">
        <v>2672146</v>
      </c>
      <c r="C6" s="44" t="s">
        <v>11491</v>
      </c>
      <c r="D6" s="44" t="s">
        <v>11493</v>
      </c>
      <c r="E6" s="44" t="s">
        <v>2675</v>
      </c>
      <c r="F6" s="44" t="s">
        <v>11489</v>
      </c>
      <c r="G6" s="44">
        <v>50</v>
      </c>
      <c r="H6" s="44">
        <f ca="1">SUMIF(BeneficialOwners!$B$2:$B$369,BeneficialOwners!$B6,BeneficialOwners!$G$2)</f>
        <v>100</v>
      </c>
    </row>
    <row r="7" spans="1:8" x14ac:dyDescent="0.25">
      <c r="A7" s="40">
        <v>6</v>
      </c>
      <c r="B7" s="41">
        <v>2672146</v>
      </c>
      <c r="C7" s="41" t="s">
        <v>11491</v>
      </c>
      <c r="D7" s="41" t="s">
        <v>11494</v>
      </c>
      <c r="E7" s="41" t="s">
        <v>7020</v>
      </c>
      <c r="F7" s="41" t="s">
        <v>11487</v>
      </c>
      <c r="G7" s="41">
        <v>1</v>
      </c>
      <c r="H7" s="41">
        <f ca="1">SUMIF(BeneficialOwners!$B$2:$B$369,BeneficialOwners!$B7,BeneficialOwners!$G$2)</f>
        <v>100</v>
      </c>
    </row>
    <row r="8" spans="1:8" x14ac:dyDescent="0.25">
      <c r="A8" s="43">
        <v>7</v>
      </c>
      <c r="B8" s="44">
        <v>5106508</v>
      </c>
      <c r="C8" s="44" t="s">
        <v>11495</v>
      </c>
      <c r="D8" s="44" t="s">
        <v>11492</v>
      </c>
      <c r="E8" s="44" t="s">
        <v>11486</v>
      </c>
      <c r="F8" s="44" t="s">
        <v>11489</v>
      </c>
      <c r="G8" s="44">
        <v>49</v>
      </c>
      <c r="H8" s="44">
        <f ca="1">SUMIF(BeneficialOwners!$B$2:$B$369,BeneficialOwners!$B8,BeneficialOwners!$G$2)</f>
        <v>100</v>
      </c>
    </row>
    <row r="9" spans="1:8" x14ac:dyDescent="0.25">
      <c r="A9" s="40">
        <v>8</v>
      </c>
      <c r="B9" s="41">
        <v>5106508</v>
      </c>
      <c r="C9" s="41" t="s">
        <v>11495</v>
      </c>
      <c r="D9" s="41" t="s">
        <v>11493</v>
      </c>
      <c r="E9" s="41" t="s">
        <v>2675</v>
      </c>
      <c r="F9" s="41" t="s">
        <v>11489</v>
      </c>
      <c r="G9" s="41">
        <v>50</v>
      </c>
      <c r="H9" s="41">
        <f ca="1">SUMIF(BeneficialOwners!$B$2:$B$369,BeneficialOwners!$B9,BeneficialOwners!$G$2)</f>
        <v>100</v>
      </c>
    </row>
    <row r="10" spans="1:8" x14ac:dyDescent="0.25">
      <c r="A10" s="43">
        <v>9</v>
      </c>
      <c r="B10" s="44">
        <v>5106508</v>
      </c>
      <c r="C10" s="44" t="s">
        <v>11495</v>
      </c>
      <c r="D10" s="44" t="s">
        <v>11494</v>
      </c>
      <c r="E10" s="44" t="s">
        <v>7020</v>
      </c>
      <c r="F10" s="44" t="s">
        <v>11487</v>
      </c>
      <c r="G10" s="44">
        <v>1</v>
      </c>
      <c r="H10" s="44">
        <f ca="1">SUMIF(BeneficialOwners!$B$2:$B$369,BeneficialOwners!$B10,BeneficialOwners!$G$2)</f>
        <v>100</v>
      </c>
    </row>
    <row r="11" spans="1:8" x14ac:dyDescent="0.25">
      <c r="A11" s="40">
        <v>10</v>
      </c>
      <c r="B11" s="41">
        <v>2707969</v>
      </c>
      <c r="C11" s="41" t="s">
        <v>218</v>
      </c>
      <c r="D11" s="41" t="s">
        <v>11496</v>
      </c>
      <c r="E11" s="41" t="s">
        <v>3288</v>
      </c>
      <c r="F11" s="41" t="s">
        <v>11489</v>
      </c>
      <c r="G11" s="41">
        <v>51</v>
      </c>
      <c r="H11" s="41">
        <f ca="1">SUMIF(BeneficialOwners!$B$2:$B$369,BeneficialOwners!$B11,BeneficialOwners!$G$2)</f>
        <v>100</v>
      </c>
    </row>
    <row r="12" spans="1:8" x14ac:dyDescent="0.25">
      <c r="A12" s="43">
        <v>11</v>
      </c>
      <c r="B12" s="44">
        <v>2707969</v>
      </c>
      <c r="C12" s="44" t="s">
        <v>218</v>
      </c>
      <c r="D12" s="44" t="s">
        <v>11497</v>
      </c>
      <c r="E12" s="44" t="s">
        <v>11486</v>
      </c>
      <c r="F12" s="44" t="s">
        <v>11489</v>
      </c>
      <c r="G12" s="44">
        <v>49</v>
      </c>
      <c r="H12" s="44">
        <f ca="1">SUMIF(BeneficialOwners!$B$2:$B$369,BeneficialOwners!$B12,BeneficialOwners!$G$2)</f>
        <v>100</v>
      </c>
    </row>
    <row r="13" spans="1:8" x14ac:dyDescent="0.25">
      <c r="A13" s="40">
        <v>12</v>
      </c>
      <c r="B13" s="41">
        <v>2011239</v>
      </c>
      <c r="C13" s="41" t="s">
        <v>167</v>
      </c>
      <c r="D13" s="41" t="s">
        <v>11498</v>
      </c>
      <c r="E13" s="41" t="s">
        <v>11486</v>
      </c>
      <c r="F13" s="41" t="s">
        <v>11489</v>
      </c>
      <c r="G13" s="41">
        <v>51</v>
      </c>
      <c r="H13" s="41">
        <f ca="1">SUMIF(BeneficialOwners!$B$2:$B$369,BeneficialOwners!$B13,BeneficialOwners!$G$2)</f>
        <v>87.399999999999991</v>
      </c>
    </row>
    <row r="14" spans="1:8" x14ac:dyDescent="0.25">
      <c r="A14" s="43">
        <v>13</v>
      </c>
      <c r="B14" s="44">
        <v>2011239</v>
      </c>
      <c r="C14" s="44" t="s">
        <v>167</v>
      </c>
      <c r="D14" s="44" t="s">
        <v>11499</v>
      </c>
      <c r="E14" s="44" t="s">
        <v>11486</v>
      </c>
      <c r="F14" s="44" t="s">
        <v>11489</v>
      </c>
      <c r="G14" s="44">
        <v>18.100000000000001</v>
      </c>
      <c r="H14" s="44">
        <f ca="1">SUMIF(BeneficialOwners!$B$2:$B$369,BeneficialOwners!$B14,BeneficialOwners!$G$2)</f>
        <v>87.399999999999991</v>
      </c>
    </row>
    <row r="15" spans="1:8" x14ac:dyDescent="0.25">
      <c r="A15" s="40">
        <v>14</v>
      </c>
      <c r="B15" s="41">
        <v>2011239</v>
      </c>
      <c r="C15" s="41" t="s">
        <v>167</v>
      </c>
      <c r="D15" s="41" t="s">
        <v>11500</v>
      </c>
      <c r="E15" s="41" t="s">
        <v>11486</v>
      </c>
      <c r="F15" s="41" t="s">
        <v>11489</v>
      </c>
      <c r="G15" s="41">
        <v>18.3</v>
      </c>
      <c r="H15" s="41">
        <f ca="1">SUMIF(BeneficialOwners!$B$2:$B$369,BeneficialOwners!$B15,BeneficialOwners!$G$2)</f>
        <v>87.399999999999991</v>
      </c>
    </row>
    <row r="16" spans="1:8" x14ac:dyDescent="0.25">
      <c r="A16" s="43">
        <v>15</v>
      </c>
      <c r="B16" s="44">
        <v>2678179</v>
      </c>
      <c r="C16" s="44" t="s">
        <v>808</v>
      </c>
      <c r="D16" s="44" t="s">
        <v>11501</v>
      </c>
      <c r="E16" s="44" t="s">
        <v>4279</v>
      </c>
      <c r="F16" s="44" t="s">
        <v>11487</v>
      </c>
      <c r="G16" s="44">
        <v>100</v>
      </c>
      <c r="H16" s="44">
        <f ca="1">SUMIF(BeneficialOwners!$B$2:$B$369,BeneficialOwners!$B16,BeneficialOwners!$G$2)</f>
        <v>100</v>
      </c>
    </row>
    <row r="17" spans="1:8" x14ac:dyDescent="0.25">
      <c r="A17" s="40">
        <v>16</v>
      </c>
      <c r="B17" s="41">
        <v>5083265</v>
      </c>
      <c r="C17" s="41" t="s">
        <v>810</v>
      </c>
      <c r="D17" s="41" t="s">
        <v>11502</v>
      </c>
      <c r="E17" s="41" t="s">
        <v>11486</v>
      </c>
      <c r="F17" s="41" t="s">
        <v>11489</v>
      </c>
      <c r="G17" s="41">
        <v>10</v>
      </c>
      <c r="H17" s="41">
        <f ca="1">SUMIF(BeneficialOwners!$B$2:$B$369,BeneficialOwners!$B17,BeneficialOwners!$G$2)</f>
        <v>96</v>
      </c>
    </row>
    <row r="18" spans="1:8" x14ac:dyDescent="0.25">
      <c r="A18" s="43">
        <v>17</v>
      </c>
      <c r="B18" s="44">
        <v>5083265</v>
      </c>
      <c r="C18" s="44" t="s">
        <v>810</v>
      </c>
      <c r="D18" s="44" t="s">
        <v>11503</v>
      </c>
      <c r="E18" s="44" t="s">
        <v>2393</v>
      </c>
      <c r="F18" s="44" t="s">
        <v>11487</v>
      </c>
      <c r="G18" s="44">
        <v>32</v>
      </c>
      <c r="H18" s="44">
        <f ca="1">SUMIF(BeneficialOwners!$B$2:$B$369,BeneficialOwners!$B18,BeneficialOwners!$G$2)</f>
        <v>96</v>
      </c>
    </row>
    <row r="19" spans="1:8" x14ac:dyDescent="0.25">
      <c r="A19" s="40">
        <v>18</v>
      </c>
      <c r="B19" s="41">
        <v>5083265</v>
      </c>
      <c r="C19" s="41" t="s">
        <v>810</v>
      </c>
      <c r="D19" s="41" t="s">
        <v>11504</v>
      </c>
      <c r="E19" s="41" t="s">
        <v>2393</v>
      </c>
      <c r="F19" s="41" t="s">
        <v>11489</v>
      </c>
      <c r="G19" s="41">
        <v>27</v>
      </c>
      <c r="H19" s="41">
        <f ca="1">SUMIF(BeneficialOwners!$B$2:$B$369,BeneficialOwners!$B19,BeneficialOwners!$G$2)</f>
        <v>96</v>
      </c>
    </row>
    <row r="20" spans="1:8" x14ac:dyDescent="0.25">
      <c r="A20" s="43">
        <v>19</v>
      </c>
      <c r="B20" s="44">
        <v>5083265</v>
      </c>
      <c r="C20" s="44" t="s">
        <v>810</v>
      </c>
      <c r="D20" s="44" t="s">
        <v>11505</v>
      </c>
      <c r="E20" s="44" t="s">
        <v>2393</v>
      </c>
      <c r="F20" s="44" t="s">
        <v>11489</v>
      </c>
      <c r="G20" s="44">
        <v>27</v>
      </c>
      <c r="H20" s="44">
        <f ca="1">SUMIF(BeneficialOwners!$B$2:$B$369,BeneficialOwners!$B20,BeneficialOwners!$G$2)</f>
        <v>96</v>
      </c>
    </row>
    <row r="21" spans="1:8" x14ac:dyDescent="0.25">
      <c r="A21" s="40">
        <v>20</v>
      </c>
      <c r="B21" s="41">
        <v>5161312</v>
      </c>
      <c r="C21" s="41" t="s">
        <v>709</v>
      </c>
      <c r="D21" s="41" t="s">
        <v>11506</v>
      </c>
      <c r="E21" s="41" t="s">
        <v>11507</v>
      </c>
      <c r="F21" s="41" t="s">
        <v>11487</v>
      </c>
      <c r="G21" s="41">
        <v>100</v>
      </c>
      <c r="H21" s="41">
        <f ca="1">SUMIF(BeneficialOwners!$B$2:$B$369,BeneficialOwners!$B21,BeneficialOwners!$G$2)</f>
        <v>100</v>
      </c>
    </row>
    <row r="22" spans="1:8" x14ac:dyDescent="0.25">
      <c r="A22" s="43">
        <v>21</v>
      </c>
      <c r="B22" s="44">
        <v>2877694</v>
      </c>
      <c r="C22" s="44" t="s">
        <v>20</v>
      </c>
      <c r="D22" s="44" t="s">
        <v>11508</v>
      </c>
      <c r="E22" s="44" t="s">
        <v>11486</v>
      </c>
      <c r="F22" s="44" t="s">
        <v>11489</v>
      </c>
      <c r="G22" s="44">
        <v>100</v>
      </c>
      <c r="H22" s="44">
        <f ca="1">SUMIF(BeneficialOwners!$B$2:$B$369,BeneficialOwners!$B22,BeneficialOwners!$G$2)</f>
        <v>100</v>
      </c>
    </row>
    <row r="23" spans="1:8" x14ac:dyDescent="0.25">
      <c r="A23" s="40">
        <v>22</v>
      </c>
      <c r="B23" s="41">
        <v>2112868</v>
      </c>
      <c r="C23" s="41" t="s">
        <v>18</v>
      </c>
      <c r="D23" s="41" t="s">
        <v>11509</v>
      </c>
      <c r="E23" s="41" t="s">
        <v>2011</v>
      </c>
      <c r="F23" s="41" t="s">
        <v>11489</v>
      </c>
      <c r="G23" s="41">
        <v>100</v>
      </c>
      <c r="H23" s="41">
        <f ca="1">SUMIF(BeneficialOwners!$B$2:$B$369,BeneficialOwners!$B23,BeneficialOwners!$G$2)</f>
        <v>100</v>
      </c>
    </row>
    <row r="24" spans="1:8" x14ac:dyDescent="0.25">
      <c r="A24" s="43">
        <v>23</v>
      </c>
      <c r="B24" s="44">
        <v>2869594</v>
      </c>
      <c r="C24" s="44" t="s">
        <v>11510</v>
      </c>
      <c r="D24" s="44" t="s">
        <v>11511</v>
      </c>
      <c r="E24" s="44" t="s">
        <v>1874</v>
      </c>
      <c r="F24" s="44" t="s">
        <v>11489</v>
      </c>
      <c r="G24" s="44">
        <v>51</v>
      </c>
      <c r="H24" s="44">
        <f ca="1">SUMIF(BeneficialOwners!$B$2:$B$369,BeneficialOwners!$B24,BeneficialOwners!$G$2)</f>
        <v>100</v>
      </c>
    </row>
    <row r="25" spans="1:8" x14ac:dyDescent="0.25">
      <c r="A25" s="40">
        <v>24</v>
      </c>
      <c r="B25" s="41">
        <v>2869594</v>
      </c>
      <c r="C25" s="41" t="s">
        <v>11510</v>
      </c>
      <c r="D25" s="41" t="s">
        <v>11512</v>
      </c>
      <c r="E25" s="41" t="s">
        <v>1874</v>
      </c>
      <c r="F25" s="41" t="s">
        <v>11489</v>
      </c>
      <c r="G25" s="41">
        <v>15</v>
      </c>
      <c r="H25" s="41">
        <f ca="1">SUMIF(BeneficialOwners!$B$2:$B$369,BeneficialOwners!$B25,BeneficialOwners!$G$2)</f>
        <v>100</v>
      </c>
    </row>
    <row r="26" spans="1:8" x14ac:dyDescent="0.25">
      <c r="A26" s="43">
        <v>25</v>
      </c>
      <c r="B26" s="44">
        <v>2869594</v>
      </c>
      <c r="C26" s="44" t="s">
        <v>11510</v>
      </c>
      <c r="D26" s="44" t="s">
        <v>11513</v>
      </c>
      <c r="E26" s="44" t="s">
        <v>1874</v>
      </c>
      <c r="F26" s="44" t="s">
        <v>11489</v>
      </c>
      <c r="G26" s="44">
        <v>15</v>
      </c>
      <c r="H26" s="44">
        <f ca="1">SUMIF(BeneficialOwners!$B$2:$B$369,BeneficialOwners!$B26,BeneficialOwners!$G$2)</f>
        <v>100</v>
      </c>
    </row>
    <row r="27" spans="1:8" x14ac:dyDescent="0.25">
      <c r="A27" s="40">
        <v>26</v>
      </c>
      <c r="B27" s="41">
        <v>2869594</v>
      </c>
      <c r="C27" s="41" t="s">
        <v>11510</v>
      </c>
      <c r="D27" s="41" t="s">
        <v>11514</v>
      </c>
      <c r="E27" s="41" t="s">
        <v>1874</v>
      </c>
      <c r="F27" s="41" t="s">
        <v>11487</v>
      </c>
      <c r="G27" s="41">
        <v>10</v>
      </c>
      <c r="H27" s="41">
        <f ca="1">SUMIF(BeneficialOwners!$B$2:$B$369,BeneficialOwners!$B27,BeneficialOwners!$G$2)</f>
        <v>100</v>
      </c>
    </row>
    <row r="28" spans="1:8" x14ac:dyDescent="0.25">
      <c r="A28" s="43">
        <v>27</v>
      </c>
      <c r="B28" s="44">
        <v>2869594</v>
      </c>
      <c r="C28" s="44" t="s">
        <v>11510</v>
      </c>
      <c r="D28" s="44" t="s">
        <v>11515</v>
      </c>
      <c r="E28" s="44" t="s">
        <v>1874</v>
      </c>
      <c r="F28" s="44" t="s">
        <v>11489</v>
      </c>
      <c r="G28" s="44">
        <v>9</v>
      </c>
      <c r="H28" s="44">
        <f ca="1">SUMIF(BeneficialOwners!$B$2:$B$369,BeneficialOwners!$B28,BeneficialOwners!$G$2)</f>
        <v>100</v>
      </c>
    </row>
    <row r="29" spans="1:8" x14ac:dyDescent="0.25">
      <c r="A29" s="40">
        <v>28</v>
      </c>
      <c r="B29" s="41">
        <v>5051118</v>
      </c>
      <c r="C29" s="41" t="s">
        <v>365</v>
      </c>
      <c r="D29" s="41" t="s">
        <v>11516</v>
      </c>
      <c r="E29" s="41" t="s">
        <v>11486</v>
      </c>
      <c r="F29" s="41" t="s">
        <v>11517</v>
      </c>
      <c r="G29" s="41">
        <v>49</v>
      </c>
      <c r="H29" s="41">
        <f ca="1">SUMIF(BeneficialOwners!$B$2:$B$369,BeneficialOwners!$B29,BeneficialOwners!$G$2)</f>
        <v>100</v>
      </c>
    </row>
    <row r="30" spans="1:8" x14ac:dyDescent="0.25">
      <c r="A30" s="43">
        <v>29</v>
      </c>
      <c r="B30" s="44">
        <v>5051118</v>
      </c>
      <c r="C30" s="44" t="s">
        <v>365</v>
      </c>
      <c r="D30" s="44" t="s">
        <v>11518</v>
      </c>
      <c r="E30" s="44" t="s">
        <v>1874</v>
      </c>
      <c r="F30" s="44" t="s">
        <v>11489</v>
      </c>
      <c r="G30" s="44">
        <v>51</v>
      </c>
      <c r="H30" s="44">
        <f ca="1">SUMIF(BeneficialOwners!$B$2:$B$369,BeneficialOwners!$B30,BeneficialOwners!$G$2)</f>
        <v>100</v>
      </c>
    </row>
    <row r="31" spans="1:8" x14ac:dyDescent="0.25">
      <c r="A31" s="40">
        <v>30</v>
      </c>
      <c r="B31" s="41">
        <v>5205581</v>
      </c>
      <c r="C31" s="41" t="s">
        <v>631</v>
      </c>
      <c r="D31" s="41" t="s">
        <v>11519</v>
      </c>
      <c r="E31" s="41" t="s">
        <v>11486</v>
      </c>
      <c r="F31" s="41" t="s">
        <v>11489</v>
      </c>
      <c r="G31" s="41">
        <v>100</v>
      </c>
      <c r="H31" s="41">
        <f ca="1">SUMIF(BeneficialOwners!$B$2:$B$369,BeneficialOwners!$B31,BeneficialOwners!$G$2)</f>
        <v>100</v>
      </c>
    </row>
    <row r="32" spans="1:8" x14ac:dyDescent="0.25">
      <c r="A32" s="43">
        <v>31</v>
      </c>
      <c r="B32" s="44">
        <v>2874229</v>
      </c>
      <c r="C32" s="44" t="s">
        <v>11520</v>
      </c>
      <c r="D32" s="44" t="s">
        <v>11521</v>
      </c>
      <c r="E32" s="44" t="s">
        <v>2160</v>
      </c>
      <c r="F32" s="44" t="s">
        <v>11487</v>
      </c>
      <c r="G32" s="44">
        <v>100</v>
      </c>
      <c r="H32" s="44">
        <f ca="1">SUMIF(BeneficialOwners!$B$2:$B$369,BeneficialOwners!$B32,BeneficialOwners!$G$2)</f>
        <v>100</v>
      </c>
    </row>
    <row r="33" spans="1:8" x14ac:dyDescent="0.25">
      <c r="A33" s="40">
        <v>32</v>
      </c>
      <c r="B33" s="41">
        <v>2863847</v>
      </c>
      <c r="C33" s="41" t="s">
        <v>412</v>
      </c>
      <c r="D33" s="41" t="s">
        <v>11522</v>
      </c>
      <c r="E33" s="41" t="s">
        <v>1874</v>
      </c>
      <c r="F33" s="41" t="s">
        <v>11487</v>
      </c>
      <c r="G33" s="41">
        <v>100</v>
      </c>
      <c r="H33" s="41">
        <f ca="1">SUMIF(BeneficialOwners!$B$2:$B$369,BeneficialOwners!$B33,BeneficialOwners!$G$2)</f>
        <v>100</v>
      </c>
    </row>
    <row r="34" spans="1:8" x14ac:dyDescent="0.25">
      <c r="A34" s="43">
        <v>33</v>
      </c>
      <c r="B34" s="44">
        <v>5022398</v>
      </c>
      <c r="C34" s="44" t="s">
        <v>122</v>
      </c>
      <c r="D34" s="44" t="s">
        <v>11523</v>
      </c>
      <c r="E34" s="44" t="s">
        <v>11524</v>
      </c>
      <c r="F34" s="44" t="s">
        <v>11487</v>
      </c>
      <c r="G34" s="44">
        <v>66</v>
      </c>
      <c r="H34" s="44">
        <f ca="1">SUMIF(BeneficialOwners!$B$2:$B$369,BeneficialOwners!$B34,BeneficialOwners!$G$2)</f>
        <v>100</v>
      </c>
    </row>
    <row r="35" spans="1:8" x14ac:dyDescent="0.25">
      <c r="A35" s="40">
        <v>34</v>
      </c>
      <c r="B35" s="41">
        <v>5022398</v>
      </c>
      <c r="C35" s="41" t="s">
        <v>122</v>
      </c>
      <c r="D35" s="41" t="s">
        <v>11525</v>
      </c>
      <c r="E35" s="41" t="s">
        <v>2675</v>
      </c>
      <c r="F35" s="41" t="s">
        <v>11487</v>
      </c>
      <c r="G35" s="41">
        <v>34</v>
      </c>
      <c r="H35" s="41">
        <f ca="1">SUMIF(BeneficialOwners!$B$2:$B$369,BeneficialOwners!$B35,BeneficialOwners!$G$2)</f>
        <v>100</v>
      </c>
    </row>
    <row r="36" spans="1:8" x14ac:dyDescent="0.25">
      <c r="A36" s="43">
        <v>35</v>
      </c>
      <c r="B36" s="44">
        <v>5056721</v>
      </c>
      <c r="C36" s="44" t="s">
        <v>699</v>
      </c>
      <c r="D36" s="44" t="s">
        <v>11526</v>
      </c>
      <c r="E36" s="44" t="s">
        <v>11527</v>
      </c>
      <c r="F36" s="44" t="s">
        <v>11489</v>
      </c>
      <c r="G36" s="44">
        <v>95</v>
      </c>
      <c r="H36" s="44">
        <f ca="1">SUMIF(BeneficialOwners!$B$2:$B$369,BeneficialOwners!$B36,BeneficialOwners!$G$2)</f>
        <v>95</v>
      </c>
    </row>
    <row r="37" spans="1:8" x14ac:dyDescent="0.25">
      <c r="A37" s="40">
        <v>36</v>
      </c>
      <c r="B37" s="41">
        <v>5024323</v>
      </c>
      <c r="C37" s="41" t="s">
        <v>719</v>
      </c>
      <c r="D37" s="41" t="s">
        <v>11528</v>
      </c>
      <c r="E37" s="41" t="s">
        <v>8805</v>
      </c>
      <c r="F37" s="41" t="s">
        <v>11487</v>
      </c>
      <c r="G37" s="41">
        <v>59</v>
      </c>
      <c r="H37" s="41">
        <f ca="1">SUMIF(BeneficialOwners!$B$2:$B$369,BeneficialOwners!$B37,BeneficialOwners!$G$2)</f>
        <v>100</v>
      </c>
    </row>
    <row r="38" spans="1:8" x14ac:dyDescent="0.25">
      <c r="A38" s="43">
        <v>37</v>
      </c>
      <c r="B38" s="44">
        <v>5024323</v>
      </c>
      <c r="C38" s="44" t="s">
        <v>719</v>
      </c>
      <c r="D38" s="44" t="s">
        <v>11529</v>
      </c>
      <c r="E38" s="44" t="s">
        <v>11530</v>
      </c>
      <c r="F38" s="44" t="s">
        <v>11487</v>
      </c>
      <c r="G38" s="44">
        <v>41</v>
      </c>
      <c r="H38" s="44">
        <f ca="1">SUMIF(BeneficialOwners!$B$2:$B$369,BeneficialOwners!$B38,BeneficialOwners!$G$2)</f>
        <v>100</v>
      </c>
    </row>
    <row r="39" spans="1:8" x14ac:dyDescent="0.25">
      <c r="A39" s="40">
        <v>38</v>
      </c>
      <c r="B39" s="41">
        <v>2008572</v>
      </c>
      <c r="C39" s="41" t="s">
        <v>751</v>
      </c>
      <c r="D39" s="41" t="s">
        <v>11531</v>
      </c>
      <c r="E39" s="41" t="s">
        <v>11486</v>
      </c>
      <c r="F39" s="41" t="s">
        <v>11517</v>
      </c>
      <c r="G39" s="41">
        <v>75</v>
      </c>
      <c r="H39" s="41">
        <f ca="1">SUMIF(BeneficialOwners!$B$2:$B$369,BeneficialOwners!$B39,BeneficialOwners!$G$2)</f>
        <v>96</v>
      </c>
    </row>
    <row r="40" spans="1:8" x14ac:dyDescent="0.25">
      <c r="A40" s="43">
        <v>39</v>
      </c>
      <c r="B40" s="44">
        <v>2008572</v>
      </c>
      <c r="C40" s="44" t="s">
        <v>751</v>
      </c>
      <c r="D40" s="44" t="s">
        <v>11532</v>
      </c>
      <c r="E40" s="44" t="s">
        <v>11486</v>
      </c>
      <c r="F40" s="44" t="s">
        <v>11487</v>
      </c>
      <c r="G40" s="44">
        <v>21</v>
      </c>
      <c r="H40" s="44">
        <f ca="1">SUMIF(BeneficialOwners!$B$2:$B$369,BeneficialOwners!$B40,BeneficialOwners!$G$2)</f>
        <v>96</v>
      </c>
    </row>
    <row r="41" spans="1:8" x14ac:dyDescent="0.25">
      <c r="A41" s="40">
        <v>40</v>
      </c>
      <c r="B41" s="41">
        <v>5215919</v>
      </c>
      <c r="C41" s="41" t="s">
        <v>722</v>
      </c>
      <c r="D41" s="41" t="s">
        <v>11533</v>
      </c>
      <c r="E41" s="41" t="s">
        <v>2011</v>
      </c>
      <c r="F41" s="41" t="s">
        <v>11487</v>
      </c>
      <c r="G41" s="41">
        <v>100</v>
      </c>
      <c r="H41" s="41">
        <f ca="1">SUMIF(BeneficialOwners!$B$2:$B$369,BeneficialOwners!$B41,BeneficialOwners!$G$2)</f>
        <v>100</v>
      </c>
    </row>
    <row r="42" spans="1:8" x14ac:dyDescent="0.25">
      <c r="A42" s="43">
        <v>41</v>
      </c>
      <c r="B42" s="44">
        <v>2843617</v>
      </c>
      <c r="C42" s="44" t="s">
        <v>757</v>
      </c>
      <c r="D42" s="44" t="s">
        <v>11534</v>
      </c>
      <c r="E42" s="44" t="s">
        <v>11486</v>
      </c>
      <c r="F42" s="44" t="s">
        <v>11489</v>
      </c>
      <c r="G42" s="44">
        <v>100</v>
      </c>
      <c r="H42" s="44">
        <f ca="1">SUMIF(BeneficialOwners!$B$2:$B$369,BeneficialOwners!$B42,BeneficialOwners!$G$2)</f>
        <v>100</v>
      </c>
    </row>
    <row r="43" spans="1:8" x14ac:dyDescent="0.25">
      <c r="A43" s="40">
        <v>42</v>
      </c>
      <c r="B43" s="41">
        <v>2861429</v>
      </c>
      <c r="C43" s="41" t="s">
        <v>632</v>
      </c>
      <c r="D43" s="41" t="s">
        <v>11535</v>
      </c>
      <c r="E43" s="41" t="s">
        <v>11486</v>
      </c>
      <c r="F43" s="41" t="s">
        <v>11489</v>
      </c>
      <c r="G43" s="41">
        <v>100</v>
      </c>
      <c r="H43" s="41">
        <f ca="1">SUMIF(BeneficialOwners!$B$2:$B$369,BeneficialOwners!$B43,BeneficialOwners!$G$2)</f>
        <v>100</v>
      </c>
    </row>
    <row r="44" spans="1:8" x14ac:dyDescent="0.25">
      <c r="A44" s="43">
        <v>43</v>
      </c>
      <c r="B44" s="44">
        <v>2874482</v>
      </c>
      <c r="C44" s="44" t="s">
        <v>11536</v>
      </c>
      <c r="D44" s="44" t="s">
        <v>11537</v>
      </c>
      <c r="E44" s="44" t="s">
        <v>2011</v>
      </c>
      <c r="F44" s="44" t="s">
        <v>11489</v>
      </c>
      <c r="G44" s="44">
        <v>100</v>
      </c>
      <c r="H44" s="44">
        <f ca="1">SUMIF(BeneficialOwners!$B$2:$B$369,BeneficialOwners!$B44,BeneficialOwners!$G$2)</f>
        <v>100</v>
      </c>
    </row>
    <row r="45" spans="1:8" x14ac:dyDescent="0.25">
      <c r="A45" s="40">
        <v>44</v>
      </c>
      <c r="B45" s="41">
        <v>2007126</v>
      </c>
      <c r="C45" s="41" t="s">
        <v>24</v>
      </c>
      <c r="D45" s="41" t="s">
        <v>11538</v>
      </c>
      <c r="E45" s="41" t="s">
        <v>11486</v>
      </c>
      <c r="F45" s="41" t="s">
        <v>11489</v>
      </c>
      <c r="G45" s="41">
        <v>100</v>
      </c>
      <c r="H45" s="41">
        <f ca="1">SUMIF(BeneficialOwners!$B$2:$B$369,BeneficialOwners!$B45,BeneficialOwners!$G$2)</f>
        <v>100</v>
      </c>
    </row>
    <row r="46" spans="1:8" x14ac:dyDescent="0.25">
      <c r="A46" s="43">
        <v>45</v>
      </c>
      <c r="B46" s="44">
        <v>2708701</v>
      </c>
      <c r="C46" s="44" t="s">
        <v>691</v>
      </c>
      <c r="D46" s="44" t="s">
        <v>11539</v>
      </c>
      <c r="E46" s="44" t="s">
        <v>2011</v>
      </c>
      <c r="F46" s="44" t="s">
        <v>11487</v>
      </c>
      <c r="G46" s="44">
        <v>80</v>
      </c>
      <c r="H46" s="44">
        <f ca="1">SUMIF(BeneficialOwners!$B$2:$B$369,BeneficialOwners!$B46,BeneficialOwners!$G$2)</f>
        <v>100</v>
      </c>
    </row>
    <row r="47" spans="1:8" x14ac:dyDescent="0.25">
      <c r="A47" s="40">
        <v>46</v>
      </c>
      <c r="B47" s="41">
        <v>2708701</v>
      </c>
      <c r="C47" s="41" t="s">
        <v>691</v>
      </c>
      <c r="D47" s="41" t="s">
        <v>11540</v>
      </c>
      <c r="E47" s="41" t="s">
        <v>11486</v>
      </c>
      <c r="F47" s="41" t="s">
        <v>11487</v>
      </c>
      <c r="G47" s="41">
        <v>20</v>
      </c>
      <c r="H47" s="41">
        <f ca="1">SUMIF(BeneficialOwners!$B$2:$B$369,BeneficialOwners!$B47,BeneficialOwners!$G$2)</f>
        <v>100</v>
      </c>
    </row>
    <row r="48" spans="1:8" x14ac:dyDescent="0.25">
      <c r="A48" s="43">
        <v>47</v>
      </c>
      <c r="B48" s="44">
        <v>2696304</v>
      </c>
      <c r="C48" s="44" t="s">
        <v>415</v>
      </c>
      <c r="D48" s="44" t="s">
        <v>11541</v>
      </c>
      <c r="E48" s="44" t="s">
        <v>11486</v>
      </c>
      <c r="F48" s="44" t="s">
        <v>11489</v>
      </c>
      <c r="G48" s="44">
        <v>100</v>
      </c>
      <c r="H48" s="44">
        <f ca="1">SUMIF(BeneficialOwners!$B$2:$B$369,BeneficialOwners!$B48,BeneficialOwners!$G$2)</f>
        <v>100</v>
      </c>
    </row>
    <row r="49" spans="1:8" x14ac:dyDescent="0.25">
      <c r="A49" s="40">
        <v>48</v>
      </c>
      <c r="B49" s="41">
        <v>2609436</v>
      </c>
      <c r="C49" s="41" t="s">
        <v>567</v>
      </c>
      <c r="D49" s="41" t="s">
        <v>11542</v>
      </c>
      <c r="E49" s="41" t="s">
        <v>11486</v>
      </c>
      <c r="F49" s="41" t="s">
        <v>11489</v>
      </c>
      <c r="G49" s="41">
        <v>100</v>
      </c>
      <c r="H49" s="41">
        <f ca="1">SUMIF(BeneficialOwners!$B$2:$B$369,BeneficialOwners!$B49,BeneficialOwners!$G$2)</f>
        <v>100</v>
      </c>
    </row>
    <row r="50" spans="1:8" x14ac:dyDescent="0.25">
      <c r="A50" s="43">
        <v>49</v>
      </c>
      <c r="B50" s="44">
        <v>2014491</v>
      </c>
      <c r="C50" s="44" t="s">
        <v>696</v>
      </c>
      <c r="D50" s="44" t="s">
        <v>11543</v>
      </c>
      <c r="E50" s="44" t="s">
        <v>11486</v>
      </c>
      <c r="F50" s="44" t="s">
        <v>11544</v>
      </c>
      <c r="G50" s="44">
        <v>70</v>
      </c>
      <c r="H50" s="44">
        <f ca="1">SUMIF(BeneficialOwners!$B$2:$B$369,BeneficialOwners!$B50,BeneficialOwners!$G$2)</f>
        <v>97.999999999999986</v>
      </c>
    </row>
    <row r="51" spans="1:8" x14ac:dyDescent="0.25">
      <c r="A51" s="40">
        <v>50</v>
      </c>
      <c r="B51" s="41">
        <v>2014491</v>
      </c>
      <c r="C51" s="41" t="s">
        <v>696</v>
      </c>
      <c r="D51" s="41" t="s">
        <v>11545</v>
      </c>
      <c r="E51" s="41" t="s">
        <v>11486</v>
      </c>
      <c r="F51" s="41" t="s">
        <v>11487</v>
      </c>
      <c r="G51" s="41">
        <v>23.54</v>
      </c>
      <c r="H51" s="41">
        <f ca="1">SUMIF(BeneficialOwners!$B$2:$B$369,BeneficialOwners!$B51,BeneficialOwners!$G$2)</f>
        <v>97.999999999999986</v>
      </c>
    </row>
    <row r="52" spans="1:8" x14ac:dyDescent="0.25">
      <c r="A52" s="43">
        <v>51</v>
      </c>
      <c r="B52" s="44">
        <v>2014491</v>
      </c>
      <c r="C52" s="44" t="s">
        <v>696</v>
      </c>
      <c r="D52" s="44" t="s">
        <v>11546</v>
      </c>
      <c r="E52" s="44" t="s">
        <v>11486</v>
      </c>
      <c r="F52" s="44" t="s">
        <v>11489</v>
      </c>
      <c r="G52" s="44">
        <v>4.46</v>
      </c>
      <c r="H52" s="44">
        <f ca="1">SUMIF(BeneficialOwners!$B$2:$B$369,BeneficialOwners!$B52,BeneficialOwners!$G$2)</f>
        <v>97.999999999999986</v>
      </c>
    </row>
    <row r="53" spans="1:8" x14ac:dyDescent="0.25">
      <c r="A53" s="40">
        <v>52</v>
      </c>
      <c r="B53" s="41">
        <v>2551764</v>
      </c>
      <c r="C53" s="41" t="s">
        <v>802</v>
      </c>
      <c r="D53" s="41" t="s">
        <v>11547</v>
      </c>
      <c r="E53" s="41" t="s">
        <v>11486</v>
      </c>
      <c r="F53" s="41" t="s">
        <v>11489</v>
      </c>
      <c r="G53" s="41">
        <v>100</v>
      </c>
      <c r="H53" s="41">
        <f ca="1">SUMIF(BeneficialOwners!$B$2:$B$369,BeneficialOwners!$B53,BeneficialOwners!$G$2)</f>
        <v>100</v>
      </c>
    </row>
    <row r="54" spans="1:8" x14ac:dyDescent="0.25">
      <c r="A54" s="43">
        <v>53</v>
      </c>
      <c r="B54" s="44">
        <v>5023998</v>
      </c>
      <c r="C54" s="44" t="s">
        <v>726</v>
      </c>
      <c r="D54" s="44" t="s">
        <v>11548</v>
      </c>
      <c r="E54" s="44" t="s">
        <v>1874</v>
      </c>
      <c r="F54" s="44" t="s">
        <v>11489</v>
      </c>
      <c r="G54" s="44">
        <v>90</v>
      </c>
      <c r="H54" s="44">
        <f ca="1">SUMIF(BeneficialOwners!$B$2:$B$369,BeneficialOwners!$B54,BeneficialOwners!$G$2)</f>
        <v>100</v>
      </c>
    </row>
    <row r="55" spans="1:8" x14ac:dyDescent="0.25">
      <c r="A55" s="40">
        <v>54</v>
      </c>
      <c r="B55" s="41">
        <v>5023998</v>
      </c>
      <c r="C55" s="41" t="s">
        <v>726</v>
      </c>
      <c r="D55" s="41" t="s">
        <v>11549</v>
      </c>
      <c r="E55" s="41" t="s">
        <v>1874</v>
      </c>
      <c r="F55" s="41" t="s">
        <v>11487</v>
      </c>
      <c r="G55" s="41">
        <v>10</v>
      </c>
      <c r="H55" s="41">
        <f ca="1">SUMIF(BeneficialOwners!$B$2:$B$369,BeneficialOwners!$B55,BeneficialOwners!$G$2)</f>
        <v>100</v>
      </c>
    </row>
    <row r="56" spans="1:8" x14ac:dyDescent="0.25">
      <c r="A56" s="43">
        <v>55</v>
      </c>
      <c r="B56" s="44">
        <v>5544084</v>
      </c>
      <c r="C56" s="44" t="s">
        <v>398</v>
      </c>
      <c r="D56" s="44" t="s">
        <v>11550</v>
      </c>
      <c r="E56" s="44" t="s">
        <v>11507</v>
      </c>
      <c r="F56" s="44" t="s">
        <v>11487</v>
      </c>
      <c r="G56" s="44">
        <v>100</v>
      </c>
      <c r="H56" s="44">
        <f ca="1">SUMIF(BeneficialOwners!$B$2:$B$369,BeneficialOwners!$B56,BeneficialOwners!$G$2)</f>
        <v>100</v>
      </c>
    </row>
    <row r="57" spans="1:8" x14ac:dyDescent="0.25">
      <c r="A57" s="40">
        <v>56</v>
      </c>
      <c r="B57" s="41">
        <v>2657449</v>
      </c>
      <c r="C57" s="41" t="s">
        <v>11551</v>
      </c>
      <c r="D57" s="41" t="s">
        <v>11552</v>
      </c>
      <c r="E57" s="41" t="s">
        <v>1874</v>
      </c>
      <c r="F57" s="41" t="s">
        <v>11487</v>
      </c>
      <c r="G57" s="41">
        <v>55</v>
      </c>
      <c r="H57" s="41">
        <f ca="1">SUMIF(BeneficialOwners!$B$2:$B$369,BeneficialOwners!$B57,BeneficialOwners!$G$2)</f>
        <v>100</v>
      </c>
    </row>
    <row r="58" spans="1:8" x14ac:dyDescent="0.25">
      <c r="A58" s="43">
        <v>57</v>
      </c>
      <c r="B58" s="44">
        <v>2657449</v>
      </c>
      <c r="C58" s="44" t="s">
        <v>11551</v>
      </c>
      <c r="D58" s="44" t="s">
        <v>11553</v>
      </c>
      <c r="E58" s="44" t="s">
        <v>11554</v>
      </c>
      <c r="F58" s="44" t="s">
        <v>11489</v>
      </c>
      <c r="G58" s="44">
        <v>45</v>
      </c>
      <c r="H58" s="44">
        <f ca="1">SUMIF(BeneficialOwners!$B$2:$B$369,BeneficialOwners!$B58,BeneficialOwners!$G$2)</f>
        <v>100</v>
      </c>
    </row>
    <row r="59" spans="1:8" x14ac:dyDescent="0.25">
      <c r="A59" s="40">
        <v>58</v>
      </c>
      <c r="B59" s="41">
        <v>5369223</v>
      </c>
      <c r="C59" s="41" t="s">
        <v>684</v>
      </c>
      <c r="D59" s="41" t="s">
        <v>11555</v>
      </c>
      <c r="E59" s="41" t="s">
        <v>8805</v>
      </c>
      <c r="F59" s="41" t="s">
        <v>11487</v>
      </c>
      <c r="G59" s="41">
        <v>79.48</v>
      </c>
      <c r="H59" s="41">
        <f ca="1">SUMIF(BeneficialOwners!$B$2:$B$369,BeneficialOwners!$B59,BeneficialOwners!$G$2)</f>
        <v>100</v>
      </c>
    </row>
    <row r="60" spans="1:8" x14ac:dyDescent="0.25">
      <c r="A60" s="43">
        <v>59</v>
      </c>
      <c r="B60" s="44">
        <v>5369223</v>
      </c>
      <c r="C60" s="44" t="s">
        <v>684</v>
      </c>
      <c r="D60" s="44" t="s">
        <v>11556</v>
      </c>
      <c r="E60" s="44" t="s">
        <v>11486</v>
      </c>
      <c r="F60" s="44" t="s">
        <v>11489</v>
      </c>
      <c r="G60" s="44">
        <v>20.52</v>
      </c>
      <c r="H60" s="44">
        <f ca="1">SUMIF(BeneficialOwners!$B$2:$B$369,BeneficialOwners!$B60,BeneficialOwners!$G$2)</f>
        <v>100</v>
      </c>
    </row>
    <row r="61" spans="1:8" x14ac:dyDescent="0.25">
      <c r="A61" s="40">
        <v>60</v>
      </c>
      <c r="B61" s="41">
        <v>5376467</v>
      </c>
      <c r="C61" s="41" t="s">
        <v>11557</v>
      </c>
      <c r="D61" s="41" t="s">
        <v>11558</v>
      </c>
      <c r="E61" s="41" t="s">
        <v>11486</v>
      </c>
      <c r="F61" s="41" t="s">
        <v>11487</v>
      </c>
      <c r="G61" s="41">
        <v>100</v>
      </c>
      <c r="H61" s="41">
        <f ca="1">SUMIF(BeneficialOwners!$B$2:$B$369,BeneficialOwners!$B61,BeneficialOwners!$G$2)</f>
        <v>100</v>
      </c>
    </row>
    <row r="62" spans="1:8" x14ac:dyDescent="0.25">
      <c r="A62" s="43">
        <v>61</v>
      </c>
      <c r="B62" s="44">
        <v>5095638</v>
      </c>
      <c r="C62" s="44" t="s">
        <v>702</v>
      </c>
      <c r="D62" s="44" t="s">
        <v>11559</v>
      </c>
      <c r="E62" s="44" t="s">
        <v>1874</v>
      </c>
      <c r="F62" s="44" t="s">
        <v>11489</v>
      </c>
      <c r="G62" s="44">
        <v>70</v>
      </c>
      <c r="H62" s="44">
        <f ca="1">SUMIF(BeneficialOwners!$B$2:$B$369,BeneficialOwners!$B62,BeneficialOwners!$G$2)</f>
        <v>100</v>
      </c>
    </row>
    <row r="63" spans="1:8" x14ac:dyDescent="0.25">
      <c r="A63" s="40">
        <v>62</v>
      </c>
      <c r="B63" s="41">
        <v>5095638</v>
      </c>
      <c r="C63" s="41" t="s">
        <v>702</v>
      </c>
      <c r="D63" s="41" t="s">
        <v>11560</v>
      </c>
      <c r="E63" s="41" t="s">
        <v>11486</v>
      </c>
      <c r="F63" s="41" t="s">
        <v>11489</v>
      </c>
      <c r="G63" s="41">
        <v>30</v>
      </c>
      <c r="H63" s="41">
        <f ca="1">SUMIF(BeneficialOwners!$B$2:$B$369,BeneficialOwners!$B63,BeneficialOwners!$G$2)</f>
        <v>100</v>
      </c>
    </row>
    <row r="64" spans="1:8" x14ac:dyDescent="0.25">
      <c r="A64" s="43">
        <v>63</v>
      </c>
      <c r="B64" s="44">
        <v>5025397</v>
      </c>
      <c r="C64" s="44" t="s">
        <v>779</v>
      </c>
      <c r="D64" s="44" t="s">
        <v>11561</v>
      </c>
      <c r="E64" s="44" t="s">
        <v>1874</v>
      </c>
      <c r="F64" s="44" t="s">
        <v>11487</v>
      </c>
      <c r="G64" s="44">
        <v>100</v>
      </c>
      <c r="H64" s="44">
        <f ca="1">SUMIF(BeneficialOwners!$B$2:$B$369,BeneficialOwners!$B64,BeneficialOwners!$G$2)</f>
        <v>100</v>
      </c>
    </row>
    <row r="65" spans="1:8" x14ac:dyDescent="0.25">
      <c r="A65" s="40">
        <v>64</v>
      </c>
      <c r="B65" s="41">
        <v>2094533</v>
      </c>
      <c r="C65" s="41" t="s">
        <v>386</v>
      </c>
      <c r="D65" s="41" t="s">
        <v>11562</v>
      </c>
      <c r="E65" s="41" t="s">
        <v>4937</v>
      </c>
      <c r="F65" s="41" t="s">
        <v>11487</v>
      </c>
      <c r="G65" s="41">
        <v>100</v>
      </c>
      <c r="H65" s="41">
        <f ca="1">SUMIF(BeneficialOwners!$B$2:$B$369,BeneficialOwners!$B65,BeneficialOwners!$G$2)</f>
        <v>100</v>
      </c>
    </row>
    <row r="66" spans="1:8" x14ac:dyDescent="0.25">
      <c r="A66" s="43">
        <v>65</v>
      </c>
      <c r="B66" s="44">
        <v>5407761</v>
      </c>
      <c r="C66" s="44" t="s">
        <v>822</v>
      </c>
      <c r="D66" s="44" t="s">
        <v>11563</v>
      </c>
      <c r="E66" s="44" t="s">
        <v>11486</v>
      </c>
      <c r="F66" s="44" t="s">
        <v>11487</v>
      </c>
      <c r="G66" s="44">
        <v>57</v>
      </c>
      <c r="H66" s="44">
        <f ca="1">SUMIF(BeneficialOwners!$B$2:$B$369,BeneficialOwners!$B66,BeneficialOwners!$G$2)</f>
        <v>100</v>
      </c>
    </row>
    <row r="67" spans="1:8" x14ac:dyDescent="0.25">
      <c r="A67" s="40">
        <v>66</v>
      </c>
      <c r="B67" s="41">
        <v>5407761</v>
      </c>
      <c r="C67" s="41" t="s">
        <v>822</v>
      </c>
      <c r="D67" s="41" t="s">
        <v>11564</v>
      </c>
      <c r="E67" s="41" t="s">
        <v>11486</v>
      </c>
      <c r="F67" s="41" t="s">
        <v>11487</v>
      </c>
      <c r="G67" s="41">
        <v>33</v>
      </c>
      <c r="H67" s="41">
        <f ca="1">SUMIF(BeneficialOwners!$B$2:$B$369,BeneficialOwners!$B67,BeneficialOwners!$G$2)</f>
        <v>100</v>
      </c>
    </row>
    <row r="68" spans="1:8" x14ac:dyDescent="0.25">
      <c r="A68" s="43">
        <v>67</v>
      </c>
      <c r="B68" s="44">
        <v>5407761</v>
      </c>
      <c r="C68" s="44" t="s">
        <v>822</v>
      </c>
      <c r="D68" s="44" t="s">
        <v>11565</v>
      </c>
      <c r="E68" s="44" t="s">
        <v>11486</v>
      </c>
      <c r="F68" s="44" t="s">
        <v>11489</v>
      </c>
      <c r="G68" s="44">
        <v>10</v>
      </c>
      <c r="H68" s="44">
        <f ca="1">SUMIF(BeneficialOwners!$B$2:$B$369,BeneficialOwners!$B68,BeneficialOwners!$G$2)</f>
        <v>100</v>
      </c>
    </row>
    <row r="69" spans="1:8" x14ac:dyDescent="0.25">
      <c r="A69" s="40">
        <v>68</v>
      </c>
      <c r="B69" s="41">
        <v>5091462</v>
      </c>
      <c r="C69" s="41" t="s">
        <v>417</v>
      </c>
      <c r="D69" s="41" t="s">
        <v>11566</v>
      </c>
      <c r="E69" s="41" t="s">
        <v>11486</v>
      </c>
      <c r="F69" s="41" t="s">
        <v>11489</v>
      </c>
      <c r="G69" s="41">
        <v>100</v>
      </c>
      <c r="H69" s="41">
        <f ca="1">SUMIF(BeneficialOwners!$B$2:$B$369,BeneficialOwners!$B69,BeneficialOwners!$G$2)</f>
        <v>100</v>
      </c>
    </row>
    <row r="70" spans="1:8" x14ac:dyDescent="0.25">
      <c r="A70" s="43">
        <v>69</v>
      </c>
      <c r="B70" s="44">
        <v>2075652</v>
      </c>
      <c r="C70" s="44" t="s">
        <v>503</v>
      </c>
      <c r="D70" s="44" t="s">
        <v>11509</v>
      </c>
      <c r="E70" s="44" t="s">
        <v>2011</v>
      </c>
      <c r="F70" s="44" t="s">
        <v>11489</v>
      </c>
      <c r="G70" s="44">
        <v>100</v>
      </c>
      <c r="H70" s="44">
        <f ca="1">SUMIF(BeneficialOwners!$B$2:$B$369,BeneficialOwners!$B70,BeneficialOwners!$G$2)</f>
        <v>100</v>
      </c>
    </row>
    <row r="71" spans="1:8" x14ac:dyDescent="0.25">
      <c r="A71" s="40">
        <v>70</v>
      </c>
      <c r="B71" s="41">
        <v>5210402</v>
      </c>
      <c r="C71" s="41" t="s">
        <v>627</v>
      </c>
      <c r="D71" s="41" t="s">
        <v>11567</v>
      </c>
      <c r="E71" s="41" t="s">
        <v>11486</v>
      </c>
      <c r="F71" s="41" t="s">
        <v>11487</v>
      </c>
      <c r="G71" s="41">
        <v>44</v>
      </c>
      <c r="H71" s="41">
        <f ca="1">SUMIF(BeneficialOwners!$B$2:$B$369,BeneficialOwners!$B71,BeneficialOwners!$G$2)</f>
        <v>100</v>
      </c>
    </row>
    <row r="72" spans="1:8" x14ac:dyDescent="0.25">
      <c r="A72" s="43">
        <v>71</v>
      </c>
      <c r="B72" s="44">
        <v>5210402</v>
      </c>
      <c r="C72" s="44" t="s">
        <v>627</v>
      </c>
      <c r="D72" s="44" t="s">
        <v>11568</v>
      </c>
      <c r="E72" s="44" t="s">
        <v>4279</v>
      </c>
      <c r="F72" s="44" t="s">
        <v>11487</v>
      </c>
      <c r="G72" s="44">
        <v>56</v>
      </c>
      <c r="H72" s="44">
        <f ca="1">SUMIF(BeneficialOwners!$B$2:$B$369,BeneficialOwners!$B72,BeneficialOwners!$G$2)</f>
        <v>100</v>
      </c>
    </row>
    <row r="73" spans="1:8" x14ac:dyDescent="0.25">
      <c r="A73" s="40">
        <v>72</v>
      </c>
      <c r="B73" s="41">
        <v>2643928</v>
      </c>
      <c r="C73" s="41" t="s">
        <v>569</v>
      </c>
      <c r="D73" s="41" t="s">
        <v>11569</v>
      </c>
      <c r="E73" s="41" t="s">
        <v>11486</v>
      </c>
      <c r="F73" s="41" t="s">
        <v>11487</v>
      </c>
      <c r="G73" s="41">
        <v>6.5</v>
      </c>
      <c r="H73" s="41">
        <f ca="1">SUMIF(BeneficialOwners!$B$2:$B$369,BeneficialOwners!$B73,BeneficialOwners!$G$2)</f>
        <v>99.5</v>
      </c>
    </row>
    <row r="74" spans="1:8" x14ac:dyDescent="0.25">
      <c r="A74" s="43">
        <v>73</v>
      </c>
      <c r="B74" s="44">
        <v>2643928</v>
      </c>
      <c r="C74" s="44" t="s">
        <v>569</v>
      </c>
      <c r="D74" s="44" t="s">
        <v>11570</v>
      </c>
      <c r="E74" s="44" t="s">
        <v>11486</v>
      </c>
      <c r="F74" s="44" t="s">
        <v>11487</v>
      </c>
      <c r="G74" s="44">
        <v>51.8</v>
      </c>
      <c r="H74" s="44">
        <f ca="1">SUMIF(BeneficialOwners!$B$2:$B$369,BeneficialOwners!$B74,BeneficialOwners!$G$2)</f>
        <v>99.5</v>
      </c>
    </row>
    <row r="75" spans="1:8" x14ac:dyDescent="0.25">
      <c r="A75" s="40">
        <v>74</v>
      </c>
      <c r="B75" s="41">
        <v>2643928</v>
      </c>
      <c r="C75" s="41" t="s">
        <v>569</v>
      </c>
      <c r="D75" s="41" t="s">
        <v>11571</v>
      </c>
      <c r="E75" s="41" t="s">
        <v>11486</v>
      </c>
      <c r="F75" s="41" t="s">
        <v>11487</v>
      </c>
      <c r="G75" s="41">
        <v>10</v>
      </c>
      <c r="H75" s="41">
        <f ca="1">SUMIF(BeneficialOwners!$B$2:$B$369,BeneficialOwners!$B75,BeneficialOwners!$G$2)</f>
        <v>99.5</v>
      </c>
    </row>
    <row r="76" spans="1:8" x14ac:dyDescent="0.25">
      <c r="A76" s="43">
        <v>75</v>
      </c>
      <c r="B76" s="44">
        <v>2643928</v>
      </c>
      <c r="C76" s="44" t="s">
        <v>569</v>
      </c>
      <c r="D76" s="44" t="s">
        <v>11572</v>
      </c>
      <c r="E76" s="44" t="s">
        <v>11486</v>
      </c>
      <c r="F76" s="44" t="s">
        <v>11487</v>
      </c>
      <c r="G76" s="44">
        <v>31.2</v>
      </c>
      <c r="H76" s="44">
        <f ca="1">SUMIF(BeneficialOwners!$B$2:$B$369,BeneficialOwners!$B76,BeneficialOwners!$G$2)</f>
        <v>99.5</v>
      </c>
    </row>
    <row r="77" spans="1:8" x14ac:dyDescent="0.25">
      <c r="A77" s="40">
        <v>76</v>
      </c>
      <c r="B77" s="41">
        <v>2063182</v>
      </c>
      <c r="C77" s="41" t="s">
        <v>765</v>
      </c>
      <c r="D77" s="41" t="s">
        <v>11573</v>
      </c>
      <c r="E77" s="41" t="s">
        <v>11486</v>
      </c>
      <c r="F77" s="41" t="s">
        <v>11489</v>
      </c>
      <c r="G77" s="41">
        <v>16</v>
      </c>
      <c r="H77" s="41">
        <f ca="1">SUMIF(BeneficialOwners!$B$2:$B$369,BeneficialOwners!$B77,BeneficialOwners!$G$2)</f>
        <v>95</v>
      </c>
    </row>
    <row r="78" spans="1:8" x14ac:dyDescent="0.25">
      <c r="A78" s="43">
        <v>77</v>
      </c>
      <c r="B78" s="44">
        <v>2063182</v>
      </c>
      <c r="C78" s="44" t="s">
        <v>765</v>
      </c>
      <c r="D78" s="44" t="s">
        <v>11574</v>
      </c>
      <c r="E78" s="44" t="s">
        <v>11486</v>
      </c>
      <c r="F78" s="44" t="s">
        <v>11489</v>
      </c>
      <c r="G78" s="44">
        <v>16</v>
      </c>
      <c r="H78" s="44">
        <f ca="1">SUMIF(BeneficialOwners!$B$2:$B$369,BeneficialOwners!$B78,BeneficialOwners!$G$2)</f>
        <v>95</v>
      </c>
    </row>
    <row r="79" spans="1:8" x14ac:dyDescent="0.25">
      <c r="A79" s="40">
        <v>78</v>
      </c>
      <c r="B79" s="41">
        <v>2063182</v>
      </c>
      <c r="C79" s="41" t="s">
        <v>765</v>
      </c>
      <c r="D79" s="41" t="s">
        <v>11575</v>
      </c>
      <c r="E79" s="41" t="s">
        <v>11486</v>
      </c>
      <c r="F79" s="41" t="s">
        <v>11489</v>
      </c>
      <c r="G79" s="41">
        <v>16</v>
      </c>
      <c r="H79" s="41">
        <f ca="1">SUMIF(BeneficialOwners!$B$2:$B$369,BeneficialOwners!$B79,BeneficialOwners!$G$2)</f>
        <v>95</v>
      </c>
    </row>
    <row r="80" spans="1:8" x14ac:dyDescent="0.25">
      <c r="A80" s="43">
        <v>79</v>
      </c>
      <c r="B80" s="44">
        <v>2063182</v>
      </c>
      <c r="C80" s="44" t="s">
        <v>765</v>
      </c>
      <c r="D80" s="44" t="s">
        <v>11576</v>
      </c>
      <c r="E80" s="44" t="s">
        <v>11486</v>
      </c>
      <c r="F80" s="44" t="s">
        <v>11489</v>
      </c>
      <c r="G80" s="44">
        <v>5</v>
      </c>
      <c r="H80" s="44">
        <f ca="1">SUMIF(BeneficialOwners!$B$2:$B$369,BeneficialOwners!$B80,BeneficialOwners!$G$2)</f>
        <v>95</v>
      </c>
    </row>
    <row r="81" spans="1:8" x14ac:dyDescent="0.25">
      <c r="A81" s="40">
        <v>80</v>
      </c>
      <c r="B81" s="41">
        <v>2063182</v>
      </c>
      <c r="C81" s="41" t="s">
        <v>765</v>
      </c>
      <c r="D81" s="41" t="s">
        <v>11577</v>
      </c>
      <c r="E81" s="41" t="s">
        <v>11486</v>
      </c>
      <c r="F81" s="41" t="s">
        <v>11489</v>
      </c>
      <c r="G81" s="41">
        <v>5</v>
      </c>
      <c r="H81" s="41">
        <f ca="1">SUMIF(BeneficialOwners!$B$2:$B$369,BeneficialOwners!$B81,BeneficialOwners!$G$2)</f>
        <v>95</v>
      </c>
    </row>
    <row r="82" spans="1:8" x14ac:dyDescent="0.25">
      <c r="A82" s="43">
        <v>81</v>
      </c>
      <c r="B82" s="44">
        <v>2063182</v>
      </c>
      <c r="C82" s="44" t="s">
        <v>765</v>
      </c>
      <c r="D82" s="44" t="s">
        <v>11578</v>
      </c>
      <c r="E82" s="44" t="s">
        <v>11486</v>
      </c>
      <c r="F82" s="44" t="s">
        <v>11489</v>
      </c>
      <c r="G82" s="44">
        <v>5</v>
      </c>
      <c r="H82" s="44">
        <f ca="1">SUMIF(BeneficialOwners!$B$2:$B$369,BeneficialOwners!$B82,BeneficialOwners!$G$2)</f>
        <v>95</v>
      </c>
    </row>
    <row r="83" spans="1:8" x14ac:dyDescent="0.25">
      <c r="A83" s="40">
        <v>82</v>
      </c>
      <c r="B83" s="41">
        <v>2063182</v>
      </c>
      <c r="C83" s="41" t="s">
        <v>765</v>
      </c>
      <c r="D83" s="41" t="s">
        <v>11579</v>
      </c>
      <c r="E83" s="41" t="s">
        <v>11486</v>
      </c>
      <c r="F83" s="41" t="s">
        <v>11489</v>
      </c>
      <c r="G83" s="41">
        <v>8</v>
      </c>
      <c r="H83" s="41">
        <f ca="1">SUMIF(BeneficialOwners!$B$2:$B$369,BeneficialOwners!$B83,BeneficialOwners!$G$2)</f>
        <v>95</v>
      </c>
    </row>
    <row r="84" spans="1:8" x14ac:dyDescent="0.25">
      <c r="A84" s="43">
        <v>83</v>
      </c>
      <c r="B84" s="44">
        <v>2063182</v>
      </c>
      <c r="C84" s="44" t="s">
        <v>765</v>
      </c>
      <c r="D84" s="44" t="s">
        <v>11580</v>
      </c>
      <c r="E84" s="44" t="s">
        <v>11486</v>
      </c>
      <c r="F84" s="44" t="s">
        <v>11489</v>
      </c>
      <c r="G84" s="44">
        <v>8</v>
      </c>
      <c r="H84" s="44">
        <f ca="1">SUMIF(BeneficialOwners!$B$2:$B$369,BeneficialOwners!$B84,BeneficialOwners!$G$2)</f>
        <v>95</v>
      </c>
    </row>
    <row r="85" spans="1:8" x14ac:dyDescent="0.25">
      <c r="A85" s="40">
        <v>84</v>
      </c>
      <c r="B85" s="41">
        <v>2063182</v>
      </c>
      <c r="C85" s="41" t="s">
        <v>765</v>
      </c>
      <c r="D85" s="41" t="s">
        <v>11581</v>
      </c>
      <c r="E85" s="41" t="s">
        <v>11486</v>
      </c>
      <c r="F85" s="41" t="s">
        <v>11489</v>
      </c>
      <c r="G85" s="41">
        <v>8</v>
      </c>
      <c r="H85" s="41">
        <f ca="1">SUMIF(BeneficialOwners!$B$2:$B$369,BeneficialOwners!$B85,BeneficialOwners!$G$2)</f>
        <v>95</v>
      </c>
    </row>
    <row r="86" spans="1:8" x14ac:dyDescent="0.25">
      <c r="A86" s="43">
        <v>85</v>
      </c>
      <c r="B86" s="44">
        <v>2063182</v>
      </c>
      <c r="C86" s="44" t="s">
        <v>765</v>
      </c>
      <c r="D86" s="44" t="s">
        <v>11582</v>
      </c>
      <c r="E86" s="44" t="s">
        <v>11486</v>
      </c>
      <c r="F86" s="44" t="s">
        <v>11489</v>
      </c>
      <c r="G86" s="44">
        <v>8</v>
      </c>
      <c r="H86" s="44">
        <f ca="1">SUMIF(BeneficialOwners!$B$2:$B$369,BeneficialOwners!$B86,BeneficialOwners!$G$2)</f>
        <v>95</v>
      </c>
    </row>
    <row r="87" spans="1:8" x14ac:dyDescent="0.25">
      <c r="A87" s="40">
        <v>86</v>
      </c>
      <c r="B87" s="41">
        <v>2886219</v>
      </c>
      <c r="C87" s="41" t="s">
        <v>619</v>
      </c>
      <c r="D87" s="41" t="s">
        <v>11583</v>
      </c>
      <c r="E87" s="41" t="s">
        <v>11486</v>
      </c>
      <c r="F87" s="41" t="s">
        <v>11487</v>
      </c>
      <c r="G87" s="41">
        <v>51</v>
      </c>
      <c r="H87" s="41">
        <f ca="1">SUMIF(BeneficialOwners!$B$2:$B$369,BeneficialOwners!$B87,BeneficialOwners!$G$2)</f>
        <v>100</v>
      </c>
    </row>
    <row r="88" spans="1:8" x14ac:dyDescent="0.25">
      <c r="A88" s="43">
        <v>87</v>
      </c>
      <c r="B88" s="44">
        <v>2886219</v>
      </c>
      <c r="C88" s="44" t="s">
        <v>619</v>
      </c>
      <c r="D88" s="44" t="s">
        <v>11584</v>
      </c>
      <c r="E88" s="44" t="s">
        <v>11486</v>
      </c>
      <c r="F88" s="44" t="s">
        <v>11487</v>
      </c>
      <c r="G88" s="44">
        <v>49</v>
      </c>
      <c r="H88" s="44">
        <f ca="1">SUMIF(BeneficialOwners!$B$2:$B$369,BeneficialOwners!$B88,BeneficialOwners!$G$2)</f>
        <v>100</v>
      </c>
    </row>
    <row r="89" spans="1:8" x14ac:dyDescent="0.25">
      <c r="A89" s="40">
        <v>88</v>
      </c>
      <c r="B89" s="41">
        <v>5247462</v>
      </c>
      <c r="C89" s="41" t="s">
        <v>668</v>
      </c>
      <c r="D89" s="41" t="s">
        <v>11585</v>
      </c>
      <c r="E89" s="41" t="s">
        <v>4279</v>
      </c>
      <c r="F89" s="41" t="s">
        <v>11487</v>
      </c>
      <c r="G89" s="41">
        <v>90</v>
      </c>
      <c r="H89" s="41">
        <f ca="1">SUMIF(BeneficialOwners!$B$2:$B$369,BeneficialOwners!$B89,BeneficialOwners!$G$2)</f>
        <v>100</v>
      </c>
    </row>
    <row r="90" spans="1:8" x14ac:dyDescent="0.25">
      <c r="A90" s="43">
        <v>89</v>
      </c>
      <c r="B90" s="44">
        <v>5247462</v>
      </c>
      <c r="C90" s="44" t="s">
        <v>668</v>
      </c>
      <c r="D90" s="44" t="s">
        <v>11586</v>
      </c>
      <c r="E90" s="44" t="s">
        <v>11486</v>
      </c>
      <c r="F90" s="44" t="s">
        <v>11487</v>
      </c>
      <c r="G90" s="44">
        <v>10</v>
      </c>
      <c r="H90" s="44">
        <f ca="1">SUMIF(BeneficialOwners!$B$2:$B$369,BeneficialOwners!$B90,BeneficialOwners!$G$2)</f>
        <v>100</v>
      </c>
    </row>
    <row r="91" spans="1:8" x14ac:dyDescent="0.25">
      <c r="A91" s="40">
        <v>90</v>
      </c>
      <c r="B91" s="41">
        <v>5660327</v>
      </c>
      <c r="C91" s="41" t="s">
        <v>379</v>
      </c>
      <c r="D91" s="41" t="s">
        <v>11587</v>
      </c>
      <c r="E91" s="41" t="s">
        <v>11507</v>
      </c>
      <c r="F91" s="41" t="s">
        <v>11487</v>
      </c>
      <c r="G91" s="41">
        <v>100</v>
      </c>
      <c r="H91" s="41">
        <f ca="1">SUMIF(BeneficialOwners!$B$2:$B$369,BeneficialOwners!$B91,BeneficialOwners!$G$2)</f>
        <v>100</v>
      </c>
    </row>
    <row r="92" spans="1:8" x14ac:dyDescent="0.25">
      <c r="A92" s="43">
        <v>91</v>
      </c>
      <c r="B92" s="44">
        <v>4247434</v>
      </c>
      <c r="C92" s="44" t="s">
        <v>11588</v>
      </c>
      <c r="D92" s="44" t="s">
        <v>11589</v>
      </c>
      <c r="E92" s="44" t="s">
        <v>11486</v>
      </c>
      <c r="F92" s="44" t="s">
        <v>11487</v>
      </c>
      <c r="G92" s="44">
        <v>100</v>
      </c>
      <c r="H92" s="44">
        <f ca="1">SUMIF(BeneficialOwners!$B$2:$B$369,BeneficialOwners!$B92,BeneficialOwners!$G$2)</f>
        <v>100</v>
      </c>
    </row>
    <row r="93" spans="1:8" x14ac:dyDescent="0.25">
      <c r="A93" s="40">
        <v>92</v>
      </c>
      <c r="B93" s="41">
        <v>2544695</v>
      </c>
      <c r="C93" s="41" t="s">
        <v>238</v>
      </c>
      <c r="D93" s="41" t="s">
        <v>11590</v>
      </c>
      <c r="E93" s="41" t="s">
        <v>11486</v>
      </c>
      <c r="F93" s="41" t="s">
        <v>11489</v>
      </c>
      <c r="G93" s="41">
        <v>100</v>
      </c>
      <c r="H93" s="41">
        <f ca="1">SUMIF(BeneficialOwners!$B$2:$B$369,BeneficialOwners!$B93,BeneficialOwners!$G$2)</f>
        <v>100</v>
      </c>
    </row>
    <row r="94" spans="1:8" x14ac:dyDescent="0.25">
      <c r="A94" s="43">
        <v>93</v>
      </c>
      <c r="B94" s="44">
        <v>2862468</v>
      </c>
      <c r="C94" s="44" t="s">
        <v>27</v>
      </c>
      <c r="D94" s="44" t="s">
        <v>11591</v>
      </c>
      <c r="E94" s="44" t="s">
        <v>11486</v>
      </c>
      <c r="F94" s="44" t="s">
        <v>11487</v>
      </c>
      <c r="G94" s="44">
        <v>100</v>
      </c>
      <c r="H94" s="44">
        <f ca="1">SUMIF(BeneficialOwners!$B$2:$B$369,BeneficialOwners!$B94,BeneficialOwners!$G$2)</f>
        <v>100</v>
      </c>
    </row>
    <row r="95" spans="1:8" x14ac:dyDescent="0.25">
      <c r="A95" s="40">
        <v>94</v>
      </c>
      <c r="B95" s="41">
        <v>5111625</v>
      </c>
      <c r="C95" s="41" t="s">
        <v>247</v>
      </c>
      <c r="D95" s="41" t="s">
        <v>11592</v>
      </c>
      <c r="E95" s="41" t="s">
        <v>11486</v>
      </c>
      <c r="F95" s="41" t="s">
        <v>11487</v>
      </c>
      <c r="G95" s="41">
        <v>99</v>
      </c>
      <c r="H95" s="41">
        <f ca="1">SUMIF(BeneficialOwners!$B$2:$B$369,BeneficialOwners!$B95,BeneficialOwners!$G$2)</f>
        <v>100</v>
      </c>
    </row>
    <row r="96" spans="1:8" x14ac:dyDescent="0.25">
      <c r="A96" s="43">
        <v>95</v>
      </c>
      <c r="B96" s="44">
        <v>5111625</v>
      </c>
      <c r="C96" s="44" t="s">
        <v>247</v>
      </c>
      <c r="D96" s="44" t="s">
        <v>11593</v>
      </c>
      <c r="E96" s="44" t="s">
        <v>11486</v>
      </c>
      <c r="F96" s="44" t="s">
        <v>11489</v>
      </c>
      <c r="G96" s="44">
        <v>1</v>
      </c>
      <c r="H96" s="44">
        <f ca="1">SUMIF(BeneficialOwners!$B$2:$B$369,BeneficialOwners!$B96,BeneficialOwners!$G$2)</f>
        <v>100</v>
      </c>
    </row>
    <row r="97" spans="1:8" x14ac:dyDescent="0.25">
      <c r="A97" s="40">
        <v>96</v>
      </c>
      <c r="B97" s="41">
        <v>5060222</v>
      </c>
      <c r="C97" s="41" t="s">
        <v>11594</v>
      </c>
      <c r="D97" s="41" t="s">
        <v>11595</v>
      </c>
      <c r="E97" s="41" t="s">
        <v>11486</v>
      </c>
      <c r="F97" s="41" t="s">
        <v>11487</v>
      </c>
      <c r="G97" s="41">
        <v>100</v>
      </c>
      <c r="H97" s="41">
        <f ca="1">SUMIF(BeneficialOwners!$B$2:$B$369,BeneficialOwners!$B97,BeneficialOwners!$G$2)</f>
        <v>100</v>
      </c>
    </row>
    <row r="98" spans="1:8" x14ac:dyDescent="0.25">
      <c r="A98" s="43">
        <v>97</v>
      </c>
      <c r="B98" s="44">
        <v>5026628</v>
      </c>
      <c r="C98" s="44" t="s">
        <v>659</v>
      </c>
      <c r="D98" s="44" t="s">
        <v>11596</v>
      </c>
      <c r="E98" s="44" t="s">
        <v>11486</v>
      </c>
      <c r="F98" s="44" t="s">
        <v>11489</v>
      </c>
      <c r="G98" s="44">
        <v>17</v>
      </c>
      <c r="H98" s="44">
        <f ca="1">SUMIF(BeneficialOwners!$B$2:$B$369,BeneficialOwners!$B98,BeneficialOwners!$G$2)</f>
        <v>100</v>
      </c>
    </row>
    <row r="99" spans="1:8" x14ac:dyDescent="0.25">
      <c r="A99" s="40">
        <v>98</v>
      </c>
      <c r="B99" s="41">
        <v>5026628</v>
      </c>
      <c r="C99" s="41" t="s">
        <v>659</v>
      </c>
      <c r="D99" s="41" t="s">
        <v>11597</v>
      </c>
      <c r="E99" s="41" t="s">
        <v>11486</v>
      </c>
      <c r="F99" s="41" t="s">
        <v>11489</v>
      </c>
      <c r="G99" s="41">
        <v>17</v>
      </c>
      <c r="H99" s="41">
        <f ca="1">SUMIF(BeneficialOwners!$B$2:$B$369,BeneficialOwners!$B99,BeneficialOwners!$G$2)</f>
        <v>100</v>
      </c>
    </row>
    <row r="100" spans="1:8" x14ac:dyDescent="0.25">
      <c r="A100" s="43">
        <v>99</v>
      </c>
      <c r="B100" s="44">
        <v>5026628</v>
      </c>
      <c r="C100" s="44" t="s">
        <v>659</v>
      </c>
      <c r="D100" s="44" t="s">
        <v>11598</v>
      </c>
      <c r="E100" s="44" t="s">
        <v>11486</v>
      </c>
      <c r="F100" s="44" t="s">
        <v>11489</v>
      </c>
      <c r="G100" s="44">
        <v>34</v>
      </c>
      <c r="H100" s="44">
        <f ca="1">SUMIF(BeneficialOwners!$B$2:$B$369,BeneficialOwners!$B100,BeneficialOwners!$G$2)</f>
        <v>100</v>
      </c>
    </row>
    <row r="101" spans="1:8" x14ac:dyDescent="0.25">
      <c r="A101" s="40">
        <v>100</v>
      </c>
      <c r="B101" s="41">
        <v>5026628</v>
      </c>
      <c r="C101" s="41" t="s">
        <v>659</v>
      </c>
      <c r="D101" s="41" t="s">
        <v>11599</v>
      </c>
      <c r="E101" s="41" t="s">
        <v>11486</v>
      </c>
      <c r="F101" s="41" t="s">
        <v>11489</v>
      </c>
      <c r="G101" s="41">
        <v>32</v>
      </c>
      <c r="H101" s="41">
        <f ca="1">SUMIF(BeneficialOwners!$B$2:$B$369,BeneficialOwners!$B101,BeneficialOwners!$G$2)</f>
        <v>100</v>
      </c>
    </row>
    <row r="102" spans="1:8" x14ac:dyDescent="0.25">
      <c r="A102" s="43">
        <v>101</v>
      </c>
      <c r="B102" s="44">
        <v>2086166</v>
      </c>
      <c r="C102" s="44" t="s">
        <v>11600</v>
      </c>
      <c r="D102" s="44" t="s">
        <v>11601</v>
      </c>
      <c r="E102" s="44" t="s">
        <v>11486</v>
      </c>
      <c r="F102" s="44" t="s">
        <v>11489</v>
      </c>
      <c r="G102" s="44">
        <v>30</v>
      </c>
      <c r="H102" s="44">
        <f ca="1">SUMIF(BeneficialOwners!$B$2:$B$369,BeneficialOwners!$B102,BeneficialOwners!$G$2)</f>
        <v>85</v>
      </c>
    </row>
    <row r="103" spans="1:8" x14ac:dyDescent="0.25">
      <c r="A103" s="40">
        <v>102</v>
      </c>
      <c r="B103" s="41">
        <v>2086166</v>
      </c>
      <c r="C103" s="41" t="s">
        <v>11600</v>
      </c>
      <c r="D103" s="41" t="s">
        <v>11602</v>
      </c>
      <c r="E103" s="41" t="s">
        <v>11486</v>
      </c>
      <c r="F103" s="41" t="s">
        <v>11489</v>
      </c>
      <c r="G103" s="41">
        <v>23</v>
      </c>
      <c r="H103" s="41">
        <f ca="1">SUMIF(BeneficialOwners!$B$2:$B$369,BeneficialOwners!$B103,BeneficialOwners!$G$2)</f>
        <v>85</v>
      </c>
    </row>
    <row r="104" spans="1:8" x14ac:dyDescent="0.25">
      <c r="A104" s="43">
        <v>103</v>
      </c>
      <c r="B104" s="44">
        <v>2086166</v>
      </c>
      <c r="C104" s="44" t="s">
        <v>11600</v>
      </c>
      <c r="D104" s="44" t="s">
        <v>11603</v>
      </c>
      <c r="E104" s="44" t="s">
        <v>11486</v>
      </c>
      <c r="F104" s="44" t="s">
        <v>11489</v>
      </c>
      <c r="G104" s="44">
        <v>16</v>
      </c>
      <c r="H104" s="44">
        <f ca="1">SUMIF(BeneficialOwners!$B$2:$B$369,BeneficialOwners!$B104,BeneficialOwners!$G$2)</f>
        <v>85</v>
      </c>
    </row>
    <row r="105" spans="1:8" x14ac:dyDescent="0.25">
      <c r="A105" s="40">
        <v>104</v>
      </c>
      <c r="B105" s="41">
        <v>2086166</v>
      </c>
      <c r="C105" s="41" t="s">
        <v>11600</v>
      </c>
      <c r="D105" s="41" t="s">
        <v>11604</v>
      </c>
      <c r="E105" s="41" t="s">
        <v>11486</v>
      </c>
      <c r="F105" s="41" t="s">
        <v>11489</v>
      </c>
      <c r="G105" s="41">
        <v>11</v>
      </c>
      <c r="H105" s="41">
        <f ca="1">SUMIF(BeneficialOwners!$B$2:$B$369,BeneficialOwners!$B105,BeneficialOwners!$G$2)</f>
        <v>85</v>
      </c>
    </row>
    <row r="106" spans="1:8" x14ac:dyDescent="0.25">
      <c r="A106" s="43">
        <v>105</v>
      </c>
      <c r="B106" s="44">
        <v>2086166</v>
      </c>
      <c r="C106" s="44" t="s">
        <v>11600</v>
      </c>
      <c r="D106" s="44" t="s">
        <v>11605</v>
      </c>
      <c r="E106" s="44" t="s">
        <v>11486</v>
      </c>
      <c r="F106" s="44" t="s">
        <v>11489</v>
      </c>
      <c r="G106" s="44">
        <v>5</v>
      </c>
      <c r="H106" s="44">
        <f ca="1">SUMIF(BeneficialOwners!$B$2:$B$369,BeneficialOwners!$B106,BeneficialOwners!$G$2)</f>
        <v>85</v>
      </c>
    </row>
    <row r="107" spans="1:8" x14ac:dyDescent="0.25">
      <c r="A107" s="40">
        <v>106</v>
      </c>
      <c r="B107" s="41">
        <v>2615797</v>
      </c>
      <c r="C107" s="41" t="s">
        <v>66</v>
      </c>
      <c r="D107" s="41" t="s">
        <v>11606</v>
      </c>
      <c r="E107" s="41" t="s">
        <v>11486</v>
      </c>
      <c r="F107" s="41" t="s">
        <v>11489</v>
      </c>
      <c r="G107" s="41">
        <v>100</v>
      </c>
      <c r="H107" s="41">
        <f ca="1">SUMIF(BeneficialOwners!$B$2:$B$369,BeneficialOwners!$B107,BeneficialOwners!$G$2)</f>
        <v>100</v>
      </c>
    </row>
    <row r="108" spans="1:8" x14ac:dyDescent="0.25">
      <c r="A108" s="43">
        <v>107</v>
      </c>
      <c r="B108" s="44">
        <v>5179173</v>
      </c>
      <c r="C108" s="44" t="s">
        <v>11607</v>
      </c>
      <c r="D108" s="44" t="s">
        <v>11608</v>
      </c>
      <c r="E108" s="44" t="s">
        <v>2011</v>
      </c>
      <c r="F108" s="44" t="s">
        <v>11489</v>
      </c>
      <c r="G108" s="44">
        <v>100</v>
      </c>
      <c r="H108" s="44">
        <f ca="1">SUMIF(BeneficialOwners!$B$2:$B$369,BeneficialOwners!$B108,BeneficialOwners!$G$2)</f>
        <v>100</v>
      </c>
    </row>
    <row r="109" spans="1:8" x14ac:dyDescent="0.25">
      <c r="A109" s="40">
        <v>108</v>
      </c>
      <c r="B109" s="41">
        <v>2051303</v>
      </c>
      <c r="C109" s="41" t="s">
        <v>11609</v>
      </c>
      <c r="D109" s="41" t="s">
        <v>11610</v>
      </c>
      <c r="E109" s="41" t="s">
        <v>11486</v>
      </c>
      <c r="F109" s="41" t="s">
        <v>11517</v>
      </c>
      <c r="G109" s="41">
        <v>100</v>
      </c>
      <c r="H109" s="41">
        <f ca="1">SUMIF(BeneficialOwners!$B$2:$B$369,BeneficialOwners!$B109,BeneficialOwners!$G$2)</f>
        <v>100</v>
      </c>
    </row>
    <row r="110" spans="1:8" x14ac:dyDescent="0.25">
      <c r="A110" s="43">
        <v>109</v>
      </c>
      <c r="B110" s="44">
        <v>2061848</v>
      </c>
      <c r="C110" s="44" t="s">
        <v>514</v>
      </c>
      <c r="D110" s="44" t="s">
        <v>11611</v>
      </c>
      <c r="E110" s="44" t="s">
        <v>11486</v>
      </c>
      <c r="F110" s="44" t="s">
        <v>11489</v>
      </c>
      <c r="G110" s="44">
        <v>100</v>
      </c>
      <c r="H110" s="44">
        <f ca="1">SUMIF(BeneficialOwners!$B$2:$B$369,BeneficialOwners!$B110,BeneficialOwners!$G$2)</f>
        <v>100</v>
      </c>
    </row>
    <row r="111" spans="1:8" x14ac:dyDescent="0.25">
      <c r="A111" s="40">
        <v>110</v>
      </c>
      <c r="B111" s="41">
        <v>2766337</v>
      </c>
      <c r="C111" s="41" t="s">
        <v>139</v>
      </c>
      <c r="D111" s="41" t="s">
        <v>11612</v>
      </c>
      <c r="E111" s="41" t="s">
        <v>1874</v>
      </c>
      <c r="F111" s="41" t="s">
        <v>11487</v>
      </c>
      <c r="G111" s="41">
        <v>100</v>
      </c>
      <c r="H111" s="41">
        <f ca="1">SUMIF(BeneficialOwners!$B$2:$B$369,BeneficialOwners!$B111,BeneficialOwners!$G$2)</f>
        <v>100</v>
      </c>
    </row>
    <row r="112" spans="1:8" x14ac:dyDescent="0.25">
      <c r="A112" s="43">
        <v>111</v>
      </c>
      <c r="B112" s="44">
        <v>5197201</v>
      </c>
      <c r="C112" s="44" t="s">
        <v>760</v>
      </c>
      <c r="D112" s="44" t="s">
        <v>11613</v>
      </c>
      <c r="E112" s="44" t="s">
        <v>11486</v>
      </c>
      <c r="F112" s="44" t="s">
        <v>11489</v>
      </c>
      <c r="G112" s="44">
        <v>30</v>
      </c>
      <c r="H112" s="44">
        <f ca="1">SUMIF(BeneficialOwners!$B$2:$B$369,BeneficialOwners!$B112,BeneficialOwners!$G$2)</f>
        <v>100</v>
      </c>
    </row>
    <row r="113" spans="1:8" x14ac:dyDescent="0.25">
      <c r="A113" s="40">
        <v>112</v>
      </c>
      <c r="B113" s="41">
        <v>5197201</v>
      </c>
      <c r="C113" s="41" t="s">
        <v>760</v>
      </c>
      <c r="D113" s="41" t="s">
        <v>11614</v>
      </c>
      <c r="E113" s="41" t="s">
        <v>11486</v>
      </c>
      <c r="F113" s="41" t="s">
        <v>11489</v>
      </c>
      <c r="G113" s="41">
        <v>20</v>
      </c>
      <c r="H113" s="41">
        <f ca="1">SUMIF(BeneficialOwners!$B$2:$B$369,BeneficialOwners!$B113,BeneficialOwners!$G$2)</f>
        <v>100</v>
      </c>
    </row>
    <row r="114" spans="1:8" x14ac:dyDescent="0.25">
      <c r="A114" s="43">
        <v>113</v>
      </c>
      <c r="B114" s="44">
        <v>5197201</v>
      </c>
      <c r="C114" s="44" t="s">
        <v>760</v>
      </c>
      <c r="D114" s="44" t="s">
        <v>11615</v>
      </c>
      <c r="E114" s="44" t="s">
        <v>11486</v>
      </c>
      <c r="F114" s="44" t="s">
        <v>11489</v>
      </c>
      <c r="G114" s="44">
        <v>20</v>
      </c>
      <c r="H114" s="44">
        <f ca="1">SUMIF(BeneficialOwners!$B$2:$B$369,BeneficialOwners!$B114,BeneficialOwners!$G$2)</f>
        <v>100</v>
      </c>
    </row>
    <row r="115" spans="1:8" x14ac:dyDescent="0.25">
      <c r="A115" s="40">
        <v>114</v>
      </c>
      <c r="B115" s="41">
        <v>5197201</v>
      </c>
      <c r="C115" s="41" t="s">
        <v>760</v>
      </c>
      <c r="D115" s="41" t="s">
        <v>11547</v>
      </c>
      <c r="E115" s="41" t="s">
        <v>11486</v>
      </c>
      <c r="F115" s="41" t="s">
        <v>11489</v>
      </c>
      <c r="G115" s="41">
        <v>20</v>
      </c>
      <c r="H115" s="41">
        <f ca="1">SUMIF(BeneficialOwners!$B$2:$B$369,BeneficialOwners!$B115,BeneficialOwners!$G$2)</f>
        <v>100</v>
      </c>
    </row>
    <row r="116" spans="1:8" x14ac:dyDescent="0.25">
      <c r="A116" s="43">
        <v>115</v>
      </c>
      <c r="B116" s="44">
        <v>5197201</v>
      </c>
      <c r="C116" s="44" t="s">
        <v>760</v>
      </c>
      <c r="D116" s="44" t="s">
        <v>11616</v>
      </c>
      <c r="E116" s="44" t="s">
        <v>11486</v>
      </c>
      <c r="F116" s="44" t="s">
        <v>11489</v>
      </c>
      <c r="G116" s="44">
        <v>10</v>
      </c>
      <c r="H116" s="44">
        <f ca="1">SUMIF(BeneficialOwners!$B$2:$B$369,BeneficialOwners!$B116,BeneficialOwners!$G$2)</f>
        <v>100</v>
      </c>
    </row>
    <row r="117" spans="1:8" x14ac:dyDescent="0.25">
      <c r="A117" s="40">
        <v>116</v>
      </c>
      <c r="B117" s="41">
        <v>5070287</v>
      </c>
      <c r="C117" s="41" t="s">
        <v>730</v>
      </c>
      <c r="D117" s="41" t="s">
        <v>11617</v>
      </c>
      <c r="E117" s="41" t="s">
        <v>11486</v>
      </c>
      <c r="F117" s="41" t="s">
        <v>11489</v>
      </c>
      <c r="G117" s="41">
        <v>100</v>
      </c>
      <c r="H117" s="41">
        <f ca="1">SUMIF(BeneficialOwners!$B$2:$B$369,BeneficialOwners!$B117,BeneficialOwners!$G$2)</f>
        <v>100</v>
      </c>
    </row>
    <row r="118" spans="1:8" x14ac:dyDescent="0.25">
      <c r="A118" s="43">
        <v>117</v>
      </c>
      <c r="B118" s="44">
        <v>5180953</v>
      </c>
      <c r="C118" s="44" t="s">
        <v>159</v>
      </c>
      <c r="D118" s="44" t="s">
        <v>11618</v>
      </c>
      <c r="E118" s="44" t="s">
        <v>1874</v>
      </c>
      <c r="F118" s="44" t="s">
        <v>11489</v>
      </c>
      <c r="G118" s="44">
        <v>95</v>
      </c>
      <c r="H118" s="44">
        <f ca="1">SUMIF(BeneficialOwners!$B$2:$B$369,BeneficialOwners!$B118,BeneficialOwners!$G$2)</f>
        <v>95</v>
      </c>
    </row>
    <row r="119" spans="1:8" x14ac:dyDescent="0.25">
      <c r="A119" s="40">
        <v>118</v>
      </c>
      <c r="B119" s="41">
        <v>2010933</v>
      </c>
      <c r="C119" s="41" t="s">
        <v>201</v>
      </c>
      <c r="D119" s="41" t="s">
        <v>11619</v>
      </c>
      <c r="E119" s="41" t="s">
        <v>11486</v>
      </c>
      <c r="F119" s="41" t="s">
        <v>11489</v>
      </c>
      <c r="G119" s="41">
        <v>33</v>
      </c>
      <c r="H119" s="41">
        <f ca="1">SUMIF(BeneficialOwners!$B$2:$B$369,BeneficialOwners!$B119,BeneficialOwners!$G$2)</f>
        <v>99</v>
      </c>
    </row>
    <row r="120" spans="1:8" x14ac:dyDescent="0.25">
      <c r="A120" s="43">
        <v>119</v>
      </c>
      <c r="B120" s="44">
        <v>2010933</v>
      </c>
      <c r="C120" s="44" t="s">
        <v>201</v>
      </c>
      <c r="D120" s="44" t="s">
        <v>11620</v>
      </c>
      <c r="E120" s="44" t="s">
        <v>11486</v>
      </c>
      <c r="F120" s="44" t="s">
        <v>11489</v>
      </c>
      <c r="G120" s="44">
        <v>33</v>
      </c>
      <c r="H120" s="44">
        <f ca="1">SUMIF(BeneficialOwners!$B$2:$B$369,BeneficialOwners!$B120,BeneficialOwners!$G$2)</f>
        <v>99</v>
      </c>
    </row>
    <row r="121" spans="1:8" x14ac:dyDescent="0.25">
      <c r="A121" s="40">
        <v>120</v>
      </c>
      <c r="B121" s="41">
        <v>2010933</v>
      </c>
      <c r="C121" s="41" t="s">
        <v>201</v>
      </c>
      <c r="D121" s="41" t="s">
        <v>11621</v>
      </c>
      <c r="E121" s="41" t="s">
        <v>11486</v>
      </c>
      <c r="F121" s="41" t="s">
        <v>11489</v>
      </c>
      <c r="G121" s="41">
        <v>33</v>
      </c>
      <c r="H121" s="41">
        <f ca="1">SUMIF(BeneficialOwners!$B$2:$B$369,BeneficialOwners!$B121,BeneficialOwners!$G$2)</f>
        <v>99</v>
      </c>
    </row>
    <row r="122" spans="1:8" x14ac:dyDescent="0.25">
      <c r="A122" s="43">
        <v>121</v>
      </c>
      <c r="B122" s="44">
        <v>2724146</v>
      </c>
      <c r="C122" s="44" t="s">
        <v>703</v>
      </c>
      <c r="D122" s="44" t="s">
        <v>11622</v>
      </c>
      <c r="E122" s="44" t="s">
        <v>1874</v>
      </c>
      <c r="F122" s="44" t="s">
        <v>11487</v>
      </c>
      <c r="G122" s="44">
        <v>100</v>
      </c>
      <c r="H122" s="44">
        <f ca="1">SUMIF(BeneficialOwners!$B$2:$B$369,BeneficialOwners!$B122,BeneficialOwners!$G$2)</f>
        <v>100</v>
      </c>
    </row>
    <row r="123" spans="1:8" x14ac:dyDescent="0.25">
      <c r="A123" s="40">
        <v>122</v>
      </c>
      <c r="B123" s="41">
        <v>5217652</v>
      </c>
      <c r="C123" s="41" t="s">
        <v>759</v>
      </c>
      <c r="D123" s="41" t="s">
        <v>11623</v>
      </c>
      <c r="E123" s="41" t="s">
        <v>1874</v>
      </c>
      <c r="F123" s="41" t="s">
        <v>11487</v>
      </c>
      <c r="G123" s="41">
        <v>100</v>
      </c>
      <c r="H123" s="41">
        <f ca="1">SUMIF(BeneficialOwners!$B$2:$B$369,BeneficialOwners!$B123,BeneficialOwners!$G$2)</f>
        <v>100</v>
      </c>
    </row>
    <row r="124" spans="1:8" x14ac:dyDescent="0.25">
      <c r="A124" s="43">
        <v>123</v>
      </c>
      <c r="B124" s="44">
        <v>3738191</v>
      </c>
      <c r="C124" s="44" t="s">
        <v>34</v>
      </c>
      <c r="D124" s="44" t="s">
        <v>11624</v>
      </c>
      <c r="E124" s="44" t="s">
        <v>11486</v>
      </c>
      <c r="F124" s="44" t="s">
        <v>11487</v>
      </c>
      <c r="G124" s="44">
        <v>100</v>
      </c>
      <c r="H124" s="44">
        <f ca="1">SUMIF(BeneficialOwners!$B$2:$B$369,BeneficialOwners!$B124,BeneficialOwners!$G$2)</f>
        <v>100</v>
      </c>
    </row>
    <row r="125" spans="1:8" x14ac:dyDescent="0.25">
      <c r="A125" s="40">
        <v>124</v>
      </c>
      <c r="B125" s="41">
        <v>5439574</v>
      </c>
      <c r="C125" s="41" t="s">
        <v>11625</v>
      </c>
      <c r="D125" s="41" t="s">
        <v>11626</v>
      </c>
      <c r="E125" s="41" t="s">
        <v>11486</v>
      </c>
      <c r="F125" s="41" t="s">
        <v>11489</v>
      </c>
      <c r="G125" s="41">
        <v>100</v>
      </c>
      <c r="H125" s="41">
        <f ca="1">SUMIF(BeneficialOwners!$B$2:$B$369,BeneficialOwners!$B125,BeneficialOwners!$G$2)</f>
        <v>100</v>
      </c>
    </row>
    <row r="126" spans="1:8" x14ac:dyDescent="0.25">
      <c r="A126" s="43">
        <v>125</v>
      </c>
      <c r="B126" s="44">
        <v>5002486</v>
      </c>
      <c r="C126" s="44" t="s">
        <v>590</v>
      </c>
      <c r="D126" s="44" t="s">
        <v>11627</v>
      </c>
      <c r="E126" s="44" t="s">
        <v>1874</v>
      </c>
      <c r="F126" s="44" t="s">
        <v>11487</v>
      </c>
      <c r="G126" s="44">
        <v>51</v>
      </c>
      <c r="H126" s="44">
        <f ca="1">SUMIF(BeneficialOwners!$B$2:$B$369,BeneficialOwners!$B126,BeneficialOwners!$G$2)</f>
        <v>100</v>
      </c>
    </row>
    <row r="127" spans="1:8" x14ac:dyDescent="0.25">
      <c r="A127" s="40">
        <v>126</v>
      </c>
      <c r="B127" s="41">
        <v>5002486</v>
      </c>
      <c r="C127" s="41" t="s">
        <v>590</v>
      </c>
      <c r="D127" s="41" t="s">
        <v>11628</v>
      </c>
      <c r="E127" s="41" t="s">
        <v>1874</v>
      </c>
      <c r="F127" s="41" t="s">
        <v>11487</v>
      </c>
      <c r="G127" s="41">
        <v>49</v>
      </c>
      <c r="H127" s="41">
        <f ca="1">SUMIF(BeneficialOwners!$B$2:$B$369,BeneficialOwners!$B127,BeneficialOwners!$G$2)</f>
        <v>100</v>
      </c>
    </row>
    <row r="128" spans="1:8" x14ac:dyDescent="0.25">
      <c r="A128" s="43">
        <v>127</v>
      </c>
      <c r="B128" s="44">
        <v>5134803</v>
      </c>
      <c r="C128" s="44" t="s">
        <v>770</v>
      </c>
      <c r="D128" s="44" t="s">
        <v>11629</v>
      </c>
      <c r="E128" s="44" t="s">
        <v>1874</v>
      </c>
      <c r="F128" s="44" t="s">
        <v>11487</v>
      </c>
      <c r="G128" s="44">
        <v>65</v>
      </c>
      <c r="H128" s="44">
        <f ca="1">SUMIF(BeneficialOwners!$B$2:$B$369,BeneficialOwners!$B128,BeneficialOwners!$G$2)</f>
        <v>100</v>
      </c>
    </row>
    <row r="129" spans="1:8" x14ac:dyDescent="0.25">
      <c r="A129" s="40">
        <v>128</v>
      </c>
      <c r="B129" s="41">
        <v>5134803</v>
      </c>
      <c r="C129" s="41" t="s">
        <v>770</v>
      </c>
      <c r="D129" s="41" t="s">
        <v>11630</v>
      </c>
      <c r="E129" s="41" t="s">
        <v>1874</v>
      </c>
      <c r="F129" s="41" t="s">
        <v>11489</v>
      </c>
      <c r="G129" s="41">
        <v>35</v>
      </c>
      <c r="H129" s="41">
        <f ca="1">SUMIF(BeneficialOwners!$B$2:$B$369,BeneficialOwners!$B129,BeneficialOwners!$G$2)</f>
        <v>100</v>
      </c>
    </row>
    <row r="130" spans="1:8" x14ac:dyDescent="0.25">
      <c r="A130" s="43">
        <v>129</v>
      </c>
      <c r="B130" s="44">
        <v>5089417</v>
      </c>
      <c r="C130" s="44" t="s">
        <v>506</v>
      </c>
      <c r="D130" s="44" t="s">
        <v>11631</v>
      </c>
      <c r="E130" s="44" t="s">
        <v>11486</v>
      </c>
      <c r="F130" s="44" t="s">
        <v>11489</v>
      </c>
      <c r="G130" s="44">
        <v>100</v>
      </c>
      <c r="H130" s="44">
        <f ca="1">SUMIF(BeneficialOwners!$B$2:$B$369,BeneficialOwners!$B130,BeneficialOwners!$G$2)</f>
        <v>100</v>
      </c>
    </row>
    <row r="131" spans="1:8" x14ac:dyDescent="0.25">
      <c r="A131" s="40">
        <v>130</v>
      </c>
      <c r="B131" s="41">
        <v>2780518</v>
      </c>
      <c r="C131" s="41" t="s">
        <v>680</v>
      </c>
      <c r="D131" s="41" t="s">
        <v>11632</v>
      </c>
      <c r="E131" s="41" t="s">
        <v>1874</v>
      </c>
      <c r="F131" s="41" t="s">
        <v>11487</v>
      </c>
      <c r="G131" s="41">
        <v>100</v>
      </c>
      <c r="H131" s="41">
        <f ca="1">SUMIF(BeneficialOwners!$B$2:$B$369,BeneficialOwners!$B131,BeneficialOwners!$G$2)</f>
        <v>100</v>
      </c>
    </row>
    <row r="132" spans="1:8" x14ac:dyDescent="0.25">
      <c r="A132" s="43">
        <v>131</v>
      </c>
      <c r="B132" s="44">
        <v>5039681</v>
      </c>
      <c r="C132" s="44" t="s">
        <v>840</v>
      </c>
      <c r="D132" s="44" t="s">
        <v>11633</v>
      </c>
      <c r="E132" s="44" t="s">
        <v>1874</v>
      </c>
      <c r="F132" s="44" t="s">
        <v>11489</v>
      </c>
      <c r="G132" s="44">
        <v>80</v>
      </c>
      <c r="H132" s="44">
        <f ca="1">SUMIF(BeneficialOwners!$B$2:$B$369,BeneficialOwners!$B132,BeneficialOwners!$G$2)</f>
        <v>100</v>
      </c>
    </row>
    <row r="133" spans="1:8" x14ac:dyDescent="0.25">
      <c r="A133" s="40">
        <v>132</v>
      </c>
      <c r="B133" s="41">
        <v>5039681</v>
      </c>
      <c r="C133" s="41" t="s">
        <v>840</v>
      </c>
      <c r="D133" s="41" t="s">
        <v>11634</v>
      </c>
      <c r="E133" s="41" t="s">
        <v>1874</v>
      </c>
      <c r="F133" s="41" t="s">
        <v>11489</v>
      </c>
      <c r="G133" s="41">
        <v>15</v>
      </c>
      <c r="H133" s="41">
        <f ca="1">SUMIF(BeneficialOwners!$B$2:$B$369,BeneficialOwners!$B133,BeneficialOwners!$G$2)</f>
        <v>100</v>
      </c>
    </row>
    <row r="134" spans="1:8" x14ac:dyDescent="0.25">
      <c r="A134" s="43">
        <v>133</v>
      </c>
      <c r="B134" s="44">
        <v>5039681</v>
      </c>
      <c r="C134" s="44" t="s">
        <v>840</v>
      </c>
      <c r="D134" s="44" t="s">
        <v>11635</v>
      </c>
      <c r="E134" s="44" t="s">
        <v>1874</v>
      </c>
      <c r="F134" s="44" t="s">
        <v>11489</v>
      </c>
      <c r="G134" s="44">
        <v>5</v>
      </c>
      <c r="H134" s="44">
        <f ca="1">SUMIF(BeneficialOwners!$B$2:$B$369,BeneficialOwners!$B134,BeneficialOwners!$G$2)</f>
        <v>100</v>
      </c>
    </row>
    <row r="135" spans="1:8" x14ac:dyDescent="0.25">
      <c r="A135" s="40">
        <v>134</v>
      </c>
      <c r="B135" s="41">
        <v>5168171</v>
      </c>
      <c r="C135" s="41" t="s">
        <v>671</v>
      </c>
      <c r="D135" s="41" t="s">
        <v>11636</v>
      </c>
      <c r="E135" s="41" t="s">
        <v>11507</v>
      </c>
      <c r="F135" s="41" t="s">
        <v>11489</v>
      </c>
      <c r="G135" s="41">
        <v>100</v>
      </c>
      <c r="H135" s="41">
        <f ca="1">SUMIF(BeneficialOwners!$B$2:$B$369,BeneficialOwners!$B135,BeneficialOwners!$G$2)</f>
        <v>100</v>
      </c>
    </row>
    <row r="136" spans="1:8" x14ac:dyDescent="0.25">
      <c r="A136" s="43">
        <v>135</v>
      </c>
      <c r="B136" s="44">
        <v>5168201</v>
      </c>
      <c r="C136" s="44" t="s">
        <v>670</v>
      </c>
      <c r="D136" s="44" t="s">
        <v>11637</v>
      </c>
      <c r="E136" s="44" t="s">
        <v>11507</v>
      </c>
      <c r="F136" s="44" t="s">
        <v>11487</v>
      </c>
      <c r="G136" s="44">
        <v>100</v>
      </c>
      <c r="H136" s="44">
        <f ca="1">SUMIF(BeneficialOwners!$B$2:$B$369,BeneficialOwners!$B136,BeneficialOwners!$G$2)</f>
        <v>100</v>
      </c>
    </row>
    <row r="137" spans="1:8" x14ac:dyDescent="0.25">
      <c r="A137" s="40">
        <v>136</v>
      </c>
      <c r="B137" s="41">
        <v>5382432</v>
      </c>
      <c r="C137" s="41" t="s">
        <v>11638</v>
      </c>
      <c r="D137" s="41" t="s">
        <v>11639</v>
      </c>
      <c r="E137" s="41" t="s">
        <v>11486</v>
      </c>
      <c r="F137" s="41" t="s">
        <v>11489</v>
      </c>
      <c r="G137" s="41">
        <v>100</v>
      </c>
      <c r="H137" s="41">
        <f ca="1">SUMIF(BeneficialOwners!$B$2:$B$369,BeneficialOwners!$B137,BeneficialOwners!$G$2)</f>
        <v>100</v>
      </c>
    </row>
    <row r="138" spans="1:8" x14ac:dyDescent="0.25">
      <c r="A138" s="43">
        <v>137</v>
      </c>
      <c r="B138" s="44">
        <v>5098297</v>
      </c>
      <c r="C138" s="44" t="s">
        <v>782</v>
      </c>
      <c r="D138" s="44" t="s">
        <v>11640</v>
      </c>
      <c r="E138" s="44" t="s">
        <v>1874</v>
      </c>
      <c r="F138" s="44" t="s">
        <v>11487</v>
      </c>
      <c r="G138" s="44">
        <v>100</v>
      </c>
      <c r="H138" s="44">
        <f ca="1">SUMIF(BeneficialOwners!$B$2:$B$369,BeneficialOwners!$B138,BeneficialOwners!$G$2)</f>
        <v>100</v>
      </c>
    </row>
    <row r="139" spans="1:8" x14ac:dyDescent="0.25">
      <c r="A139" s="40">
        <v>138</v>
      </c>
      <c r="B139" s="41">
        <v>5016665</v>
      </c>
      <c r="C139" s="41" t="s">
        <v>602</v>
      </c>
      <c r="D139" s="41" t="s">
        <v>11641</v>
      </c>
      <c r="E139" s="41" t="s">
        <v>1874</v>
      </c>
      <c r="F139" s="41" t="s">
        <v>11489</v>
      </c>
      <c r="G139" s="41">
        <v>100</v>
      </c>
      <c r="H139" s="41">
        <f ca="1">SUMIF(BeneficialOwners!$B$2:$B$369,BeneficialOwners!$B139,BeneficialOwners!$G$2)</f>
        <v>100</v>
      </c>
    </row>
    <row r="140" spans="1:8" x14ac:dyDescent="0.25">
      <c r="A140" s="43">
        <v>139</v>
      </c>
      <c r="B140" s="44">
        <v>5135958</v>
      </c>
      <c r="C140" s="44" t="s">
        <v>11642</v>
      </c>
      <c r="D140" s="44" t="s">
        <v>11643</v>
      </c>
      <c r="E140" s="44" t="s">
        <v>4937</v>
      </c>
      <c r="F140" s="44" t="s">
        <v>11487</v>
      </c>
      <c r="G140" s="44">
        <v>85</v>
      </c>
      <c r="H140" s="44">
        <f ca="1">SUMIF(BeneficialOwners!$B$2:$B$369,BeneficialOwners!$B140,BeneficialOwners!$G$2)</f>
        <v>95</v>
      </c>
    </row>
    <row r="141" spans="1:8" x14ac:dyDescent="0.25">
      <c r="A141" s="40">
        <v>140</v>
      </c>
      <c r="B141" s="41">
        <v>5135958</v>
      </c>
      <c r="C141" s="41" t="s">
        <v>11642</v>
      </c>
      <c r="D141" s="41" t="s">
        <v>11644</v>
      </c>
      <c r="E141" s="41" t="s">
        <v>11486</v>
      </c>
      <c r="F141" s="41" t="s">
        <v>11487</v>
      </c>
      <c r="G141" s="41">
        <v>10</v>
      </c>
      <c r="H141" s="41">
        <f ca="1">SUMIF(BeneficialOwners!$B$2:$B$369,BeneficialOwners!$B141,BeneficialOwners!$G$2)</f>
        <v>95</v>
      </c>
    </row>
    <row r="142" spans="1:8" x14ac:dyDescent="0.25">
      <c r="A142" s="43">
        <v>141</v>
      </c>
      <c r="B142" s="44">
        <v>5152674</v>
      </c>
      <c r="C142" s="44" t="s">
        <v>841</v>
      </c>
      <c r="D142" s="44" t="s">
        <v>11645</v>
      </c>
      <c r="E142" s="44" t="s">
        <v>2011</v>
      </c>
      <c r="F142" s="44" t="s">
        <v>11487</v>
      </c>
      <c r="G142" s="44">
        <v>51</v>
      </c>
      <c r="H142" s="44">
        <f ca="1">SUMIF(BeneficialOwners!$B$2:$B$369,BeneficialOwners!$B142,BeneficialOwners!$G$2)</f>
        <v>100</v>
      </c>
    </row>
    <row r="143" spans="1:8" x14ac:dyDescent="0.25">
      <c r="A143" s="40">
        <v>142</v>
      </c>
      <c r="B143" s="41">
        <v>5152674</v>
      </c>
      <c r="C143" s="41" t="s">
        <v>841</v>
      </c>
      <c r="D143" s="41" t="s">
        <v>11646</v>
      </c>
      <c r="E143" s="41" t="s">
        <v>2011</v>
      </c>
      <c r="F143" s="41" t="s">
        <v>11487</v>
      </c>
      <c r="G143" s="41">
        <v>49</v>
      </c>
      <c r="H143" s="41">
        <f ca="1">SUMIF(BeneficialOwners!$B$2:$B$369,BeneficialOwners!$B143,BeneficialOwners!$G$2)</f>
        <v>100</v>
      </c>
    </row>
    <row r="144" spans="1:8" x14ac:dyDescent="0.25">
      <c r="A144" s="43">
        <v>143</v>
      </c>
      <c r="B144" s="44">
        <v>5073189</v>
      </c>
      <c r="C144" s="44" t="s">
        <v>476</v>
      </c>
      <c r="D144" s="44" t="s">
        <v>11647</v>
      </c>
      <c r="E144" s="44" t="s">
        <v>11486</v>
      </c>
      <c r="F144" s="44" t="s">
        <v>11489</v>
      </c>
      <c r="G144" s="44">
        <v>50</v>
      </c>
      <c r="H144" s="44">
        <f ca="1">SUMIF(BeneficialOwners!$B$2:$B$369,BeneficialOwners!$B144,BeneficialOwners!$G$2)</f>
        <v>100</v>
      </c>
    </row>
    <row r="145" spans="1:8" x14ac:dyDescent="0.25">
      <c r="A145" s="40">
        <v>144</v>
      </c>
      <c r="B145" s="41">
        <v>5073189</v>
      </c>
      <c r="C145" s="41" t="s">
        <v>476</v>
      </c>
      <c r="D145" s="41" t="s">
        <v>11648</v>
      </c>
      <c r="E145" s="41" t="s">
        <v>11486</v>
      </c>
      <c r="F145" s="41" t="s">
        <v>11489</v>
      </c>
      <c r="G145" s="41">
        <v>50</v>
      </c>
      <c r="H145" s="41">
        <f ca="1">SUMIF(BeneficialOwners!$B$2:$B$369,BeneficialOwners!$B145,BeneficialOwners!$G$2)</f>
        <v>100</v>
      </c>
    </row>
    <row r="146" spans="1:8" x14ac:dyDescent="0.25">
      <c r="A146" s="43">
        <v>145</v>
      </c>
      <c r="B146" s="44">
        <v>5118611</v>
      </c>
      <c r="C146" s="44" t="s">
        <v>744</v>
      </c>
      <c r="D146" s="44" t="s">
        <v>11649</v>
      </c>
      <c r="E146" s="44" t="s">
        <v>11486</v>
      </c>
      <c r="F146" s="44" t="s">
        <v>11489</v>
      </c>
      <c r="G146" s="44">
        <v>8</v>
      </c>
      <c r="H146" s="44">
        <f ca="1">SUMIF(BeneficialOwners!$B$2:$B$369,BeneficialOwners!$B146,BeneficialOwners!$G$2)</f>
        <v>96</v>
      </c>
    </row>
    <row r="147" spans="1:8" x14ac:dyDescent="0.25">
      <c r="A147" s="40">
        <v>146</v>
      </c>
      <c r="B147" s="41">
        <v>5118611</v>
      </c>
      <c r="C147" s="41" t="s">
        <v>744</v>
      </c>
      <c r="D147" s="41" t="s">
        <v>11650</v>
      </c>
      <c r="E147" s="41" t="s">
        <v>11486</v>
      </c>
      <c r="F147" s="41" t="s">
        <v>11489</v>
      </c>
      <c r="G147" s="41">
        <v>8</v>
      </c>
      <c r="H147" s="41">
        <f ca="1">SUMIF(BeneficialOwners!$B$2:$B$369,BeneficialOwners!$B147,BeneficialOwners!$G$2)</f>
        <v>96</v>
      </c>
    </row>
    <row r="148" spans="1:8" x14ac:dyDescent="0.25">
      <c r="A148" s="43">
        <v>147</v>
      </c>
      <c r="B148" s="44">
        <v>5118611</v>
      </c>
      <c r="C148" s="44" t="s">
        <v>744</v>
      </c>
      <c r="D148" s="44" t="s">
        <v>11651</v>
      </c>
      <c r="E148" s="44" t="s">
        <v>11486</v>
      </c>
      <c r="F148" s="44" t="s">
        <v>11487</v>
      </c>
      <c r="G148" s="44">
        <v>80</v>
      </c>
      <c r="H148" s="44">
        <f ca="1">SUMIF(BeneficialOwners!$B$2:$B$369,BeneficialOwners!$B148,BeneficialOwners!$G$2)</f>
        <v>96</v>
      </c>
    </row>
    <row r="149" spans="1:8" x14ac:dyDescent="0.25">
      <c r="A149" s="40">
        <v>148</v>
      </c>
      <c r="B149" s="41">
        <v>5522935</v>
      </c>
      <c r="C149" s="41" t="s">
        <v>665</v>
      </c>
      <c r="D149" s="41" t="s">
        <v>11652</v>
      </c>
      <c r="E149" s="41" t="s">
        <v>2011</v>
      </c>
      <c r="F149" s="41" t="s">
        <v>11487</v>
      </c>
      <c r="G149" s="41">
        <v>100</v>
      </c>
      <c r="H149" s="41">
        <f ca="1">SUMIF(BeneficialOwners!$B$2:$B$369,BeneficialOwners!$B149,BeneficialOwners!$G$2)</f>
        <v>100</v>
      </c>
    </row>
    <row r="150" spans="1:8" x14ac:dyDescent="0.25">
      <c r="A150" s="43">
        <v>149</v>
      </c>
      <c r="B150" s="44">
        <v>5308534</v>
      </c>
      <c r="C150" s="44" t="s">
        <v>629</v>
      </c>
      <c r="D150" s="44" t="s">
        <v>11653</v>
      </c>
      <c r="E150" s="44" t="s">
        <v>1874</v>
      </c>
      <c r="F150" s="44" t="s">
        <v>11487</v>
      </c>
      <c r="G150" s="44">
        <v>51</v>
      </c>
      <c r="H150" s="44">
        <f ca="1">SUMIF(BeneficialOwners!$B$2:$B$369,BeneficialOwners!$B150,BeneficialOwners!$G$2)</f>
        <v>100</v>
      </c>
    </row>
    <row r="151" spans="1:8" x14ac:dyDescent="0.25">
      <c r="A151" s="40">
        <v>150</v>
      </c>
      <c r="B151" s="41">
        <v>5308534</v>
      </c>
      <c r="C151" s="41" t="s">
        <v>629</v>
      </c>
      <c r="D151" s="41" t="s">
        <v>11654</v>
      </c>
      <c r="E151" s="41" t="s">
        <v>2011</v>
      </c>
      <c r="F151" s="41" t="s">
        <v>11487</v>
      </c>
      <c r="G151" s="41">
        <v>49</v>
      </c>
      <c r="H151" s="41">
        <f ca="1">SUMIF(BeneficialOwners!$B$2:$B$369,BeneficialOwners!$B151,BeneficialOwners!$G$2)</f>
        <v>100</v>
      </c>
    </row>
    <row r="152" spans="1:8" x14ac:dyDescent="0.25">
      <c r="A152" s="43">
        <v>151</v>
      </c>
      <c r="B152" s="44">
        <v>2844001</v>
      </c>
      <c r="C152" s="44" t="s">
        <v>623</v>
      </c>
      <c r="D152" s="44" t="s">
        <v>11655</v>
      </c>
      <c r="E152" s="44" t="s">
        <v>2011</v>
      </c>
      <c r="F152" s="44" t="s">
        <v>11487</v>
      </c>
      <c r="G152" s="44">
        <v>100</v>
      </c>
      <c r="H152" s="44">
        <f ca="1">SUMIF(BeneficialOwners!$B$2:$B$369,BeneficialOwners!$B152,BeneficialOwners!$G$2)</f>
        <v>100</v>
      </c>
    </row>
    <row r="153" spans="1:8" x14ac:dyDescent="0.25">
      <c r="A153" s="40">
        <v>152</v>
      </c>
      <c r="B153" s="41">
        <v>5463599</v>
      </c>
      <c r="C153" s="41" t="s">
        <v>720</v>
      </c>
      <c r="D153" s="41" t="s">
        <v>11656</v>
      </c>
      <c r="E153" s="41" t="s">
        <v>2283</v>
      </c>
      <c r="F153" s="41" t="s">
        <v>11489</v>
      </c>
      <c r="G153" s="41">
        <v>100</v>
      </c>
      <c r="H153" s="41">
        <f ca="1">SUMIF(BeneficialOwners!$B$2:$B$369,BeneficialOwners!$B153,BeneficialOwners!$G$2)</f>
        <v>100</v>
      </c>
    </row>
    <row r="154" spans="1:8" x14ac:dyDescent="0.25">
      <c r="A154" s="43">
        <v>153</v>
      </c>
      <c r="B154" s="44">
        <v>5202868</v>
      </c>
      <c r="C154" s="44" t="s">
        <v>149</v>
      </c>
      <c r="D154" s="44" t="s">
        <v>11657</v>
      </c>
      <c r="E154" s="44" t="s">
        <v>11486</v>
      </c>
      <c r="F154" s="44" t="s">
        <v>11489</v>
      </c>
      <c r="G154" s="44">
        <v>100</v>
      </c>
      <c r="H154" s="44">
        <f ca="1">SUMIF(BeneficialOwners!$B$2:$B$369,BeneficialOwners!$B154,BeneficialOwners!$G$2)</f>
        <v>100</v>
      </c>
    </row>
    <row r="155" spans="1:8" x14ac:dyDescent="0.25">
      <c r="A155" s="40">
        <v>154</v>
      </c>
      <c r="B155" s="41">
        <v>2078449</v>
      </c>
      <c r="C155" s="41" t="s">
        <v>151</v>
      </c>
      <c r="D155" s="41" t="s">
        <v>11658</v>
      </c>
      <c r="E155" s="41" t="s">
        <v>11524</v>
      </c>
      <c r="F155" s="41" t="s">
        <v>11487</v>
      </c>
      <c r="G155" s="41">
        <v>100</v>
      </c>
      <c r="H155" s="41">
        <f ca="1">SUMIF(BeneficialOwners!$B$2:$B$369,BeneficialOwners!$B155,BeneficialOwners!$G$2)</f>
        <v>100</v>
      </c>
    </row>
    <row r="156" spans="1:8" x14ac:dyDescent="0.25">
      <c r="A156" s="43">
        <v>155</v>
      </c>
      <c r="B156" s="44">
        <v>2685841</v>
      </c>
      <c r="C156" s="44" t="s">
        <v>654</v>
      </c>
      <c r="D156" s="44" t="s">
        <v>11659</v>
      </c>
      <c r="E156" s="44" t="s">
        <v>11486</v>
      </c>
      <c r="F156" s="44" t="s">
        <v>11489</v>
      </c>
      <c r="G156" s="44">
        <v>50</v>
      </c>
      <c r="H156" s="44">
        <f ca="1">SUMIF(BeneficialOwners!$B$2:$B$369,BeneficialOwners!$B156,BeneficialOwners!$G$2)</f>
        <v>100</v>
      </c>
    </row>
    <row r="157" spans="1:8" x14ac:dyDescent="0.25">
      <c r="A157" s="40">
        <v>156</v>
      </c>
      <c r="B157" s="41">
        <v>2685841</v>
      </c>
      <c r="C157" s="41" t="s">
        <v>654</v>
      </c>
      <c r="D157" s="41" t="s">
        <v>11660</v>
      </c>
      <c r="E157" s="41" t="s">
        <v>11486</v>
      </c>
      <c r="F157" s="41" t="s">
        <v>11489</v>
      </c>
      <c r="G157" s="41">
        <v>50</v>
      </c>
      <c r="H157" s="41">
        <f ca="1">SUMIF(BeneficialOwners!$B$2:$B$369,BeneficialOwners!$B157,BeneficialOwners!$G$2)</f>
        <v>100</v>
      </c>
    </row>
    <row r="158" spans="1:8" x14ac:dyDescent="0.25">
      <c r="A158" s="43">
        <v>157</v>
      </c>
      <c r="B158" s="44">
        <v>5244552</v>
      </c>
      <c r="C158" s="44" t="s">
        <v>11661</v>
      </c>
      <c r="D158" s="44" t="s">
        <v>11662</v>
      </c>
      <c r="E158" s="44" t="s">
        <v>1874</v>
      </c>
      <c r="F158" s="44" t="s">
        <v>11489</v>
      </c>
      <c r="G158" s="44">
        <v>100</v>
      </c>
      <c r="H158" s="44">
        <f ca="1">SUMIF(BeneficialOwners!$B$2:$B$369,BeneficialOwners!$B158,BeneficialOwners!$G$2)</f>
        <v>100</v>
      </c>
    </row>
    <row r="159" spans="1:8" x14ac:dyDescent="0.25">
      <c r="A159" s="40">
        <v>158</v>
      </c>
      <c r="B159" s="41">
        <v>5266084</v>
      </c>
      <c r="C159" s="41" t="s">
        <v>852</v>
      </c>
      <c r="D159" s="41" t="s">
        <v>11663</v>
      </c>
      <c r="E159" s="41" t="s">
        <v>11486</v>
      </c>
      <c r="F159" s="41" t="s">
        <v>11489</v>
      </c>
      <c r="G159" s="41">
        <v>100</v>
      </c>
      <c r="H159" s="41">
        <f ca="1">SUMIF(BeneficialOwners!$B$2:$B$369,BeneficialOwners!$B159,BeneficialOwners!$G$2)</f>
        <v>100</v>
      </c>
    </row>
    <row r="160" spans="1:8" x14ac:dyDescent="0.25">
      <c r="A160" s="43">
        <v>159</v>
      </c>
      <c r="B160" s="44">
        <v>5396662</v>
      </c>
      <c r="C160" s="44" t="s">
        <v>593</v>
      </c>
      <c r="D160" s="44" t="s">
        <v>11664</v>
      </c>
      <c r="E160" s="44" t="s">
        <v>1874</v>
      </c>
      <c r="F160" s="44" t="s">
        <v>11489</v>
      </c>
      <c r="G160" s="44">
        <v>100</v>
      </c>
      <c r="H160" s="44">
        <f ca="1">SUMIF(BeneficialOwners!$B$2:$B$369,BeneficialOwners!$B160,BeneficialOwners!$G$2)</f>
        <v>100</v>
      </c>
    </row>
    <row r="161" spans="1:8" x14ac:dyDescent="0.25">
      <c r="A161" s="40">
        <v>160</v>
      </c>
      <c r="B161" s="41">
        <v>5366941</v>
      </c>
      <c r="C161" s="41" t="s">
        <v>801</v>
      </c>
      <c r="D161" s="41" t="s">
        <v>11665</v>
      </c>
      <c r="E161" s="41" t="s">
        <v>11486</v>
      </c>
      <c r="F161" s="41" t="s">
        <v>11489</v>
      </c>
      <c r="G161" s="41">
        <v>25</v>
      </c>
      <c r="H161" s="41">
        <f ca="1">SUMIF(BeneficialOwners!$B$2:$B$369,BeneficialOwners!$B161,BeneficialOwners!$G$2)</f>
        <v>100</v>
      </c>
    </row>
    <row r="162" spans="1:8" x14ac:dyDescent="0.25">
      <c r="A162" s="43">
        <v>161</v>
      </c>
      <c r="B162" s="44">
        <v>5366941</v>
      </c>
      <c r="C162" s="44" t="s">
        <v>801</v>
      </c>
      <c r="D162" s="44" t="s">
        <v>11666</v>
      </c>
      <c r="E162" s="44" t="s">
        <v>11486</v>
      </c>
      <c r="F162" s="44" t="s">
        <v>11489</v>
      </c>
      <c r="G162" s="44">
        <v>75</v>
      </c>
      <c r="H162" s="44">
        <f ca="1">SUMIF(BeneficialOwners!$B$2:$B$369,BeneficialOwners!$B162,BeneficialOwners!$G$2)</f>
        <v>100</v>
      </c>
    </row>
    <row r="163" spans="1:8" x14ac:dyDescent="0.25">
      <c r="A163" s="40">
        <v>162</v>
      </c>
      <c r="B163" s="41">
        <v>5506816</v>
      </c>
      <c r="C163" s="41" t="s">
        <v>650</v>
      </c>
      <c r="D163" s="41" t="s">
        <v>11639</v>
      </c>
      <c r="E163" s="41" t="s">
        <v>11486</v>
      </c>
      <c r="F163" s="41" t="s">
        <v>11489</v>
      </c>
      <c r="G163" s="41">
        <v>100</v>
      </c>
      <c r="H163" s="41">
        <f ca="1">SUMIF(BeneficialOwners!$B$2:$B$369,BeneficialOwners!$B163,BeneficialOwners!$G$2)</f>
        <v>100</v>
      </c>
    </row>
    <row r="164" spans="1:8" x14ac:dyDescent="0.25">
      <c r="A164" s="43">
        <v>163</v>
      </c>
      <c r="B164" s="44">
        <v>2034859</v>
      </c>
      <c r="C164" s="44" t="s">
        <v>798</v>
      </c>
      <c r="D164" s="44" t="s">
        <v>11667</v>
      </c>
      <c r="E164" s="44" t="s">
        <v>11486</v>
      </c>
      <c r="F164" s="44" t="s">
        <v>11489</v>
      </c>
      <c r="G164" s="44">
        <v>52.12</v>
      </c>
      <c r="H164" s="44">
        <f ca="1">SUMIF(BeneficialOwners!$B$2:$B$369,BeneficialOwners!$B164,BeneficialOwners!$G$2)</f>
        <v>100</v>
      </c>
    </row>
    <row r="165" spans="1:8" x14ac:dyDescent="0.25">
      <c r="A165" s="40">
        <v>164</v>
      </c>
      <c r="B165" s="41">
        <v>2034859</v>
      </c>
      <c r="C165" s="41" t="s">
        <v>798</v>
      </c>
      <c r="D165" s="41" t="s">
        <v>11668</v>
      </c>
      <c r="E165" s="41" t="s">
        <v>11486</v>
      </c>
      <c r="F165" s="41" t="s">
        <v>11544</v>
      </c>
      <c r="G165" s="41">
        <v>47.88</v>
      </c>
      <c r="H165" s="41">
        <f ca="1">SUMIF(BeneficialOwners!$B$2:$B$369,BeneficialOwners!$B165,BeneficialOwners!$G$2)</f>
        <v>100</v>
      </c>
    </row>
    <row r="166" spans="1:8" x14ac:dyDescent="0.25">
      <c r="A166" s="43">
        <v>165</v>
      </c>
      <c r="B166" s="44">
        <v>2743744</v>
      </c>
      <c r="C166" s="44" t="s">
        <v>499</v>
      </c>
      <c r="D166" s="44" t="s">
        <v>11669</v>
      </c>
      <c r="E166" s="44" t="s">
        <v>1874</v>
      </c>
      <c r="F166" s="44" t="s">
        <v>11489</v>
      </c>
      <c r="G166" s="44">
        <v>100</v>
      </c>
      <c r="H166" s="44">
        <f ca="1">SUMIF(BeneficialOwners!$B$2:$B$369,BeneficialOwners!$B166,BeneficialOwners!$G$2)</f>
        <v>100</v>
      </c>
    </row>
    <row r="167" spans="1:8" x14ac:dyDescent="0.25">
      <c r="A167" s="40">
        <v>166</v>
      </c>
      <c r="B167" s="41">
        <v>2027615</v>
      </c>
      <c r="C167" s="41" t="s">
        <v>754</v>
      </c>
      <c r="D167" s="41" t="s">
        <v>11670</v>
      </c>
      <c r="E167" s="41" t="s">
        <v>11486</v>
      </c>
      <c r="F167" s="41" t="s">
        <v>11489</v>
      </c>
      <c r="G167" s="41">
        <v>100</v>
      </c>
      <c r="H167" s="41">
        <f ca="1">SUMIF(BeneficialOwners!$B$2:$B$369,BeneficialOwners!$B167,BeneficialOwners!$G$2)</f>
        <v>100</v>
      </c>
    </row>
    <row r="168" spans="1:8" x14ac:dyDescent="0.25">
      <c r="A168" s="43">
        <v>167</v>
      </c>
      <c r="B168" s="44">
        <v>5475619</v>
      </c>
      <c r="C168" s="44" t="s">
        <v>860</v>
      </c>
      <c r="D168" s="44" t="s">
        <v>11671</v>
      </c>
      <c r="E168" s="44" t="s">
        <v>11486</v>
      </c>
      <c r="F168" s="44" t="s">
        <v>11489</v>
      </c>
      <c r="G168" s="44">
        <v>100</v>
      </c>
      <c r="H168" s="44">
        <f ca="1">SUMIF(BeneficialOwners!$B$2:$B$369,BeneficialOwners!$B168,BeneficialOwners!$G$2)</f>
        <v>100</v>
      </c>
    </row>
    <row r="169" spans="1:8" x14ac:dyDescent="0.25">
      <c r="A169" s="40">
        <v>168</v>
      </c>
      <c r="B169" s="41">
        <v>5206006</v>
      </c>
      <c r="C169" s="41" t="s">
        <v>11672</v>
      </c>
      <c r="D169" s="41" t="s">
        <v>11673</v>
      </c>
      <c r="E169" s="41" t="s">
        <v>11486</v>
      </c>
      <c r="F169" s="41" t="s">
        <v>11489</v>
      </c>
      <c r="G169" s="41">
        <v>100</v>
      </c>
      <c r="H169" s="41">
        <f ca="1">SUMIF(BeneficialOwners!$B$2:$B$369,BeneficialOwners!$B169,BeneficialOwners!$G$2)</f>
        <v>100</v>
      </c>
    </row>
    <row r="170" spans="1:8" x14ac:dyDescent="0.25">
      <c r="A170" s="43">
        <v>169</v>
      </c>
      <c r="B170" s="44">
        <v>2550466</v>
      </c>
      <c r="C170" s="44" t="s">
        <v>493</v>
      </c>
      <c r="D170" s="44" t="s">
        <v>11674</v>
      </c>
      <c r="E170" s="44" t="s">
        <v>11486</v>
      </c>
      <c r="F170" s="44" t="s">
        <v>11517</v>
      </c>
      <c r="G170" s="44">
        <v>49</v>
      </c>
      <c r="H170" s="44">
        <f ca="1">SUMIF(BeneficialOwners!$B$2:$B$369,BeneficialOwners!$B170,BeneficialOwners!$G$2)</f>
        <v>100</v>
      </c>
    </row>
    <row r="171" spans="1:8" x14ac:dyDescent="0.25">
      <c r="A171" s="40">
        <v>170</v>
      </c>
      <c r="B171" s="41">
        <v>2550466</v>
      </c>
      <c r="C171" s="41" t="s">
        <v>493</v>
      </c>
      <c r="D171" s="41" t="s">
        <v>11675</v>
      </c>
      <c r="E171" s="41" t="s">
        <v>3288</v>
      </c>
      <c r="F171" s="41" t="s">
        <v>11487</v>
      </c>
      <c r="G171" s="41">
        <v>51</v>
      </c>
      <c r="H171" s="41">
        <f ca="1">SUMIF(BeneficialOwners!$B$2:$B$369,BeneficialOwners!$B171,BeneficialOwners!$G$2)</f>
        <v>100</v>
      </c>
    </row>
    <row r="172" spans="1:8" x14ac:dyDescent="0.25">
      <c r="A172" s="43">
        <v>171</v>
      </c>
      <c r="B172" s="44">
        <v>5051134</v>
      </c>
      <c r="C172" s="44" t="s">
        <v>501</v>
      </c>
      <c r="D172" s="44" t="s">
        <v>11676</v>
      </c>
      <c r="E172" s="44" t="s">
        <v>11486</v>
      </c>
      <c r="F172" s="44" t="s">
        <v>11489</v>
      </c>
      <c r="G172" s="44">
        <v>100</v>
      </c>
      <c r="H172" s="44">
        <f ca="1">SUMIF(BeneficialOwners!$B$2:$B$369,BeneficialOwners!$B172,BeneficialOwners!$G$2)</f>
        <v>100</v>
      </c>
    </row>
    <row r="173" spans="1:8" x14ac:dyDescent="0.25">
      <c r="A173" s="40">
        <v>172</v>
      </c>
      <c r="B173" s="41">
        <v>2554518</v>
      </c>
      <c r="C173" s="41" t="s">
        <v>36</v>
      </c>
      <c r="D173" s="41" t="s">
        <v>11677</v>
      </c>
      <c r="E173" s="41" t="s">
        <v>11486</v>
      </c>
      <c r="F173" s="41" t="s">
        <v>11487</v>
      </c>
      <c r="G173" s="41">
        <v>100</v>
      </c>
      <c r="H173" s="41">
        <f ca="1">SUMIF(BeneficialOwners!$B$2:$B$369,BeneficialOwners!$B173,BeneficialOwners!$G$2)</f>
        <v>100</v>
      </c>
    </row>
    <row r="174" spans="1:8" x14ac:dyDescent="0.25">
      <c r="A174" s="43">
        <v>173</v>
      </c>
      <c r="B174" s="44">
        <v>2045931</v>
      </c>
      <c r="C174" s="44" t="s">
        <v>40</v>
      </c>
      <c r="D174" s="44" t="s">
        <v>11678</v>
      </c>
      <c r="E174" s="44" t="s">
        <v>11486</v>
      </c>
      <c r="F174" s="44" t="s">
        <v>11489</v>
      </c>
      <c r="G174" s="44">
        <v>100</v>
      </c>
      <c r="H174" s="44">
        <f ca="1">SUMIF(BeneficialOwners!$B$2:$B$369,BeneficialOwners!$B174,BeneficialOwners!$G$2)</f>
        <v>100</v>
      </c>
    </row>
    <row r="175" spans="1:8" x14ac:dyDescent="0.25">
      <c r="A175" s="40">
        <v>174</v>
      </c>
      <c r="B175" s="41">
        <v>2765888</v>
      </c>
      <c r="C175" s="41" t="s">
        <v>755</v>
      </c>
      <c r="D175" s="41" t="s">
        <v>11643</v>
      </c>
      <c r="E175" s="41" t="s">
        <v>4937</v>
      </c>
      <c r="F175" s="41" t="s">
        <v>11487</v>
      </c>
      <c r="G175" s="41">
        <v>80</v>
      </c>
      <c r="H175" s="41">
        <f ca="1">SUMIF(BeneficialOwners!$B$2:$B$369,BeneficialOwners!$B175,BeneficialOwners!$G$2)</f>
        <v>98</v>
      </c>
    </row>
    <row r="176" spans="1:8" x14ac:dyDescent="0.25">
      <c r="A176" s="43">
        <v>175</v>
      </c>
      <c r="B176" s="44">
        <v>2765888</v>
      </c>
      <c r="C176" s="44" t="s">
        <v>755</v>
      </c>
      <c r="D176" s="44" t="s">
        <v>11679</v>
      </c>
      <c r="E176" s="44" t="s">
        <v>11486</v>
      </c>
      <c r="F176" s="44" t="s">
        <v>11489</v>
      </c>
      <c r="G176" s="44">
        <v>6.5</v>
      </c>
      <c r="H176" s="44">
        <f ca="1">SUMIF(BeneficialOwners!$B$2:$B$369,BeneficialOwners!$B176,BeneficialOwners!$G$2)</f>
        <v>98</v>
      </c>
    </row>
    <row r="177" spans="1:8" x14ac:dyDescent="0.25">
      <c r="A177" s="40">
        <v>176</v>
      </c>
      <c r="B177" s="41">
        <v>2765888</v>
      </c>
      <c r="C177" s="41" t="s">
        <v>755</v>
      </c>
      <c r="D177" s="41" t="s">
        <v>11680</v>
      </c>
      <c r="E177" s="41" t="s">
        <v>11681</v>
      </c>
      <c r="F177" s="41" t="s">
        <v>11489</v>
      </c>
      <c r="G177" s="41">
        <v>6.5</v>
      </c>
      <c r="H177" s="41">
        <f ca="1">SUMIF(BeneficialOwners!$B$2:$B$369,BeneficialOwners!$B177,BeneficialOwners!$G$2)</f>
        <v>98</v>
      </c>
    </row>
    <row r="178" spans="1:8" x14ac:dyDescent="0.25">
      <c r="A178" s="43">
        <v>177</v>
      </c>
      <c r="B178" s="44">
        <v>2765888</v>
      </c>
      <c r="C178" s="44" t="s">
        <v>755</v>
      </c>
      <c r="D178" s="44" t="s">
        <v>11682</v>
      </c>
      <c r="E178" s="44" t="s">
        <v>11486</v>
      </c>
      <c r="F178" s="44" t="s">
        <v>11489</v>
      </c>
      <c r="G178" s="44">
        <v>5</v>
      </c>
      <c r="H178" s="44">
        <f ca="1">SUMIF(BeneficialOwners!$B$2:$B$369,BeneficialOwners!$B178,BeneficialOwners!$G$2)</f>
        <v>98</v>
      </c>
    </row>
    <row r="179" spans="1:8" x14ac:dyDescent="0.25">
      <c r="A179" s="40">
        <v>178</v>
      </c>
      <c r="B179" s="41">
        <v>5359015</v>
      </c>
      <c r="C179" s="41" t="s">
        <v>867</v>
      </c>
      <c r="D179" s="41" t="s">
        <v>11683</v>
      </c>
      <c r="E179" s="41" t="s">
        <v>11486</v>
      </c>
      <c r="F179" s="41" t="s">
        <v>11489</v>
      </c>
      <c r="G179" s="41">
        <v>10</v>
      </c>
      <c r="H179" s="41">
        <f ca="1">SUMIF(BeneficialOwners!$B$2:$B$369,BeneficialOwners!$B179,BeneficialOwners!$G$2)</f>
        <v>100</v>
      </c>
    </row>
    <row r="180" spans="1:8" x14ac:dyDescent="0.25">
      <c r="A180" s="43">
        <v>179</v>
      </c>
      <c r="B180" s="44">
        <v>5359015</v>
      </c>
      <c r="C180" s="44" t="s">
        <v>867</v>
      </c>
      <c r="D180" s="44" t="s">
        <v>11684</v>
      </c>
      <c r="E180" s="44" t="s">
        <v>11486</v>
      </c>
      <c r="F180" s="44" t="s">
        <v>11489</v>
      </c>
      <c r="G180" s="44">
        <v>20</v>
      </c>
      <c r="H180" s="44">
        <f ca="1">SUMIF(BeneficialOwners!$B$2:$B$369,BeneficialOwners!$B180,BeneficialOwners!$G$2)</f>
        <v>100</v>
      </c>
    </row>
    <row r="181" spans="1:8" x14ac:dyDescent="0.25">
      <c r="A181" s="40">
        <v>180</v>
      </c>
      <c r="B181" s="41">
        <v>5359015</v>
      </c>
      <c r="C181" s="41" t="s">
        <v>867</v>
      </c>
      <c r="D181" s="41" t="s">
        <v>11685</v>
      </c>
      <c r="E181" s="41" t="s">
        <v>11486</v>
      </c>
      <c r="F181" s="41" t="s">
        <v>11489</v>
      </c>
      <c r="G181" s="41">
        <v>70</v>
      </c>
      <c r="H181" s="41">
        <f ca="1">SUMIF(BeneficialOwners!$B$2:$B$369,BeneficialOwners!$B181,BeneficialOwners!$G$2)</f>
        <v>100</v>
      </c>
    </row>
    <row r="182" spans="1:8" x14ac:dyDescent="0.25">
      <c r="A182" s="43">
        <v>181</v>
      </c>
      <c r="B182" s="44">
        <v>5141583</v>
      </c>
      <c r="C182" s="44" t="s">
        <v>564</v>
      </c>
      <c r="D182" s="44" t="s">
        <v>11686</v>
      </c>
      <c r="E182" s="44" t="s">
        <v>4279</v>
      </c>
      <c r="F182" s="44" t="s">
        <v>11487</v>
      </c>
      <c r="G182" s="44">
        <v>100</v>
      </c>
      <c r="H182" s="44">
        <f ca="1">SUMIF(BeneficialOwners!$B$2:$B$369,BeneficialOwners!$B182,BeneficialOwners!$G$2)</f>
        <v>100</v>
      </c>
    </row>
    <row r="183" spans="1:8" x14ac:dyDescent="0.25">
      <c r="A183" s="40">
        <v>182</v>
      </c>
      <c r="B183" s="41">
        <v>5557909</v>
      </c>
      <c r="C183" s="41" t="s">
        <v>762</v>
      </c>
      <c r="D183" s="41" t="s">
        <v>11687</v>
      </c>
      <c r="E183" s="41" t="s">
        <v>1874</v>
      </c>
      <c r="F183" s="41" t="s">
        <v>11487</v>
      </c>
      <c r="G183" s="41">
        <v>100</v>
      </c>
      <c r="H183" s="41">
        <f ca="1">SUMIF(BeneficialOwners!$B$2:$B$369,BeneficialOwners!$B183,BeneficialOwners!$G$2)</f>
        <v>100</v>
      </c>
    </row>
    <row r="184" spans="1:8" x14ac:dyDescent="0.25">
      <c r="A184" s="43">
        <v>183</v>
      </c>
      <c r="B184" s="44">
        <v>5314577</v>
      </c>
      <c r="C184" s="44" t="s">
        <v>355</v>
      </c>
      <c r="D184" s="44" t="s">
        <v>11688</v>
      </c>
      <c r="E184" s="44" t="s">
        <v>11486</v>
      </c>
      <c r="F184" s="44" t="s">
        <v>11487</v>
      </c>
      <c r="G184" s="44">
        <v>90</v>
      </c>
      <c r="H184" s="44">
        <f ca="1">SUMIF(BeneficialOwners!$B$2:$B$369,BeneficialOwners!$B184,BeneficialOwners!$G$2)</f>
        <v>100</v>
      </c>
    </row>
    <row r="185" spans="1:8" x14ac:dyDescent="0.25">
      <c r="A185" s="40">
        <v>184</v>
      </c>
      <c r="B185" s="41">
        <v>5314577</v>
      </c>
      <c r="C185" s="41" t="s">
        <v>355</v>
      </c>
      <c r="D185" s="41" t="s">
        <v>11689</v>
      </c>
      <c r="E185" s="41" t="s">
        <v>11486</v>
      </c>
      <c r="F185" s="41" t="s">
        <v>11489</v>
      </c>
      <c r="G185" s="41">
        <v>10</v>
      </c>
      <c r="H185" s="41">
        <f ca="1">SUMIF(BeneficialOwners!$B$2:$B$369,BeneficialOwners!$B185,BeneficialOwners!$G$2)</f>
        <v>100</v>
      </c>
    </row>
    <row r="186" spans="1:8" x14ac:dyDescent="0.25">
      <c r="A186" s="43">
        <v>185</v>
      </c>
      <c r="B186" s="44">
        <v>2827514</v>
      </c>
      <c r="C186" s="44" t="s">
        <v>274</v>
      </c>
      <c r="D186" s="44" t="s">
        <v>11690</v>
      </c>
      <c r="E186" s="44" t="s">
        <v>11486</v>
      </c>
      <c r="F186" s="44" t="s">
        <v>11489</v>
      </c>
      <c r="G186" s="44">
        <v>100</v>
      </c>
      <c r="H186" s="44">
        <f ca="1">SUMIF(BeneficialOwners!$B$2:$B$369,BeneficialOwners!$B186,BeneficialOwners!$G$2)</f>
        <v>100</v>
      </c>
    </row>
    <row r="187" spans="1:8" x14ac:dyDescent="0.25">
      <c r="A187" s="40">
        <v>186</v>
      </c>
      <c r="B187" s="41">
        <v>5082137</v>
      </c>
      <c r="C187" s="41" t="s">
        <v>735</v>
      </c>
      <c r="D187" s="41" t="s">
        <v>11691</v>
      </c>
      <c r="E187" s="41" t="s">
        <v>11486</v>
      </c>
      <c r="F187" s="41" t="s">
        <v>11489</v>
      </c>
      <c r="G187" s="41">
        <v>50</v>
      </c>
      <c r="H187" s="41">
        <f ca="1">SUMIF(BeneficialOwners!$B$2:$B$369,BeneficialOwners!$B187,BeneficialOwners!$G$2)</f>
        <v>100</v>
      </c>
    </row>
    <row r="188" spans="1:8" x14ac:dyDescent="0.25">
      <c r="A188" s="43">
        <v>187</v>
      </c>
      <c r="B188" s="44">
        <v>5082137</v>
      </c>
      <c r="C188" s="44" t="s">
        <v>735</v>
      </c>
      <c r="D188" s="44" t="s">
        <v>11692</v>
      </c>
      <c r="E188" s="44" t="s">
        <v>11486</v>
      </c>
      <c r="F188" s="44" t="s">
        <v>11489</v>
      </c>
      <c r="G188" s="44">
        <v>50</v>
      </c>
      <c r="H188" s="44">
        <f ca="1">SUMIF(BeneficialOwners!$B$2:$B$369,BeneficialOwners!$B188,BeneficialOwners!$G$2)</f>
        <v>100</v>
      </c>
    </row>
    <row r="189" spans="1:8" x14ac:dyDescent="0.25">
      <c r="A189" s="40">
        <v>188</v>
      </c>
      <c r="B189" s="41">
        <v>2605163</v>
      </c>
      <c r="C189" s="41" t="s">
        <v>541</v>
      </c>
      <c r="D189" s="41" t="s">
        <v>11693</v>
      </c>
      <c r="E189" s="41" t="s">
        <v>1874</v>
      </c>
      <c r="F189" s="41" t="s">
        <v>11489</v>
      </c>
      <c r="G189" s="41">
        <v>100</v>
      </c>
      <c r="H189" s="41">
        <f ca="1">SUMIF(BeneficialOwners!$B$2:$B$369,BeneficialOwners!$B189,BeneficialOwners!$G$2)</f>
        <v>100</v>
      </c>
    </row>
    <row r="190" spans="1:8" x14ac:dyDescent="0.25">
      <c r="A190" s="43">
        <v>189</v>
      </c>
      <c r="B190" s="44">
        <v>2703068</v>
      </c>
      <c r="C190" s="44" t="s">
        <v>771</v>
      </c>
      <c r="D190" s="44" t="s">
        <v>11694</v>
      </c>
      <c r="E190" s="44" t="s">
        <v>11486</v>
      </c>
      <c r="F190" s="44" t="s">
        <v>11489</v>
      </c>
      <c r="G190" s="44">
        <v>100</v>
      </c>
      <c r="H190" s="44">
        <f ca="1">SUMIF(BeneficialOwners!$B$2:$B$369,BeneficialOwners!$B190,BeneficialOwners!$G$2)</f>
        <v>100</v>
      </c>
    </row>
    <row r="191" spans="1:8" x14ac:dyDescent="0.25">
      <c r="A191" s="40">
        <v>190</v>
      </c>
      <c r="B191" s="41">
        <v>2774666</v>
      </c>
      <c r="C191" s="41" t="s">
        <v>495</v>
      </c>
      <c r="D191" s="41" t="s">
        <v>11695</v>
      </c>
      <c r="E191" s="41" t="s">
        <v>11486</v>
      </c>
      <c r="F191" s="41" t="s">
        <v>11489</v>
      </c>
      <c r="G191" s="41">
        <v>100</v>
      </c>
      <c r="H191" s="41">
        <f ca="1">SUMIF(BeneficialOwners!$B$2:$B$369,BeneficialOwners!$B191,BeneficialOwners!$G$2)</f>
        <v>100</v>
      </c>
    </row>
    <row r="192" spans="1:8" x14ac:dyDescent="0.25">
      <c r="A192" s="43">
        <v>191</v>
      </c>
      <c r="B192" s="44">
        <v>2065088</v>
      </c>
      <c r="C192" s="44" t="s">
        <v>11696</v>
      </c>
      <c r="D192" s="44" t="s">
        <v>11697</v>
      </c>
      <c r="E192" s="44" t="s">
        <v>11486</v>
      </c>
      <c r="F192" s="44" t="s">
        <v>11489</v>
      </c>
      <c r="G192" s="44">
        <v>100</v>
      </c>
      <c r="H192" s="44">
        <f ca="1">SUMIF(BeneficialOwners!$B$2:$B$369,BeneficialOwners!$B192,BeneficialOwners!$G$2)</f>
        <v>100</v>
      </c>
    </row>
    <row r="193" spans="1:8" x14ac:dyDescent="0.25">
      <c r="A193" s="40">
        <v>192</v>
      </c>
      <c r="B193" s="41">
        <v>5003539</v>
      </c>
      <c r="C193" s="41" t="s">
        <v>587</v>
      </c>
      <c r="D193" s="41" t="s">
        <v>11698</v>
      </c>
      <c r="E193" s="41" t="s">
        <v>2011</v>
      </c>
      <c r="F193" s="41" t="s">
        <v>11487</v>
      </c>
      <c r="G193" s="41">
        <v>100</v>
      </c>
      <c r="H193" s="41">
        <f ca="1">SUMIF(BeneficialOwners!$B$2:$B$369,BeneficialOwners!$B193,BeneficialOwners!$G$2)</f>
        <v>100</v>
      </c>
    </row>
    <row r="194" spans="1:8" x14ac:dyDescent="0.25">
      <c r="A194" s="43">
        <v>193</v>
      </c>
      <c r="B194" s="44">
        <v>5194423</v>
      </c>
      <c r="C194" s="44" t="s">
        <v>11699</v>
      </c>
      <c r="D194" s="44" t="s">
        <v>11568</v>
      </c>
      <c r="E194" s="44" t="s">
        <v>7194</v>
      </c>
      <c r="F194" s="44" t="s">
        <v>11487</v>
      </c>
      <c r="G194" s="44">
        <v>60</v>
      </c>
      <c r="H194" s="44">
        <f ca="1">SUMIF(BeneficialOwners!$B$2:$B$369,BeneficialOwners!$B194,BeneficialOwners!$G$2)</f>
        <v>100</v>
      </c>
    </row>
    <row r="195" spans="1:8" x14ac:dyDescent="0.25">
      <c r="A195" s="40">
        <v>194</v>
      </c>
      <c r="B195" s="41">
        <v>5194423</v>
      </c>
      <c r="C195" s="41" t="s">
        <v>11699</v>
      </c>
      <c r="D195" s="41" t="s">
        <v>11700</v>
      </c>
      <c r="E195" s="41" t="s">
        <v>7194</v>
      </c>
      <c r="F195" s="41" t="s">
        <v>11487</v>
      </c>
      <c r="G195" s="41">
        <v>5</v>
      </c>
      <c r="H195" s="41">
        <f ca="1">SUMIF(BeneficialOwners!$B$2:$B$369,BeneficialOwners!$B195,BeneficialOwners!$G$2)</f>
        <v>100</v>
      </c>
    </row>
    <row r="196" spans="1:8" x14ac:dyDescent="0.25">
      <c r="A196" s="43">
        <v>195</v>
      </c>
      <c r="B196" s="44">
        <v>5194423</v>
      </c>
      <c r="C196" s="44" t="s">
        <v>11699</v>
      </c>
      <c r="D196" s="44" t="s">
        <v>11701</v>
      </c>
      <c r="E196" s="44" t="s">
        <v>7194</v>
      </c>
      <c r="F196" s="44" t="s">
        <v>11487</v>
      </c>
      <c r="G196" s="44">
        <v>10</v>
      </c>
      <c r="H196" s="44">
        <f ca="1">SUMIF(BeneficialOwners!$B$2:$B$369,BeneficialOwners!$B196,BeneficialOwners!$G$2)</f>
        <v>100</v>
      </c>
    </row>
    <row r="197" spans="1:8" x14ac:dyDescent="0.25">
      <c r="A197" s="40">
        <v>196</v>
      </c>
      <c r="B197" s="41">
        <v>5194423</v>
      </c>
      <c r="C197" s="41" t="s">
        <v>11699</v>
      </c>
      <c r="D197" s="41" t="s">
        <v>11702</v>
      </c>
      <c r="E197" s="41" t="s">
        <v>7194</v>
      </c>
      <c r="F197" s="41" t="s">
        <v>11487</v>
      </c>
      <c r="G197" s="41">
        <v>10</v>
      </c>
      <c r="H197" s="41">
        <f ca="1">SUMIF(BeneficialOwners!$B$2:$B$369,BeneficialOwners!$B197,BeneficialOwners!$G$2)</f>
        <v>100</v>
      </c>
    </row>
    <row r="198" spans="1:8" x14ac:dyDescent="0.25">
      <c r="A198" s="43">
        <v>197</v>
      </c>
      <c r="B198" s="44">
        <v>5194423</v>
      </c>
      <c r="C198" s="44" t="s">
        <v>11699</v>
      </c>
      <c r="D198" s="44" t="s">
        <v>11703</v>
      </c>
      <c r="E198" s="44" t="s">
        <v>7194</v>
      </c>
      <c r="F198" s="44" t="s">
        <v>11487</v>
      </c>
      <c r="G198" s="44">
        <v>15</v>
      </c>
      <c r="H198" s="44">
        <f ca="1">SUMIF(BeneficialOwners!$B$2:$B$369,BeneficialOwners!$B198,BeneficialOwners!$G$2)</f>
        <v>100</v>
      </c>
    </row>
    <row r="199" spans="1:8" x14ac:dyDescent="0.25">
      <c r="A199" s="40">
        <v>198</v>
      </c>
      <c r="B199" s="41">
        <v>2646455</v>
      </c>
      <c r="C199" s="41" t="s">
        <v>442</v>
      </c>
      <c r="D199" s="41" t="s">
        <v>11704</v>
      </c>
      <c r="E199" s="41" t="s">
        <v>11486</v>
      </c>
      <c r="F199" s="41" t="s">
        <v>11489</v>
      </c>
      <c r="G199" s="41">
        <v>55</v>
      </c>
      <c r="H199" s="41">
        <f ca="1">SUMIF(BeneficialOwners!$B$2:$B$369,BeneficialOwners!$B199,BeneficialOwners!$G$2)</f>
        <v>100</v>
      </c>
    </row>
    <row r="200" spans="1:8" x14ac:dyDescent="0.25">
      <c r="A200" s="43">
        <v>199</v>
      </c>
      <c r="B200" s="44">
        <v>2646455</v>
      </c>
      <c r="C200" s="44" t="s">
        <v>442</v>
      </c>
      <c r="D200" s="44" t="s">
        <v>11705</v>
      </c>
      <c r="E200" s="44" t="s">
        <v>11486</v>
      </c>
      <c r="F200" s="44" t="s">
        <v>11489</v>
      </c>
      <c r="G200" s="44">
        <v>45</v>
      </c>
      <c r="H200" s="44">
        <f ca="1">SUMIF(BeneficialOwners!$B$2:$B$369,BeneficialOwners!$B200,BeneficialOwners!$G$2)</f>
        <v>100</v>
      </c>
    </row>
    <row r="201" spans="1:8" x14ac:dyDescent="0.25">
      <c r="A201" s="40">
        <v>200</v>
      </c>
      <c r="B201" s="41">
        <v>2782944</v>
      </c>
      <c r="C201" s="41" t="s">
        <v>446</v>
      </c>
      <c r="D201" s="41" t="s">
        <v>11706</v>
      </c>
      <c r="E201" s="41" t="s">
        <v>11707</v>
      </c>
      <c r="F201" s="41" t="s">
        <v>11487</v>
      </c>
      <c r="G201" s="41">
        <v>80</v>
      </c>
      <c r="H201" s="41">
        <f ca="1">SUMIF(BeneficialOwners!$B$2:$B$369,BeneficialOwners!$B201,BeneficialOwners!$G$2)</f>
        <v>100</v>
      </c>
    </row>
    <row r="202" spans="1:8" x14ac:dyDescent="0.25">
      <c r="A202" s="43">
        <v>201</v>
      </c>
      <c r="B202" s="44">
        <v>2782944</v>
      </c>
      <c r="C202" s="44" t="s">
        <v>446</v>
      </c>
      <c r="D202" s="44" t="s">
        <v>11708</v>
      </c>
      <c r="E202" s="44" t="s">
        <v>11486</v>
      </c>
      <c r="F202" s="44" t="s">
        <v>11487</v>
      </c>
      <c r="G202" s="44">
        <v>20</v>
      </c>
      <c r="H202" s="44">
        <f ca="1">SUMIF(BeneficialOwners!$B$2:$B$369,BeneficialOwners!$B202,BeneficialOwners!$G$2)</f>
        <v>100</v>
      </c>
    </row>
    <row r="203" spans="1:8" x14ac:dyDescent="0.25">
      <c r="A203" s="40">
        <v>202</v>
      </c>
      <c r="B203" s="41">
        <v>5099005</v>
      </c>
      <c r="C203" s="41" t="s">
        <v>277</v>
      </c>
      <c r="D203" s="41" t="s">
        <v>11709</v>
      </c>
      <c r="E203" s="41" t="s">
        <v>11486</v>
      </c>
      <c r="F203" s="41" t="s">
        <v>11489</v>
      </c>
      <c r="G203" s="41">
        <v>50</v>
      </c>
      <c r="H203" s="41">
        <f ca="1">SUMIF(BeneficialOwners!$B$2:$B$369,BeneficialOwners!$B203,BeneficialOwners!$G$2)</f>
        <v>100</v>
      </c>
    </row>
    <row r="204" spans="1:8" x14ac:dyDescent="0.25">
      <c r="A204" s="43">
        <v>203</v>
      </c>
      <c r="B204" s="44">
        <v>5099005</v>
      </c>
      <c r="C204" s="44" t="s">
        <v>277</v>
      </c>
      <c r="D204" s="44" t="s">
        <v>11710</v>
      </c>
      <c r="E204" s="44" t="s">
        <v>11486</v>
      </c>
      <c r="F204" s="44" t="s">
        <v>11489</v>
      </c>
      <c r="G204" s="44">
        <v>50</v>
      </c>
      <c r="H204" s="44">
        <f ca="1">SUMIF(BeneficialOwners!$B$2:$B$369,BeneficialOwners!$B204,BeneficialOwners!$G$2)</f>
        <v>100</v>
      </c>
    </row>
    <row r="205" spans="1:8" x14ac:dyDescent="0.25">
      <c r="A205" s="40">
        <v>204</v>
      </c>
      <c r="B205" s="41">
        <v>2705133</v>
      </c>
      <c r="C205" s="41" t="s">
        <v>876</v>
      </c>
      <c r="D205" s="41" t="s">
        <v>11711</v>
      </c>
      <c r="E205" s="41" t="s">
        <v>1946</v>
      </c>
      <c r="F205" s="41" t="s">
        <v>11487</v>
      </c>
      <c r="G205" s="41">
        <v>100</v>
      </c>
      <c r="H205" s="41">
        <f ca="1">SUMIF(BeneficialOwners!$B$2:$B$369,BeneficialOwners!$B205,BeneficialOwners!$G$2)</f>
        <v>100</v>
      </c>
    </row>
    <row r="206" spans="1:8" x14ac:dyDescent="0.25">
      <c r="A206" s="43">
        <v>205</v>
      </c>
      <c r="B206" s="44">
        <v>4187083</v>
      </c>
      <c r="C206" s="44" t="s">
        <v>588</v>
      </c>
      <c r="D206" s="44" t="s">
        <v>11712</v>
      </c>
      <c r="E206" s="44" t="s">
        <v>11486</v>
      </c>
      <c r="F206" s="44" t="s">
        <v>11489</v>
      </c>
      <c r="G206" s="44">
        <v>49</v>
      </c>
      <c r="H206" s="44">
        <f ca="1">SUMIF(BeneficialOwners!$B$2:$B$369,BeneficialOwners!$B206,BeneficialOwners!$G$2)</f>
        <v>100</v>
      </c>
    </row>
    <row r="207" spans="1:8" x14ac:dyDescent="0.25">
      <c r="A207" s="40">
        <v>206</v>
      </c>
      <c r="B207" s="41">
        <v>4187083</v>
      </c>
      <c r="C207" s="41" t="s">
        <v>588</v>
      </c>
      <c r="D207" s="41" t="s">
        <v>11713</v>
      </c>
      <c r="E207" s="41" t="s">
        <v>11486</v>
      </c>
      <c r="F207" s="41" t="s">
        <v>11489</v>
      </c>
      <c r="G207" s="41">
        <v>51</v>
      </c>
      <c r="H207" s="41">
        <f ca="1">SUMIF(BeneficialOwners!$B$2:$B$369,BeneficialOwners!$B207,BeneficialOwners!$G$2)</f>
        <v>100</v>
      </c>
    </row>
    <row r="208" spans="1:8" x14ac:dyDescent="0.25">
      <c r="A208" s="43">
        <v>207</v>
      </c>
      <c r="B208" s="44">
        <v>2657457</v>
      </c>
      <c r="C208" s="44" t="s">
        <v>104</v>
      </c>
      <c r="D208" s="44" t="s">
        <v>11714</v>
      </c>
      <c r="E208" s="44" t="s">
        <v>11486</v>
      </c>
      <c r="F208" s="44" t="s">
        <v>11517</v>
      </c>
      <c r="G208" s="44">
        <v>34</v>
      </c>
      <c r="H208" s="44">
        <f ca="1">SUMIF(BeneficialOwners!$B$2:$B$369,BeneficialOwners!$B208,BeneficialOwners!$G$2)</f>
        <v>100</v>
      </c>
    </row>
    <row r="209" spans="1:8" x14ac:dyDescent="0.25">
      <c r="A209" s="40">
        <v>208</v>
      </c>
      <c r="B209" s="41">
        <v>2657457</v>
      </c>
      <c r="C209" s="41" t="s">
        <v>104</v>
      </c>
      <c r="D209" s="41" t="s">
        <v>11715</v>
      </c>
      <c r="E209" s="41" t="s">
        <v>2011</v>
      </c>
      <c r="F209" s="41" t="s">
        <v>11487</v>
      </c>
      <c r="G209" s="41">
        <v>66</v>
      </c>
      <c r="H209" s="41">
        <f ca="1">SUMIF(BeneficialOwners!$B$2:$B$369,BeneficialOwners!$B209,BeneficialOwners!$G$2)</f>
        <v>100</v>
      </c>
    </row>
    <row r="210" spans="1:8" x14ac:dyDescent="0.25">
      <c r="A210" s="43">
        <v>209</v>
      </c>
      <c r="B210" s="44">
        <v>2678187</v>
      </c>
      <c r="C210" s="44" t="s">
        <v>784</v>
      </c>
      <c r="D210" s="44" t="s">
        <v>11716</v>
      </c>
      <c r="E210" s="44" t="s">
        <v>2011</v>
      </c>
      <c r="F210" s="44" t="s">
        <v>11487</v>
      </c>
      <c r="G210" s="44">
        <v>90</v>
      </c>
      <c r="H210" s="44">
        <f ca="1">SUMIF(BeneficialOwners!$B$2:$B$369,BeneficialOwners!$B210,BeneficialOwners!$G$2)</f>
        <v>100</v>
      </c>
    </row>
    <row r="211" spans="1:8" x14ac:dyDescent="0.25">
      <c r="A211" s="40">
        <v>210</v>
      </c>
      <c r="B211" s="41">
        <v>2678187</v>
      </c>
      <c r="C211" s="41" t="s">
        <v>784</v>
      </c>
      <c r="D211" s="41" t="s">
        <v>11717</v>
      </c>
      <c r="E211" s="41" t="s">
        <v>2011</v>
      </c>
      <c r="F211" s="41" t="s">
        <v>11487</v>
      </c>
      <c r="G211" s="41">
        <v>10</v>
      </c>
      <c r="H211" s="41">
        <f ca="1">SUMIF(BeneficialOwners!$B$2:$B$369,BeneficialOwners!$B211,BeneficialOwners!$G$2)</f>
        <v>100</v>
      </c>
    </row>
    <row r="212" spans="1:8" x14ac:dyDescent="0.25">
      <c r="A212" s="43">
        <v>211</v>
      </c>
      <c r="B212" s="44">
        <v>5515882</v>
      </c>
      <c r="C212" s="44" t="s">
        <v>638</v>
      </c>
      <c r="D212" s="44" t="s">
        <v>11718</v>
      </c>
      <c r="E212" s="44" t="s">
        <v>11486</v>
      </c>
      <c r="F212" s="44" t="s">
        <v>11489</v>
      </c>
      <c r="G212" s="44">
        <v>100</v>
      </c>
      <c r="H212" s="44">
        <f ca="1">SUMIF(BeneficialOwners!$B$2:$B$369,BeneficialOwners!$B212,BeneficialOwners!$G$2)</f>
        <v>100</v>
      </c>
    </row>
    <row r="213" spans="1:8" x14ac:dyDescent="0.25">
      <c r="A213" s="40">
        <v>212</v>
      </c>
      <c r="B213" s="41">
        <v>5155827</v>
      </c>
      <c r="C213" s="41" t="s">
        <v>743</v>
      </c>
      <c r="D213" s="41" t="s">
        <v>11719</v>
      </c>
      <c r="E213" s="41" t="s">
        <v>11486</v>
      </c>
      <c r="F213" s="41" t="s">
        <v>11487</v>
      </c>
      <c r="G213" s="41">
        <v>100</v>
      </c>
      <c r="H213" s="41">
        <f ca="1">SUMIF(BeneficialOwners!$B$2:$B$369,BeneficialOwners!$B213,BeneficialOwners!$G$2)</f>
        <v>100</v>
      </c>
    </row>
    <row r="214" spans="1:8" x14ac:dyDescent="0.25">
      <c r="A214" s="43">
        <v>213</v>
      </c>
      <c r="B214" s="44">
        <v>5170672</v>
      </c>
      <c r="C214" s="44" t="s">
        <v>11720</v>
      </c>
      <c r="D214" s="44" t="s">
        <v>11721</v>
      </c>
      <c r="E214" s="44" t="s">
        <v>4937</v>
      </c>
      <c r="F214" s="44" t="s">
        <v>11487</v>
      </c>
      <c r="G214" s="44">
        <v>100</v>
      </c>
      <c r="H214" s="44">
        <f ca="1">SUMIF(BeneficialOwners!$B$2:$B$369,BeneficialOwners!$B214,BeneficialOwners!$G$2)</f>
        <v>100</v>
      </c>
    </row>
    <row r="215" spans="1:8" x14ac:dyDescent="0.25">
      <c r="A215" s="40">
        <v>214</v>
      </c>
      <c r="B215" s="41">
        <v>5102081</v>
      </c>
      <c r="C215" s="41" t="s">
        <v>11722</v>
      </c>
      <c r="D215" s="41" t="s">
        <v>11723</v>
      </c>
      <c r="E215" s="41" t="s">
        <v>11486</v>
      </c>
      <c r="F215" s="41" t="s">
        <v>11487</v>
      </c>
      <c r="G215" s="41">
        <v>100</v>
      </c>
      <c r="H215" s="41">
        <f ca="1">SUMIF(BeneficialOwners!$B$2:$B$369,BeneficialOwners!$B215,BeneficialOwners!$G$2)</f>
        <v>100</v>
      </c>
    </row>
    <row r="216" spans="1:8" x14ac:dyDescent="0.25">
      <c r="A216" s="43">
        <v>215</v>
      </c>
      <c r="B216" s="44">
        <v>5068827</v>
      </c>
      <c r="C216" s="44" t="s">
        <v>400</v>
      </c>
      <c r="D216" s="44" t="s">
        <v>11724</v>
      </c>
      <c r="E216" s="44" t="s">
        <v>1946</v>
      </c>
      <c r="F216" s="44" t="s">
        <v>11487</v>
      </c>
      <c r="G216" s="44">
        <v>100</v>
      </c>
      <c r="H216" s="44">
        <f ca="1">SUMIF(BeneficialOwners!$B$2:$B$369,BeneficialOwners!$B216,BeneficialOwners!$G$2)</f>
        <v>100</v>
      </c>
    </row>
    <row r="217" spans="1:8" x14ac:dyDescent="0.25">
      <c r="A217" s="40">
        <v>216</v>
      </c>
      <c r="B217" s="41">
        <v>5084555</v>
      </c>
      <c r="C217" s="41" t="s">
        <v>343</v>
      </c>
      <c r="D217" s="41" t="s">
        <v>11725</v>
      </c>
      <c r="E217" s="41" t="s">
        <v>4279</v>
      </c>
      <c r="F217" s="41" t="s">
        <v>11487</v>
      </c>
      <c r="G217" s="41">
        <v>100</v>
      </c>
      <c r="H217" s="41">
        <f ca="1">SUMIF(BeneficialOwners!$B$2:$B$369,BeneficialOwners!$B217,BeneficialOwners!$G$2)</f>
        <v>100</v>
      </c>
    </row>
    <row r="218" spans="1:8" x14ac:dyDescent="0.25">
      <c r="A218" s="43">
        <v>217</v>
      </c>
      <c r="B218" s="44">
        <v>2108291</v>
      </c>
      <c r="C218" s="44" t="s">
        <v>180</v>
      </c>
      <c r="D218" s="44" t="s">
        <v>11726</v>
      </c>
      <c r="E218" s="44" t="s">
        <v>4937</v>
      </c>
      <c r="F218" s="44" t="s">
        <v>11487</v>
      </c>
      <c r="G218" s="44">
        <v>100</v>
      </c>
      <c r="H218" s="44">
        <f ca="1">SUMIF(BeneficialOwners!$B$2:$B$369,BeneficialOwners!$B218,BeneficialOwners!$G$2)</f>
        <v>100</v>
      </c>
    </row>
    <row r="219" spans="1:8" x14ac:dyDescent="0.25">
      <c r="A219" s="40">
        <v>218</v>
      </c>
      <c r="B219" s="41">
        <v>5261198</v>
      </c>
      <c r="C219" s="41" t="s">
        <v>156</v>
      </c>
      <c r="D219" s="41" t="s">
        <v>11727</v>
      </c>
      <c r="E219" s="41" t="s">
        <v>11486</v>
      </c>
      <c r="F219" s="41" t="s">
        <v>11489</v>
      </c>
      <c r="G219" s="41">
        <v>100</v>
      </c>
      <c r="H219" s="41">
        <f ca="1">SUMIF(BeneficialOwners!$B$2:$B$369,BeneficialOwners!$B219,BeneficialOwners!$G$2)</f>
        <v>100</v>
      </c>
    </row>
    <row r="220" spans="1:8" x14ac:dyDescent="0.25">
      <c r="A220" s="43">
        <v>219</v>
      </c>
      <c r="B220" s="44">
        <v>5460093</v>
      </c>
      <c r="C220" s="44" t="s">
        <v>882</v>
      </c>
      <c r="D220" s="44" t="s">
        <v>11728</v>
      </c>
      <c r="E220" s="44" t="s">
        <v>11486</v>
      </c>
      <c r="F220" s="44" t="s">
        <v>11489</v>
      </c>
      <c r="G220" s="44">
        <v>100</v>
      </c>
      <c r="H220" s="44">
        <f ca="1">SUMIF(BeneficialOwners!$B$2:$B$369,BeneficialOwners!$B220,BeneficialOwners!$G$2)</f>
        <v>100</v>
      </c>
    </row>
    <row r="221" spans="1:8" x14ac:dyDescent="0.25">
      <c r="A221" s="40">
        <v>220</v>
      </c>
      <c r="B221" s="41">
        <v>5044804</v>
      </c>
      <c r="C221" s="41" t="s">
        <v>788</v>
      </c>
      <c r="D221" s="41" t="s">
        <v>11729</v>
      </c>
      <c r="E221" s="41" t="s">
        <v>1874</v>
      </c>
      <c r="F221" s="41" t="s">
        <v>11487</v>
      </c>
      <c r="G221" s="41">
        <v>70</v>
      </c>
      <c r="H221" s="41">
        <f ca="1">SUMIF(BeneficialOwners!$B$2:$B$369,BeneficialOwners!$B221,BeneficialOwners!$G$2)</f>
        <v>100</v>
      </c>
    </row>
    <row r="222" spans="1:8" x14ac:dyDescent="0.25">
      <c r="A222" s="43">
        <v>221</v>
      </c>
      <c r="B222" s="44">
        <v>5044804</v>
      </c>
      <c r="C222" s="44" t="s">
        <v>788</v>
      </c>
      <c r="D222" s="44" t="s">
        <v>11728</v>
      </c>
      <c r="E222" s="44" t="s">
        <v>11486</v>
      </c>
      <c r="F222" s="44" t="s">
        <v>11489</v>
      </c>
      <c r="G222" s="44">
        <v>23</v>
      </c>
      <c r="H222" s="44">
        <f ca="1">SUMIF(BeneficialOwners!$B$2:$B$369,BeneficialOwners!$B222,BeneficialOwners!$G$2)</f>
        <v>100</v>
      </c>
    </row>
    <row r="223" spans="1:8" x14ac:dyDescent="0.25">
      <c r="A223" s="40">
        <v>222</v>
      </c>
      <c r="B223" s="41">
        <v>5044804</v>
      </c>
      <c r="C223" s="41" t="s">
        <v>788</v>
      </c>
      <c r="D223" s="41" t="s">
        <v>11730</v>
      </c>
      <c r="E223" s="41" t="s">
        <v>11486</v>
      </c>
      <c r="F223" s="41" t="s">
        <v>11489</v>
      </c>
      <c r="G223" s="41">
        <v>7</v>
      </c>
      <c r="H223" s="41">
        <f ca="1">SUMIF(BeneficialOwners!$B$2:$B$369,BeneficialOwners!$B223,BeneficialOwners!$G$2)</f>
        <v>100</v>
      </c>
    </row>
    <row r="224" spans="1:8" x14ac:dyDescent="0.25">
      <c r="A224" s="43">
        <v>223</v>
      </c>
      <c r="B224" s="44">
        <v>5288703</v>
      </c>
      <c r="C224" s="44" t="s">
        <v>11731</v>
      </c>
      <c r="D224" s="44" t="s">
        <v>11732</v>
      </c>
      <c r="E224" s="44" t="s">
        <v>2283</v>
      </c>
      <c r="F224" s="44" t="s">
        <v>11487</v>
      </c>
      <c r="G224" s="44">
        <v>80</v>
      </c>
      <c r="H224" s="44">
        <f ca="1">SUMIF(BeneficialOwners!$B$2:$B$369,BeneficialOwners!$B224,BeneficialOwners!$G$2)</f>
        <v>100</v>
      </c>
    </row>
    <row r="225" spans="1:8" x14ac:dyDescent="0.25">
      <c r="A225" s="40">
        <v>224</v>
      </c>
      <c r="B225" s="41">
        <v>5288703</v>
      </c>
      <c r="C225" s="41" t="s">
        <v>11731</v>
      </c>
      <c r="D225" s="41" t="s">
        <v>11733</v>
      </c>
      <c r="E225" s="41" t="s">
        <v>1874</v>
      </c>
      <c r="F225" s="41" t="s">
        <v>11487</v>
      </c>
      <c r="G225" s="41">
        <v>20</v>
      </c>
      <c r="H225" s="41">
        <f ca="1">SUMIF(BeneficialOwners!$B$2:$B$369,BeneficialOwners!$B225,BeneficialOwners!$G$2)</f>
        <v>100</v>
      </c>
    </row>
    <row r="226" spans="1:8" x14ac:dyDescent="0.25">
      <c r="A226" s="43">
        <v>225</v>
      </c>
      <c r="B226" s="44">
        <v>5407575</v>
      </c>
      <c r="C226" s="44" t="s">
        <v>710</v>
      </c>
      <c r="D226" s="44" t="s">
        <v>11734</v>
      </c>
      <c r="E226" s="44" t="s">
        <v>11486</v>
      </c>
      <c r="F226" s="44" t="s">
        <v>11489</v>
      </c>
      <c r="G226" s="44">
        <v>100</v>
      </c>
      <c r="H226" s="44">
        <f ca="1">SUMIF(BeneficialOwners!$B$2:$B$369,BeneficialOwners!$B226,BeneficialOwners!$G$2)</f>
        <v>100</v>
      </c>
    </row>
    <row r="227" spans="1:8" x14ac:dyDescent="0.25">
      <c r="A227" s="40">
        <v>226</v>
      </c>
      <c r="B227" s="41">
        <v>5180945</v>
      </c>
      <c r="C227" s="41" t="s">
        <v>714</v>
      </c>
      <c r="D227" s="41" t="s">
        <v>11735</v>
      </c>
      <c r="E227" s="41" t="s">
        <v>1874</v>
      </c>
      <c r="F227" s="41" t="s">
        <v>11489</v>
      </c>
      <c r="G227" s="41">
        <v>31</v>
      </c>
      <c r="H227" s="41">
        <f ca="1">SUMIF(BeneficialOwners!$B$2:$B$369,BeneficialOwners!$B227,BeneficialOwners!$G$2)</f>
        <v>100</v>
      </c>
    </row>
    <row r="228" spans="1:8" x14ac:dyDescent="0.25">
      <c r="A228" s="43">
        <v>227</v>
      </c>
      <c r="B228" s="44">
        <v>5180945</v>
      </c>
      <c r="C228" s="44" t="s">
        <v>714</v>
      </c>
      <c r="D228" s="44" t="s">
        <v>11736</v>
      </c>
      <c r="E228" s="44" t="s">
        <v>1874</v>
      </c>
      <c r="F228" s="44" t="s">
        <v>11489</v>
      </c>
      <c r="G228" s="44">
        <v>14</v>
      </c>
      <c r="H228" s="44">
        <f ca="1">SUMIF(BeneficialOwners!$B$2:$B$369,BeneficialOwners!$B228,BeneficialOwners!$G$2)</f>
        <v>100</v>
      </c>
    </row>
    <row r="229" spans="1:8" x14ac:dyDescent="0.25">
      <c r="A229" s="40">
        <v>228</v>
      </c>
      <c r="B229" s="41">
        <v>5180945</v>
      </c>
      <c r="C229" s="41" t="s">
        <v>714</v>
      </c>
      <c r="D229" s="41" t="s">
        <v>11737</v>
      </c>
      <c r="E229" s="41" t="s">
        <v>1874</v>
      </c>
      <c r="F229" s="41" t="s">
        <v>11489</v>
      </c>
      <c r="G229" s="41">
        <v>29</v>
      </c>
      <c r="H229" s="41">
        <f ca="1">SUMIF(BeneficialOwners!$B$2:$B$369,BeneficialOwners!$B229,BeneficialOwners!$G$2)</f>
        <v>100</v>
      </c>
    </row>
    <row r="230" spans="1:8" x14ac:dyDescent="0.25">
      <c r="A230" s="43">
        <v>229</v>
      </c>
      <c r="B230" s="44">
        <v>5180945</v>
      </c>
      <c r="C230" s="44" t="s">
        <v>714</v>
      </c>
      <c r="D230" s="44" t="s">
        <v>11738</v>
      </c>
      <c r="E230" s="44" t="s">
        <v>1874</v>
      </c>
      <c r="F230" s="44" t="s">
        <v>11489</v>
      </c>
      <c r="G230" s="44">
        <v>14</v>
      </c>
      <c r="H230" s="44">
        <f ca="1">SUMIF(BeneficialOwners!$B$2:$B$369,BeneficialOwners!$B230,BeneficialOwners!$G$2)</f>
        <v>100</v>
      </c>
    </row>
    <row r="231" spans="1:8" x14ac:dyDescent="0.25">
      <c r="A231" s="40">
        <v>230</v>
      </c>
      <c r="B231" s="41">
        <v>5180945</v>
      </c>
      <c r="C231" s="41" t="s">
        <v>714</v>
      </c>
      <c r="D231" s="41" t="s">
        <v>11739</v>
      </c>
      <c r="E231" s="41" t="s">
        <v>1874</v>
      </c>
      <c r="F231" s="41" t="s">
        <v>11489</v>
      </c>
      <c r="G231" s="41">
        <v>6</v>
      </c>
      <c r="H231" s="41">
        <f ca="1">SUMIF(BeneficialOwners!$B$2:$B$369,BeneficialOwners!$B231,BeneficialOwners!$G$2)</f>
        <v>100</v>
      </c>
    </row>
    <row r="232" spans="1:8" x14ac:dyDescent="0.25">
      <c r="A232" s="43">
        <v>231</v>
      </c>
      <c r="B232" s="44">
        <v>5180945</v>
      </c>
      <c r="C232" s="44" t="s">
        <v>714</v>
      </c>
      <c r="D232" s="44" t="s">
        <v>11740</v>
      </c>
      <c r="E232" s="44" t="s">
        <v>1874</v>
      </c>
      <c r="F232" s="44" t="s">
        <v>11489</v>
      </c>
      <c r="G232" s="44">
        <v>6</v>
      </c>
      <c r="H232" s="44">
        <f ca="1">SUMIF(BeneficialOwners!$B$2:$B$369,BeneficialOwners!$B232,BeneficialOwners!$G$2)</f>
        <v>100</v>
      </c>
    </row>
    <row r="233" spans="1:8" x14ac:dyDescent="0.25">
      <c r="A233" s="40">
        <v>232</v>
      </c>
      <c r="B233" s="41">
        <v>5103797</v>
      </c>
      <c r="C233" s="41" t="s">
        <v>11741</v>
      </c>
      <c r="D233" s="41" t="s">
        <v>11742</v>
      </c>
      <c r="E233" s="41" t="s">
        <v>2011</v>
      </c>
      <c r="F233" s="41" t="s">
        <v>11487</v>
      </c>
      <c r="G233" s="41">
        <v>100</v>
      </c>
      <c r="H233" s="41">
        <f ca="1">SUMIF(BeneficialOwners!$B$2:$B$369,BeneficialOwners!$B233,BeneficialOwners!$G$2)</f>
        <v>100</v>
      </c>
    </row>
    <row r="234" spans="1:8" x14ac:dyDescent="0.25">
      <c r="A234" s="43">
        <v>233</v>
      </c>
      <c r="B234" s="44">
        <v>5031974</v>
      </c>
      <c r="C234" s="44" t="s">
        <v>643</v>
      </c>
      <c r="D234" s="44" t="s">
        <v>11743</v>
      </c>
      <c r="E234" s="44" t="s">
        <v>11486</v>
      </c>
      <c r="F234" s="44" t="s">
        <v>11489</v>
      </c>
      <c r="G234" s="44">
        <v>25</v>
      </c>
      <c r="H234" s="44">
        <f ca="1">SUMIF(BeneficialOwners!$B$2:$B$369,BeneficialOwners!$B234,BeneficialOwners!$G$2)</f>
        <v>100</v>
      </c>
    </row>
    <row r="235" spans="1:8" x14ac:dyDescent="0.25">
      <c r="A235" s="40">
        <v>234</v>
      </c>
      <c r="B235" s="41">
        <v>5031974</v>
      </c>
      <c r="C235" s="41" t="s">
        <v>643</v>
      </c>
      <c r="D235" s="41" t="s">
        <v>11744</v>
      </c>
      <c r="E235" s="41" t="s">
        <v>11486</v>
      </c>
      <c r="F235" s="41" t="s">
        <v>11489</v>
      </c>
      <c r="G235" s="41">
        <v>25</v>
      </c>
      <c r="H235" s="41">
        <f ca="1">SUMIF(BeneficialOwners!$B$2:$B$369,BeneficialOwners!$B235,BeneficialOwners!$G$2)</f>
        <v>100</v>
      </c>
    </row>
    <row r="236" spans="1:8" x14ac:dyDescent="0.25">
      <c r="A236" s="43">
        <v>235</v>
      </c>
      <c r="B236" s="44">
        <v>5031974</v>
      </c>
      <c r="C236" s="44" t="s">
        <v>643</v>
      </c>
      <c r="D236" s="44" t="s">
        <v>11745</v>
      </c>
      <c r="E236" s="44" t="s">
        <v>11486</v>
      </c>
      <c r="F236" s="44" t="s">
        <v>11489</v>
      </c>
      <c r="G236" s="44">
        <v>25</v>
      </c>
      <c r="H236" s="44">
        <f ca="1">SUMIF(BeneficialOwners!$B$2:$B$369,BeneficialOwners!$B236,BeneficialOwners!$G$2)</f>
        <v>100</v>
      </c>
    </row>
    <row r="237" spans="1:8" x14ac:dyDescent="0.25">
      <c r="A237" s="40">
        <v>236</v>
      </c>
      <c r="B237" s="41">
        <v>5031974</v>
      </c>
      <c r="C237" s="41" t="s">
        <v>643</v>
      </c>
      <c r="D237" s="41" t="s">
        <v>11746</v>
      </c>
      <c r="E237" s="41" t="s">
        <v>11486</v>
      </c>
      <c r="F237" s="41" t="s">
        <v>11489</v>
      </c>
      <c r="G237" s="41">
        <v>25</v>
      </c>
      <c r="H237" s="41">
        <f ca="1">SUMIF(BeneficialOwners!$B$2:$B$369,BeneficialOwners!$B237,BeneficialOwners!$G$2)</f>
        <v>100</v>
      </c>
    </row>
    <row r="238" spans="1:8" x14ac:dyDescent="0.25">
      <c r="A238" s="43">
        <v>237</v>
      </c>
      <c r="B238" s="44">
        <v>2590565</v>
      </c>
      <c r="C238" s="44" t="s">
        <v>737</v>
      </c>
      <c r="D238" s="44" t="s">
        <v>11747</v>
      </c>
      <c r="E238" s="44" t="s">
        <v>11486</v>
      </c>
      <c r="F238" s="44" t="s">
        <v>11489</v>
      </c>
      <c r="G238" s="44">
        <v>100</v>
      </c>
      <c r="H238" s="44">
        <f ca="1">SUMIF(BeneficialOwners!$B$2:$B$369,BeneficialOwners!$B238,BeneficialOwners!$G$2)</f>
        <v>100</v>
      </c>
    </row>
    <row r="239" spans="1:8" x14ac:dyDescent="0.25">
      <c r="A239" s="40">
        <v>238</v>
      </c>
      <c r="B239" s="41">
        <v>5084903</v>
      </c>
      <c r="C239" s="41" t="s">
        <v>11748</v>
      </c>
      <c r="D239" s="41" t="s">
        <v>11749</v>
      </c>
      <c r="E239" s="41" t="s">
        <v>11486</v>
      </c>
      <c r="F239" s="41" t="s">
        <v>11487</v>
      </c>
      <c r="G239" s="41">
        <v>100</v>
      </c>
      <c r="H239" s="41">
        <f ca="1">SUMIF(BeneficialOwners!$B$2:$B$369,BeneficialOwners!$B239,BeneficialOwners!$G$2)</f>
        <v>100</v>
      </c>
    </row>
    <row r="240" spans="1:8" x14ac:dyDescent="0.25">
      <c r="A240" s="43">
        <v>239</v>
      </c>
      <c r="B240" s="44">
        <v>2587645</v>
      </c>
      <c r="C240" s="44" t="s">
        <v>621</v>
      </c>
      <c r="D240" s="44" t="s">
        <v>11750</v>
      </c>
      <c r="E240" s="44" t="s">
        <v>11486</v>
      </c>
      <c r="F240" s="44" t="s">
        <v>11487</v>
      </c>
      <c r="G240" s="44">
        <v>100</v>
      </c>
      <c r="H240" s="44">
        <f ca="1">SUMIF(BeneficialOwners!$B$2:$B$369,BeneficialOwners!$B240,BeneficialOwners!$G$2)</f>
        <v>100</v>
      </c>
    </row>
    <row r="241" spans="1:8" x14ac:dyDescent="0.25">
      <c r="A241" s="40">
        <v>240</v>
      </c>
      <c r="B241" s="41">
        <v>2016656</v>
      </c>
      <c r="C241" s="41" t="s">
        <v>11751</v>
      </c>
      <c r="D241" s="41" t="s">
        <v>11752</v>
      </c>
      <c r="E241" s="41" t="s">
        <v>11486</v>
      </c>
      <c r="F241" s="41" t="s">
        <v>11544</v>
      </c>
      <c r="G241" s="41">
        <v>51</v>
      </c>
      <c r="H241" s="41">
        <f ca="1">SUMIF(BeneficialOwners!$B$2:$B$369,BeneficialOwners!$B241,BeneficialOwners!$G$2)</f>
        <v>100</v>
      </c>
    </row>
    <row r="242" spans="1:8" x14ac:dyDescent="0.25">
      <c r="A242" s="43">
        <v>241</v>
      </c>
      <c r="B242" s="44">
        <v>2016656</v>
      </c>
      <c r="C242" s="44" t="s">
        <v>11751</v>
      </c>
      <c r="D242" s="44" t="s">
        <v>11753</v>
      </c>
      <c r="E242" s="44" t="s">
        <v>11486</v>
      </c>
      <c r="F242" s="44" t="s">
        <v>11489</v>
      </c>
      <c r="G242" s="44">
        <v>49</v>
      </c>
      <c r="H242" s="44">
        <f ca="1">SUMIF(BeneficialOwners!$B$2:$B$369,BeneficialOwners!$B242,BeneficialOwners!$G$2)</f>
        <v>100</v>
      </c>
    </row>
    <row r="243" spans="1:8" x14ac:dyDescent="0.25">
      <c r="A243" s="40">
        <v>242</v>
      </c>
      <c r="B243" s="41">
        <v>2055317</v>
      </c>
      <c r="C243" s="41" t="s">
        <v>738</v>
      </c>
      <c r="D243" s="41" t="s">
        <v>11754</v>
      </c>
      <c r="E243" s="41" t="s">
        <v>11486</v>
      </c>
      <c r="F243" s="41" t="s">
        <v>11489</v>
      </c>
      <c r="G243" s="41">
        <v>100</v>
      </c>
      <c r="H243" s="41">
        <f ca="1">SUMIF(BeneficialOwners!$B$2:$B$369,BeneficialOwners!$B243,BeneficialOwners!$G$2)</f>
        <v>100</v>
      </c>
    </row>
    <row r="244" spans="1:8" x14ac:dyDescent="0.25">
      <c r="A244" s="43">
        <v>243</v>
      </c>
      <c r="B244" s="44">
        <v>2777223</v>
      </c>
      <c r="C244" s="44" t="s">
        <v>11755</v>
      </c>
      <c r="D244" s="44" t="s">
        <v>11756</v>
      </c>
      <c r="E244" s="44" t="s">
        <v>2011</v>
      </c>
      <c r="F244" s="44" t="s">
        <v>11487</v>
      </c>
      <c r="G244" s="44">
        <v>80</v>
      </c>
      <c r="H244" s="44">
        <f ca="1">SUMIF(BeneficialOwners!$B$2:$B$369,BeneficialOwners!$B244,BeneficialOwners!$G$2)</f>
        <v>100</v>
      </c>
    </row>
    <row r="245" spans="1:8" x14ac:dyDescent="0.25">
      <c r="A245" s="40">
        <v>244</v>
      </c>
      <c r="B245" s="41">
        <v>2777223</v>
      </c>
      <c r="C245" s="41" t="s">
        <v>11755</v>
      </c>
      <c r="D245" s="41" t="s">
        <v>11757</v>
      </c>
      <c r="E245" s="41" t="s">
        <v>2011</v>
      </c>
      <c r="F245" s="41" t="s">
        <v>11487</v>
      </c>
      <c r="G245" s="41">
        <v>20</v>
      </c>
      <c r="H245" s="41">
        <f ca="1">SUMIF(BeneficialOwners!$B$2:$B$369,BeneficialOwners!$B245,BeneficialOwners!$G$2)</f>
        <v>100</v>
      </c>
    </row>
    <row r="246" spans="1:8" x14ac:dyDescent="0.25">
      <c r="A246" s="43">
        <v>245</v>
      </c>
      <c r="B246" s="44">
        <v>2016931</v>
      </c>
      <c r="C246" s="44" t="s">
        <v>724</v>
      </c>
      <c r="D246" s="44" t="s">
        <v>11758</v>
      </c>
      <c r="E246" s="44" t="s">
        <v>11486</v>
      </c>
      <c r="F246" s="44" t="s">
        <v>11489</v>
      </c>
      <c r="G246" s="44">
        <v>60</v>
      </c>
      <c r="H246" s="44">
        <f ca="1">SUMIF(BeneficialOwners!$B$2:$B$369,BeneficialOwners!$B246,BeneficialOwners!$G$2)</f>
        <v>98</v>
      </c>
    </row>
    <row r="247" spans="1:8" x14ac:dyDescent="0.25">
      <c r="A247" s="40">
        <v>246</v>
      </c>
      <c r="B247" s="41">
        <v>2016931</v>
      </c>
      <c r="C247" s="41" t="s">
        <v>724</v>
      </c>
      <c r="D247" s="41" t="s">
        <v>11759</v>
      </c>
      <c r="E247" s="41" t="s">
        <v>11486</v>
      </c>
      <c r="F247" s="41" t="s">
        <v>11489</v>
      </c>
      <c r="G247" s="41">
        <v>19</v>
      </c>
      <c r="H247" s="41">
        <f ca="1">SUMIF(BeneficialOwners!$B$2:$B$369,BeneficialOwners!$B247,BeneficialOwners!$G$2)</f>
        <v>98</v>
      </c>
    </row>
    <row r="248" spans="1:8" x14ac:dyDescent="0.25">
      <c r="A248" s="43">
        <v>247</v>
      </c>
      <c r="B248" s="44">
        <v>2016931</v>
      </c>
      <c r="C248" s="44" t="s">
        <v>724</v>
      </c>
      <c r="D248" s="44" t="s">
        <v>11760</v>
      </c>
      <c r="E248" s="44" t="s">
        <v>11486</v>
      </c>
      <c r="F248" s="44" t="s">
        <v>11489</v>
      </c>
      <c r="G248" s="44">
        <v>19</v>
      </c>
      <c r="H248" s="44">
        <f ca="1">SUMIF(BeneficialOwners!$B$2:$B$369,BeneficialOwners!$B248,BeneficialOwners!$G$2)</f>
        <v>98</v>
      </c>
    </row>
    <row r="249" spans="1:8" x14ac:dyDescent="0.25">
      <c r="A249" s="40">
        <v>248</v>
      </c>
      <c r="B249" s="41">
        <v>5430682</v>
      </c>
      <c r="C249" s="41" t="s">
        <v>11761</v>
      </c>
      <c r="D249" s="41" t="s">
        <v>11762</v>
      </c>
      <c r="E249" s="41" t="s">
        <v>11507</v>
      </c>
      <c r="F249" s="41" t="s">
        <v>11487</v>
      </c>
      <c r="G249" s="41">
        <v>100</v>
      </c>
      <c r="H249" s="41">
        <f ca="1">SUMIF(BeneficialOwners!$B$2:$B$369,BeneficialOwners!$B249,BeneficialOwners!$G$2)</f>
        <v>100</v>
      </c>
    </row>
    <row r="250" spans="1:8" x14ac:dyDescent="0.25">
      <c r="A250" s="43">
        <v>249</v>
      </c>
      <c r="B250" s="44">
        <v>2807459</v>
      </c>
      <c r="C250" s="44" t="s">
        <v>777</v>
      </c>
      <c r="D250" s="44" t="s">
        <v>11763</v>
      </c>
      <c r="E250" s="44" t="s">
        <v>11486</v>
      </c>
      <c r="F250" s="44" t="s">
        <v>11487</v>
      </c>
      <c r="G250" s="44">
        <v>100</v>
      </c>
      <c r="H250" s="44">
        <f ca="1">SUMIF(BeneficialOwners!$B$2:$B$369,BeneficialOwners!$B250,BeneficialOwners!$G$2)</f>
        <v>100</v>
      </c>
    </row>
    <row r="251" spans="1:8" x14ac:dyDescent="0.25">
      <c r="A251" s="40">
        <v>250</v>
      </c>
      <c r="B251" s="41">
        <v>2872943</v>
      </c>
      <c r="C251" s="41" t="s">
        <v>11764</v>
      </c>
      <c r="D251" s="41" t="s">
        <v>11765</v>
      </c>
      <c r="E251" s="41" t="s">
        <v>11486</v>
      </c>
      <c r="F251" s="41" t="s">
        <v>11489</v>
      </c>
      <c r="G251" s="41">
        <v>50</v>
      </c>
      <c r="H251" s="41">
        <f ca="1">SUMIF(BeneficialOwners!$B$2:$B$369,BeneficialOwners!$B251,BeneficialOwners!$G$2)</f>
        <v>100</v>
      </c>
    </row>
    <row r="252" spans="1:8" x14ac:dyDescent="0.25">
      <c r="A252" s="43">
        <v>251</v>
      </c>
      <c r="B252" s="44">
        <v>2872943</v>
      </c>
      <c r="C252" s="44" t="s">
        <v>11764</v>
      </c>
      <c r="D252" s="44" t="s">
        <v>11766</v>
      </c>
      <c r="E252" s="44" t="s">
        <v>11486</v>
      </c>
      <c r="F252" s="44" t="s">
        <v>11489</v>
      </c>
      <c r="G252" s="44">
        <v>50</v>
      </c>
      <c r="H252" s="44">
        <f ca="1">SUMIF(BeneficialOwners!$B$2:$B$369,BeneficialOwners!$B252,BeneficialOwners!$G$2)</f>
        <v>100</v>
      </c>
    </row>
    <row r="253" spans="1:8" x14ac:dyDescent="0.25">
      <c r="A253" s="40">
        <v>252</v>
      </c>
      <c r="B253" s="41">
        <v>5363136</v>
      </c>
      <c r="C253" s="41" t="s">
        <v>43</v>
      </c>
      <c r="D253" s="41" t="s">
        <v>11767</v>
      </c>
      <c r="E253" s="41" t="s">
        <v>11486</v>
      </c>
      <c r="F253" s="41" t="s">
        <v>11489</v>
      </c>
      <c r="G253" s="41">
        <v>100</v>
      </c>
      <c r="H253" s="41">
        <f ca="1">SUMIF(BeneficialOwners!$B$2:$B$369,BeneficialOwners!$B253,BeneficialOwners!$G$2)</f>
        <v>100</v>
      </c>
    </row>
    <row r="254" spans="1:8" x14ac:dyDescent="0.25">
      <c r="A254" s="43">
        <v>253</v>
      </c>
      <c r="B254" s="44">
        <v>5101158</v>
      </c>
      <c r="C254" s="44" t="s">
        <v>775</v>
      </c>
      <c r="D254" s="44" t="s">
        <v>11768</v>
      </c>
      <c r="E254" s="44" t="s">
        <v>11486</v>
      </c>
      <c r="F254" s="44" t="s">
        <v>11489</v>
      </c>
      <c r="G254" s="44">
        <v>100</v>
      </c>
      <c r="H254" s="44">
        <f ca="1">SUMIF(BeneficialOwners!$B$2:$B$369,BeneficialOwners!$B254,BeneficialOwners!$G$2)</f>
        <v>100</v>
      </c>
    </row>
    <row r="255" spans="1:8" x14ac:dyDescent="0.25">
      <c r="A255" s="40">
        <v>254</v>
      </c>
      <c r="B255" s="41">
        <v>2639815</v>
      </c>
      <c r="C255" s="41" t="s">
        <v>678</v>
      </c>
      <c r="D255" s="41" t="s">
        <v>11769</v>
      </c>
      <c r="E255" s="41" t="s">
        <v>11486</v>
      </c>
      <c r="F255" s="41" t="s">
        <v>11489</v>
      </c>
      <c r="G255" s="41">
        <v>100</v>
      </c>
      <c r="H255" s="41">
        <f ca="1">SUMIF(BeneficialOwners!$B$2:$B$369,BeneficialOwners!$B255,BeneficialOwners!$G$2)</f>
        <v>100</v>
      </c>
    </row>
    <row r="256" spans="1:8" x14ac:dyDescent="0.25">
      <c r="A256" s="43">
        <v>255</v>
      </c>
      <c r="B256" s="44">
        <v>2839717</v>
      </c>
      <c r="C256" s="44" t="s">
        <v>11770</v>
      </c>
      <c r="D256" s="44" t="s">
        <v>11771</v>
      </c>
      <c r="E256" s="44" t="s">
        <v>1874</v>
      </c>
      <c r="F256" s="44" t="s">
        <v>11487</v>
      </c>
      <c r="G256" s="44">
        <v>100</v>
      </c>
      <c r="H256" s="44">
        <f ca="1">SUMIF(BeneficialOwners!$B$2:$B$369,BeneficialOwners!$B256,BeneficialOwners!$G$2)</f>
        <v>100</v>
      </c>
    </row>
    <row r="257" spans="1:8" x14ac:dyDescent="0.25">
      <c r="A257" s="40">
        <v>256</v>
      </c>
      <c r="B257" s="41">
        <v>2344343</v>
      </c>
      <c r="C257" s="41" t="s">
        <v>195</v>
      </c>
      <c r="D257" s="41" t="s">
        <v>11772</v>
      </c>
      <c r="E257" s="41" t="s">
        <v>11486</v>
      </c>
      <c r="F257" s="41" t="s">
        <v>11489</v>
      </c>
      <c r="G257" s="41">
        <v>12</v>
      </c>
      <c r="H257" s="41">
        <f ca="1">SUMIF(BeneficialOwners!$B$2:$B$369,BeneficialOwners!$B257,BeneficialOwners!$G$2)</f>
        <v>100</v>
      </c>
    </row>
    <row r="258" spans="1:8" x14ac:dyDescent="0.25">
      <c r="A258" s="43">
        <v>257</v>
      </c>
      <c r="B258" s="44">
        <v>2344343</v>
      </c>
      <c r="C258" s="44" t="s">
        <v>195</v>
      </c>
      <c r="D258" s="44" t="s">
        <v>11773</v>
      </c>
      <c r="E258" s="44" t="s">
        <v>11486</v>
      </c>
      <c r="F258" s="44" t="s">
        <v>11489</v>
      </c>
      <c r="G258" s="44">
        <v>11</v>
      </c>
      <c r="H258" s="44">
        <f ca="1">SUMIF(BeneficialOwners!$B$2:$B$369,BeneficialOwners!$B258,BeneficialOwners!$G$2)</f>
        <v>100</v>
      </c>
    </row>
    <row r="259" spans="1:8" x14ac:dyDescent="0.25">
      <c r="A259" s="40">
        <v>258</v>
      </c>
      <c r="B259" s="41">
        <v>2344343</v>
      </c>
      <c r="C259" s="41" t="s">
        <v>195</v>
      </c>
      <c r="D259" s="41" t="s">
        <v>11774</v>
      </c>
      <c r="E259" s="41" t="s">
        <v>11486</v>
      </c>
      <c r="F259" s="41" t="s">
        <v>11489</v>
      </c>
      <c r="G259" s="41">
        <v>11</v>
      </c>
      <c r="H259" s="41">
        <f ca="1">SUMIF(BeneficialOwners!$B$2:$B$369,BeneficialOwners!$B259,BeneficialOwners!$G$2)</f>
        <v>100</v>
      </c>
    </row>
    <row r="260" spans="1:8" x14ac:dyDescent="0.25">
      <c r="A260" s="43">
        <v>259</v>
      </c>
      <c r="B260" s="44">
        <v>2344343</v>
      </c>
      <c r="C260" s="44" t="s">
        <v>195</v>
      </c>
      <c r="D260" s="44" t="s">
        <v>11775</v>
      </c>
      <c r="E260" s="44" t="s">
        <v>11486</v>
      </c>
      <c r="F260" s="44" t="s">
        <v>11489</v>
      </c>
      <c r="G260" s="44">
        <v>11</v>
      </c>
      <c r="H260" s="44">
        <f ca="1">SUMIF(BeneficialOwners!$B$2:$B$369,BeneficialOwners!$B260,BeneficialOwners!$G$2)</f>
        <v>100</v>
      </c>
    </row>
    <row r="261" spans="1:8" x14ac:dyDescent="0.25">
      <c r="A261" s="40">
        <v>260</v>
      </c>
      <c r="B261" s="41">
        <v>2344343</v>
      </c>
      <c r="C261" s="41" t="s">
        <v>195</v>
      </c>
      <c r="D261" s="41" t="s">
        <v>11776</v>
      </c>
      <c r="E261" s="41" t="s">
        <v>11486</v>
      </c>
      <c r="F261" s="41" t="s">
        <v>11489</v>
      </c>
      <c r="G261" s="41">
        <v>11</v>
      </c>
      <c r="H261" s="41">
        <f ca="1">SUMIF(BeneficialOwners!$B$2:$B$369,BeneficialOwners!$B261,BeneficialOwners!$G$2)</f>
        <v>100</v>
      </c>
    </row>
    <row r="262" spans="1:8" x14ac:dyDescent="0.25">
      <c r="A262" s="43">
        <v>261</v>
      </c>
      <c r="B262" s="44">
        <v>2344343</v>
      </c>
      <c r="C262" s="44" t="s">
        <v>195</v>
      </c>
      <c r="D262" s="44" t="s">
        <v>11777</v>
      </c>
      <c r="E262" s="44" t="s">
        <v>11486</v>
      </c>
      <c r="F262" s="44" t="s">
        <v>11489</v>
      </c>
      <c r="G262" s="44">
        <v>11</v>
      </c>
      <c r="H262" s="44">
        <f ca="1">SUMIF(BeneficialOwners!$B$2:$B$369,BeneficialOwners!$B262,BeneficialOwners!$G$2)</f>
        <v>100</v>
      </c>
    </row>
    <row r="263" spans="1:8" x14ac:dyDescent="0.25">
      <c r="A263" s="40">
        <v>262</v>
      </c>
      <c r="B263" s="41">
        <v>2344343</v>
      </c>
      <c r="C263" s="41" t="s">
        <v>195</v>
      </c>
      <c r="D263" s="41" t="s">
        <v>6608</v>
      </c>
      <c r="E263" s="41" t="s">
        <v>11486</v>
      </c>
      <c r="F263" s="41" t="s">
        <v>11487</v>
      </c>
      <c r="G263" s="41">
        <v>33</v>
      </c>
      <c r="H263" s="41">
        <f ca="1">SUMIF(BeneficialOwners!$B$2:$B$369,BeneficialOwners!$B263,BeneficialOwners!$G$2)</f>
        <v>100</v>
      </c>
    </row>
    <row r="264" spans="1:8" x14ac:dyDescent="0.25">
      <c r="A264" s="43">
        <v>263</v>
      </c>
      <c r="B264" s="44">
        <v>2819996</v>
      </c>
      <c r="C264" s="44" t="s">
        <v>11778</v>
      </c>
      <c r="D264" s="44" t="s">
        <v>11779</v>
      </c>
      <c r="E264" s="44" t="s">
        <v>11486</v>
      </c>
      <c r="F264" s="44" t="s">
        <v>11489</v>
      </c>
      <c r="G264" s="44">
        <v>100</v>
      </c>
      <c r="H264" s="44">
        <f ca="1">SUMIF(BeneficialOwners!$B$2:$B$369,BeneficialOwners!$B264,BeneficialOwners!$G$2)</f>
        <v>100</v>
      </c>
    </row>
    <row r="265" spans="1:8" x14ac:dyDescent="0.25">
      <c r="A265" s="40">
        <v>264</v>
      </c>
      <c r="B265" s="41">
        <v>5567319</v>
      </c>
      <c r="C265" s="41" t="s">
        <v>56</v>
      </c>
      <c r="D265" s="41" t="s">
        <v>11780</v>
      </c>
      <c r="E265" s="41" t="s">
        <v>11486</v>
      </c>
      <c r="F265" s="41" t="s">
        <v>11487</v>
      </c>
      <c r="G265" s="41">
        <v>40</v>
      </c>
      <c r="H265" s="41">
        <f ca="1">SUMIF(BeneficialOwners!$B$2:$B$369,BeneficialOwners!$B265,BeneficialOwners!$G$2)</f>
        <v>100</v>
      </c>
    </row>
    <row r="266" spans="1:8" x14ac:dyDescent="0.25">
      <c r="A266" s="43">
        <v>265</v>
      </c>
      <c r="B266" s="44">
        <v>5567319</v>
      </c>
      <c r="C266" s="44" t="s">
        <v>56</v>
      </c>
      <c r="D266" s="44" t="s">
        <v>11781</v>
      </c>
      <c r="E266" s="44" t="s">
        <v>7020</v>
      </c>
      <c r="F266" s="44" t="s">
        <v>11487</v>
      </c>
      <c r="G266" s="44">
        <v>60</v>
      </c>
      <c r="H266" s="44">
        <f ca="1">SUMIF(BeneficialOwners!$B$2:$B$369,BeneficialOwners!$B266,BeneficialOwners!$G$2)</f>
        <v>100</v>
      </c>
    </row>
    <row r="267" spans="1:8" x14ac:dyDescent="0.25">
      <c r="A267" s="40">
        <v>266</v>
      </c>
      <c r="B267" s="41">
        <v>5298679</v>
      </c>
      <c r="C267" s="41" t="s">
        <v>154</v>
      </c>
      <c r="D267" s="41" t="s">
        <v>11782</v>
      </c>
      <c r="E267" s="41" t="s">
        <v>2283</v>
      </c>
      <c r="F267" s="41" t="s">
        <v>11489</v>
      </c>
      <c r="G267" s="41">
        <v>100</v>
      </c>
      <c r="H267" s="41">
        <f ca="1">SUMIF(BeneficialOwners!$B$2:$B$369,BeneficialOwners!$B267,BeneficialOwners!$G$2)</f>
        <v>100</v>
      </c>
    </row>
    <row r="268" spans="1:8" x14ac:dyDescent="0.25">
      <c r="A268" s="43">
        <v>267</v>
      </c>
      <c r="B268" s="44">
        <v>2887134</v>
      </c>
      <c r="C268" s="44" t="s">
        <v>701</v>
      </c>
      <c r="D268" s="44" t="s">
        <v>11783</v>
      </c>
      <c r="E268" s="44" t="s">
        <v>8805</v>
      </c>
      <c r="F268" s="44" t="s">
        <v>11487</v>
      </c>
      <c r="G268" s="44">
        <v>100</v>
      </c>
      <c r="H268" s="44">
        <f ca="1">SUMIF(BeneficialOwners!$B$2:$B$369,BeneficialOwners!$B268,BeneficialOwners!$G$2)</f>
        <v>100</v>
      </c>
    </row>
    <row r="269" spans="1:8" x14ac:dyDescent="0.25">
      <c r="A269" s="40">
        <v>268</v>
      </c>
      <c r="B269" s="41">
        <v>2746239</v>
      </c>
      <c r="C269" s="41" t="s">
        <v>164</v>
      </c>
      <c r="D269" s="41" t="s">
        <v>11784</v>
      </c>
      <c r="E269" s="41" t="s">
        <v>1874</v>
      </c>
      <c r="F269" s="41" t="s">
        <v>11487</v>
      </c>
      <c r="G269" s="41">
        <v>100</v>
      </c>
      <c r="H269" s="41">
        <f ca="1">SUMIF(BeneficialOwners!$B$2:$B$369,BeneficialOwners!$B269,BeneficialOwners!$G$2)</f>
        <v>100</v>
      </c>
    </row>
    <row r="270" spans="1:8" x14ac:dyDescent="0.25">
      <c r="A270" s="43">
        <v>269</v>
      </c>
      <c r="B270" s="44">
        <v>5061989</v>
      </c>
      <c r="C270" s="44" t="s">
        <v>690</v>
      </c>
      <c r="D270" s="44" t="s">
        <v>11785</v>
      </c>
      <c r="E270" s="44" t="s">
        <v>11486</v>
      </c>
      <c r="F270" s="44" t="s">
        <v>11489</v>
      </c>
      <c r="G270" s="44">
        <v>100</v>
      </c>
      <c r="H270" s="44">
        <f ca="1">SUMIF(BeneficialOwners!$B$2:$B$369,BeneficialOwners!$B270,BeneficialOwners!$G$2)</f>
        <v>100</v>
      </c>
    </row>
    <row r="271" spans="1:8" x14ac:dyDescent="0.25">
      <c r="A271" s="40">
        <v>270</v>
      </c>
      <c r="B271" s="41">
        <v>5352959</v>
      </c>
      <c r="C271" s="41" t="s">
        <v>577</v>
      </c>
      <c r="D271" s="41" t="s">
        <v>11786</v>
      </c>
      <c r="E271" s="41" t="s">
        <v>1874</v>
      </c>
      <c r="F271" s="41" t="s">
        <v>11487</v>
      </c>
      <c r="G271" s="41">
        <v>100</v>
      </c>
      <c r="H271" s="41">
        <f ca="1">SUMIF(BeneficialOwners!$B$2:$B$369,BeneficialOwners!$B271,BeneficialOwners!$G$2)</f>
        <v>100</v>
      </c>
    </row>
    <row r="272" spans="1:8" x14ac:dyDescent="0.25">
      <c r="A272" s="43">
        <v>271</v>
      </c>
      <c r="B272" s="44">
        <v>2100231</v>
      </c>
      <c r="C272" s="44" t="s">
        <v>60</v>
      </c>
      <c r="D272" s="44" t="s">
        <v>11787</v>
      </c>
      <c r="E272" s="44" t="s">
        <v>11486</v>
      </c>
      <c r="F272" s="44" t="s">
        <v>11489</v>
      </c>
      <c r="G272" s="44">
        <v>100</v>
      </c>
      <c r="H272" s="44">
        <f ca="1">SUMIF(BeneficialOwners!$B$2:$B$369,BeneficialOwners!$B272,BeneficialOwners!$G$2)</f>
        <v>100</v>
      </c>
    </row>
    <row r="273" spans="1:8" x14ac:dyDescent="0.25">
      <c r="A273" s="40">
        <v>272</v>
      </c>
      <c r="B273" s="41">
        <v>2661128</v>
      </c>
      <c r="C273" s="41" t="s">
        <v>525</v>
      </c>
      <c r="D273" s="41" t="s">
        <v>11788</v>
      </c>
      <c r="E273" s="41" t="s">
        <v>11486</v>
      </c>
      <c r="F273" s="41" t="s">
        <v>11489</v>
      </c>
      <c r="G273" s="41">
        <v>100</v>
      </c>
      <c r="H273" s="41">
        <f ca="1">SUMIF(BeneficialOwners!$B$2:$B$369,BeneficialOwners!$B273,BeneficialOwners!$G$2)</f>
        <v>100</v>
      </c>
    </row>
    <row r="274" spans="1:8" x14ac:dyDescent="0.25">
      <c r="A274" s="43">
        <v>273</v>
      </c>
      <c r="B274" s="44">
        <v>2662647</v>
      </c>
      <c r="C274" s="44" t="s">
        <v>517</v>
      </c>
      <c r="D274" s="44" t="s">
        <v>11789</v>
      </c>
      <c r="E274" s="44" t="s">
        <v>2283</v>
      </c>
      <c r="F274" s="44" t="s">
        <v>11487</v>
      </c>
      <c r="G274" s="44">
        <v>51</v>
      </c>
      <c r="H274" s="44">
        <f ca="1">SUMIF(BeneficialOwners!$B$2:$B$369,BeneficialOwners!$B274,BeneficialOwners!$G$2)</f>
        <v>100</v>
      </c>
    </row>
    <row r="275" spans="1:8" x14ac:dyDescent="0.25">
      <c r="A275" s="40">
        <v>274</v>
      </c>
      <c r="B275" s="41">
        <v>2662647</v>
      </c>
      <c r="C275" s="41" t="s">
        <v>517</v>
      </c>
      <c r="D275" s="41" t="s">
        <v>11790</v>
      </c>
      <c r="E275" s="41" t="s">
        <v>11486</v>
      </c>
      <c r="F275" s="41" t="s">
        <v>11489</v>
      </c>
      <c r="G275" s="41">
        <v>34.299999999999997</v>
      </c>
      <c r="H275" s="41">
        <f ca="1">SUMIF(BeneficialOwners!$B$2:$B$369,BeneficialOwners!$B275,BeneficialOwners!$G$2)</f>
        <v>100</v>
      </c>
    </row>
    <row r="276" spans="1:8" x14ac:dyDescent="0.25">
      <c r="A276" s="43">
        <v>275</v>
      </c>
      <c r="B276" s="44">
        <v>2662647</v>
      </c>
      <c r="C276" s="44" t="s">
        <v>517</v>
      </c>
      <c r="D276" s="44" t="s">
        <v>11791</v>
      </c>
      <c r="E276" s="44" t="s">
        <v>11486</v>
      </c>
      <c r="F276" s="44" t="s">
        <v>11489</v>
      </c>
      <c r="G276" s="44">
        <v>14.7</v>
      </c>
      <c r="H276" s="44">
        <f ca="1">SUMIF(BeneficialOwners!$B$2:$B$369,BeneficialOwners!$B276,BeneficialOwners!$G$2)</f>
        <v>100</v>
      </c>
    </row>
    <row r="277" spans="1:8" x14ac:dyDescent="0.25">
      <c r="A277" s="40">
        <v>276</v>
      </c>
      <c r="B277" s="41">
        <v>2763788</v>
      </c>
      <c r="C277" s="41" t="s">
        <v>68</v>
      </c>
      <c r="D277" s="41" t="s">
        <v>11792</v>
      </c>
      <c r="E277" s="41" t="s">
        <v>11486</v>
      </c>
      <c r="F277" s="41" t="s">
        <v>11489</v>
      </c>
      <c r="G277" s="41">
        <v>50.8</v>
      </c>
      <c r="H277" s="41">
        <f ca="1">SUMIF(BeneficialOwners!$B$2:$B$369,BeneficialOwners!$B277,BeneficialOwners!$G$2)</f>
        <v>100</v>
      </c>
    </row>
    <row r="278" spans="1:8" x14ac:dyDescent="0.25">
      <c r="A278" s="43">
        <v>277</v>
      </c>
      <c r="B278" s="44">
        <v>2763788</v>
      </c>
      <c r="C278" s="44" t="s">
        <v>68</v>
      </c>
      <c r="D278" s="44" t="s">
        <v>11793</v>
      </c>
      <c r="E278" s="44" t="s">
        <v>11486</v>
      </c>
      <c r="F278" s="44" t="s">
        <v>11489</v>
      </c>
      <c r="G278" s="44">
        <v>49.2</v>
      </c>
      <c r="H278" s="44">
        <f ca="1">SUMIF(BeneficialOwners!$B$2:$B$369,BeneficialOwners!$B278,BeneficialOwners!$G$2)</f>
        <v>100</v>
      </c>
    </row>
    <row r="279" spans="1:8" x14ac:dyDescent="0.25">
      <c r="A279" s="40">
        <v>278</v>
      </c>
      <c r="B279" s="41">
        <v>5232538</v>
      </c>
      <c r="C279" s="41" t="s">
        <v>711</v>
      </c>
      <c r="D279" s="41" t="s">
        <v>11794</v>
      </c>
      <c r="E279" s="41" t="s">
        <v>1874</v>
      </c>
      <c r="F279" s="41" t="s">
        <v>11487</v>
      </c>
      <c r="G279" s="41">
        <v>51</v>
      </c>
      <c r="H279" s="41">
        <f ca="1">SUMIF(BeneficialOwners!$B$2:$B$369,BeneficialOwners!$B279,BeneficialOwners!$G$2)</f>
        <v>100</v>
      </c>
    </row>
    <row r="280" spans="1:8" x14ac:dyDescent="0.25">
      <c r="A280" s="43">
        <v>279</v>
      </c>
      <c r="B280" s="44">
        <v>5232538</v>
      </c>
      <c r="C280" s="44" t="s">
        <v>711</v>
      </c>
      <c r="D280" s="44" t="s">
        <v>11795</v>
      </c>
      <c r="E280" s="44" t="s">
        <v>1874</v>
      </c>
      <c r="F280" s="44" t="s">
        <v>11487</v>
      </c>
      <c r="G280" s="44">
        <v>39</v>
      </c>
      <c r="H280" s="44">
        <f ca="1">SUMIF(BeneficialOwners!$B$2:$B$369,BeneficialOwners!$B280,BeneficialOwners!$G$2)</f>
        <v>100</v>
      </c>
    </row>
    <row r="281" spans="1:8" x14ac:dyDescent="0.25">
      <c r="A281" s="40">
        <v>280</v>
      </c>
      <c r="B281" s="41">
        <v>5232538</v>
      </c>
      <c r="C281" s="41" t="s">
        <v>711</v>
      </c>
      <c r="D281" s="41" t="s">
        <v>11796</v>
      </c>
      <c r="E281" s="41" t="s">
        <v>1874</v>
      </c>
      <c r="F281" s="41" t="s">
        <v>11487</v>
      </c>
      <c r="G281" s="41">
        <v>10</v>
      </c>
      <c r="H281" s="41">
        <f ca="1">SUMIF(BeneficialOwners!$B$2:$B$369,BeneficialOwners!$B281,BeneficialOwners!$G$2)</f>
        <v>100</v>
      </c>
    </row>
    <row r="282" spans="1:8" x14ac:dyDescent="0.25">
      <c r="A282" s="43">
        <v>281</v>
      </c>
      <c r="B282" s="44">
        <v>2041391</v>
      </c>
      <c r="C282" s="44" t="s">
        <v>435</v>
      </c>
      <c r="D282" s="44" t="s">
        <v>11797</v>
      </c>
      <c r="E282" s="44" t="s">
        <v>11486</v>
      </c>
      <c r="F282" s="44" t="s">
        <v>11489</v>
      </c>
      <c r="G282" s="44">
        <v>100</v>
      </c>
      <c r="H282" s="44">
        <f ca="1">SUMIF(BeneficialOwners!$B$2:$B$369,BeneficialOwners!$B282,BeneficialOwners!$G$2)</f>
        <v>100</v>
      </c>
    </row>
    <row r="283" spans="1:8" x14ac:dyDescent="0.25">
      <c r="A283" s="40">
        <v>282</v>
      </c>
      <c r="B283" s="41">
        <v>5294495</v>
      </c>
      <c r="C283" s="41" t="s">
        <v>80</v>
      </c>
      <c r="D283" s="41" t="s">
        <v>11798</v>
      </c>
      <c r="E283" s="41" t="s">
        <v>11486</v>
      </c>
      <c r="F283" s="41" t="s">
        <v>11487</v>
      </c>
      <c r="G283" s="41">
        <v>80</v>
      </c>
      <c r="H283" s="41">
        <f ca="1">SUMIF(BeneficialOwners!$B$2:$B$369,BeneficialOwners!$B283,BeneficialOwners!$G$2)</f>
        <v>100</v>
      </c>
    </row>
    <row r="284" spans="1:8" x14ac:dyDescent="0.25">
      <c r="A284" s="43">
        <v>283</v>
      </c>
      <c r="B284" s="44">
        <v>5294495</v>
      </c>
      <c r="C284" s="44" t="s">
        <v>80</v>
      </c>
      <c r="D284" s="44" t="s">
        <v>11799</v>
      </c>
      <c r="E284" s="44" t="s">
        <v>11486</v>
      </c>
      <c r="F284" s="44" t="s">
        <v>11487</v>
      </c>
      <c r="G284" s="44">
        <v>20</v>
      </c>
      <c r="H284" s="44">
        <f ca="1">SUMIF(BeneficialOwners!$B$2:$B$369,BeneficialOwners!$B284,BeneficialOwners!$G$2)</f>
        <v>100</v>
      </c>
    </row>
    <row r="285" spans="1:8" x14ac:dyDescent="0.25">
      <c r="A285" s="40">
        <v>284</v>
      </c>
      <c r="B285" s="41">
        <v>2166631</v>
      </c>
      <c r="C285" s="41" t="s">
        <v>728</v>
      </c>
      <c r="D285" s="41" t="s">
        <v>11800</v>
      </c>
      <c r="E285" s="41" t="s">
        <v>11486</v>
      </c>
      <c r="F285" s="41" t="s">
        <v>11489</v>
      </c>
      <c r="G285" s="41">
        <v>90</v>
      </c>
      <c r="H285" s="41">
        <f ca="1">SUMIF(BeneficialOwners!$B$2:$B$369,BeneficialOwners!$B285,BeneficialOwners!$G$2)</f>
        <v>100</v>
      </c>
    </row>
    <row r="286" spans="1:8" x14ac:dyDescent="0.25">
      <c r="A286" s="43">
        <v>285</v>
      </c>
      <c r="B286" s="44">
        <v>2166631</v>
      </c>
      <c r="C286" s="44" t="s">
        <v>728</v>
      </c>
      <c r="D286" s="44" t="s">
        <v>11801</v>
      </c>
      <c r="E286" s="44" t="s">
        <v>11486</v>
      </c>
      <c r="F286" s="44" t="s">
        <v>11489</v>
      </c>
      <c r="G286" s="44">
        <v>10</v>
      </c>
      <c r="H286" s="44">
        <f ca="1">SUMIF(BeneficialOwners!$B$2:$B$369,BeneficialOwners!$B286,BeneficialOwners!$G$2)</f>
        <v>100</v>
      </c>
    </row>
    <row r="287" spans="1:8" x14ac:dyDescent="0.25">
      <c r="A287" s="40">
        <v>286</v>
      </c>
      <c r="B287" s="41">
        <v>2019086</v>
      </c>
      <c r="C287" s="41" t="s">
        <v>736</v>
      </c>
      <c r="D287" s="41" t="s">
        <v>11802</v>
      </c>
      <c r="E287" s="41" t="s">
        <v>11486</v>
      </c>
      <c r="F287" s="41" t="s">
        <v>11489</v>
      </c>
      <c r="G287" s="41">
        <v>42.5</v>
      </c>
      <c r="H287" s="41">
        <f ca="1">SUMIF(BeneficialOwners!$B$2:$B$369,BeneficialOwners!$B287,BeneficialOwners!$G$2)</f>
        <v>100</v>
      </c>
    </row>
    <row r="288" spans="1:8" x14ac:dyDescent="0.25">
      <c r="A288" s="43">
        <v>287</v>
      </c>
      <c r="B288" s="44">
        <v>2019086</v>
      </c>
      <c r="C288" s="44" t="s">
        <v>736</v>
      </c>
      <c r="D288" s="44" t="s">
        <v>11803</v>
      </c>
      <c r="E288" s="44" t="s">
        <v>11486</v>
      </c>
      <c r="F288" s="44" t="s">
        <v>11489</v>
      </c>
      <c r="G288" s="44">
        <v>35</v>
      </c>
      <c r="H288" s="44">
        <f ca="1">SUMIF(BeneficialOwners!$B$2:$B$369,BeneficialOwners!$B288,BeneficialOwners!$G$2)</f>
        <v>100</v>
      </c>
    </row>
    <row r="289" spans="1:8" x14ac:dyDescent="0.25">
      <c r="A289" s="40">
        <v>288</v>
      </c>
      <c r="B289" s="41">
        <v>2019086</v>
      </c>
      <c r="C289" s="41" t="s">
        <v>736</v>
      </c>
      <c r="D289" s="41" t="s">
        <v>11804</v>
      </c>
      <c r="E289" s="41" t="s">
        <v>11486</v>
      </c>
      <c r="F289" s="41" t="s">
        <v>11489</v>
      </c>
      <c r="G289" s="41">
        <v>22.5</v>
      </c>
      <c r="H289" s="41">
        <f ca="1">SUMIF(BeneficialOwners!$B$2:$B$369,BeneficialOwners!$B289,BeneficialOwners!$G$2)</f>
        <v>100</v>
      </c>
    </row>
    <row r="290" spans="1:8" x14ac:dyDescent="0.25">
      <c r="A290" s="43">
        <v>289</v>
      </c>
      <c r="B290" s="44">
        <v>2697734</v>
      </c>
      <c r="C290" s="44" t="s">
        <v>280</v>
      </c>
      <c r="D290" s="44" t="s">
        <v>11805</v>
      </c>
      <c r="E290" s="44" t="s">
        <v>11486</v>
      </c>
      <c r="F290" s="44" t="s">
        <v>11489</v>
      </c>
      <c r="G290" s="44">
        <v>100</v>
      </c>
      <c r="H290" s="44">
        <f ca="1">SUMIF(BeneficialOwners!$B$2:$B$369,BeneficialOwners!$B290,BeneficialOwners!$G$2)</f>
        <v>100</v>
      </c>
    </row>
    <row r="291" spans="1:8" x14ac:dyDescent="0.25">
      <c r="A291" s="40">
        <v>290</v>
      </c>
      <c r="B291" s="41">
        <v>2872722</v>
      </c>
      <c r="C291" s="41" t="s">
        <v>639</v>
      </c>
      <c r="D291" s="41" t="s">
        <v>11806</v>
      </c>
      <c r="E291" s="41" t="s">
        <v>11486</v>
      </c>
      <c r="F291" s="41" t="s">
        <v>11489</v>
      </c>
      <c r="G291" s="41">
        <v>100</v>
      </c>
      <c r="H291" s="41">
        <f ca="1">SUMIF(BeneficialOwners!$B$2:$B$369,BeneficialOwners!$B291,BeneficialOwners!$G$2)</f>
        <v>100</v>
      </c>
    </row>
    <row r="292" spans="1:8" x14ac:dyDescent="0.25">
      <c r="A292" s="43">
        <v>291</v>
      </c>
      <c r="B292" s="44">
        <v>2009765</v>
      </c>
      <c r="C292" s="44" t="s">
        <v>655</v>
      </c>
      <c r="D292" s="44" t="s">
        <v>11807</v>
      </c>
      <c r="E292" s="44" t="s">
        <v>11486</v>
      </c>
      <c r="F292" s="44" t="s">
        <v>11487</v>
      </c>
      <c r="G292" s="44">
        <v>100</v>
      </c>
      <c r="H292" s="44">
        <f ca="1">SUMIF(BeneficialOwners!$B$2:$B$369,BeneficialOwners!$B292,BeneficialOwners!$G$2)</f>
        <v>100</v>
      </c>
    </row>
    <row r="293" spans="1:8" x14ac:dyDescent="0.25">
      <c r="A293" s="40">
        <v>292</v>
      </c>
      <c r="B293" s="41">
        <v>2871114</v>
      </c>
      <c r="C293" s="41" t="s">
        <v>899</v>
      </c>
      <c r="D293" s="41" t="s">
        <v>11541</v>
      </c>
      <c r="E293" s="41" t="s">
        <v>11486</v>
      </c>
      <c r="F293" s="41" t="s">
        <v>11489</v>
      </c>
      <c r="G293" s="41">
        <v>60</v>
      </c>
      <c r="H293" s="41">
        <f ca="1">SUMIF(BeneficialOwners!$B$2:$B$369,BeneficialOwners!$B293,BeneficialOwners!$G$2)</f>
        <v>100</v>
      </c>
    </row>
    <row r="294" spans="1:8" x14ac:dyDescent="0.25">
      <c r="A294" s="43">
        <v>293</v>
      </c>
      <c r="B294" s="44">
        <v>2871114</v>
      </c>
      <c r="C294" s="44" t="s">
        <v>899</v>
      </c>
      <c r="D294" s="44" t="s">
        <v>11808</v>
      </c>
      <c r="E294" s="44" t="s">
        <v>11486</v>
      </c>
      <c r="F294" s="44" t="s">
        <v>11489</v>
      </c>
      <c r="G294" s="44">
        <v>40</v>
      </c>
      <c r="H294" s="44">
        <f ca="1">SUMIF(BeneficialOwners!$B$2:$B$369,BeneficialOwners!$B294,BeneficialOwners!$G$2)</f>
        <v>100</v>
      </c>
    </row>
    <row r="295" spans="1:8" x14ac:dyDescent="0.25">
      <c r="A295" s="40">
        <v>294</v>
      </c>
      <c r="B295" s="41">
        <v>5352827</v>
      </c>
      <c r="C295" s="41" t="s">
        <v>283</v>
      </c>
      <c r="D295" s="41" t="s">
        <v>11809</v>
      </c>
      <c r="E295" s="41" t="s">
        <v>11507</v>
      </c>
      <c r="F295" s="41" t="s">
        <v>11487</v>
      </c>
      <c r="G295" s="41">
        <v>100</v>
      </c>
      <c r="H295" s="41">
        <f ca="1">SUMIF(BeneficialOwners!$B$2:$B$369,BeneficialOwners!$B295,BeneficialOwners!$G$2)</f>
        <v>100</v>
      </c>
    </row>
    <row r="296" spans="1:8" x14ac:dyDescent="0.25">
      <c r="A296" s="43">
        <v>295</v>
      </c>
      <c r="B296" s="44">
        <v>2837196</v>
      </c>
      <c r="C296" s="44" t="s">
        <v>437</v>
      </c>
      <c r="D296" s="44" t="s">
        <v>11810</v>
      </c>
      <c r="E296" s="44" t="s">
        <v>11486</v>
      </c>
      <c r="F296" s="44" t="s">
        <v>11489</v>
      </c>
      <c r="G296" s="44">
        <v>100</v>
      </c>
      <c r="H296" s="44">
        <f ca="1">SUMIF(BeneficialOwners!$B$2:$B$369,BeneficialOwners!$B296,BeneficialOwners!$G$2)</f>
        <v>100</v>
      </c>
    </row>
    <row r="297" spans="1:8" x14ac:dyDescent="0.25">
      <c r="A297" s="40">
        <v>296</v>
      </c>
      <c r="B297" s="41">
        <v>2548747</v>
      </c>
      <c r="C297" s="41" t="s">
        <v>367</v>
      </c>
      <c r="D297" s="41" t="s">
        <v>11811</v>
      </c>
      <c r="E297" s="41" t="s">
        <v>1874</v>
      </c>
      <c r="F297" s="41" t="s">
        <v>11487</v>
      </c>
      <c r="G297" s="41">
        <v>50</v>
      </c>
      <c r="H297" s="41">
        <f ca="1">SUMIF(BeneficialOwners!$B$2:$B$369,BeneficialOwners!$B297,BeneficialOwners!$G$2)</f>
        <v>100</v>
      </c>
    </row>
    <row r="298" spans="1:8" x14ac:dyDescent="0.25">
      <c r="A298" s="43">
        <v>297</v>
      </c>
      <c r="B298" s="44">
        <v>2548747</v>
      </c>
      <c r="C298" s="44" t="s">
        <v>367</v>
      </c>
      <c r="D298" s="44" t="s">
        <v>11812</v>
      </c>
      <c r="E298" s="44" t="s">
        <v>1874</v>
      </c>
      <c r="F298" s="44" t="s">
        <v>11487</v>
      </c>
      <c r="G298" s="44">
        <v>50</v>
      </c>
      <c r="H298" s="44">
        <f ca="1">SUMIF(BeneficialOwners!$B$2:$B$369,BeneficialOwners!$B298,BeneficialOwners!$G$2)</f>
        <v>100</v>
      </c>
    </row>
    <row r="299" spans="1:8" x14ac:dyDescent="0.25">
      <c r="A299" s="40">
        <v>298</v>
      </c>
      <c r="B299" s="41">
        <v>2097109</v>
      </c>
      <c r="C299" s="41" t="s">
        <v>438</v>
      </c>
      <c r="D299" s="41" t="s">
        <v>11813</v>
      </c>
      <c r="E299" s="41" t="s">
        <v>11486</v>
      </c>
      <c r="F299" s="41" t="s">
        <v>11489</v>
      </c>
      <c r="G299" s="41">
        <v>70</v>
      </c>
      <c r="H299" s="41">
        <f ca="1">SUMIF(BeneficialOwners!$B$2:$B$369,BeneficialOwners!$B299,BeneficialOwners!$G$2)</f>
        <v>100</v>
      </c>
    </row>
    <row r="300" spans="1:8" x14ac:dyDescent="0.25">
      <c r="A300" s="43">
        <v>299</v>
      </c>
      <c r="B300" s="44">
        <v>2097109</v>
      </c>
      <c r="C300" s="44" t="s">
        <v>438</v>
      </c>
      <c r="D300" s="44" t="s">
        <v>11814</v>
      </c>
      <c r="E300" s="44" t="s">
        <v>11486</v>
      </c>
      <c r="F300" s="44" t="s">
        <v>11489</v>
      </c>
      <c r="G300" s="44">
        <v>30</v>
      </c>
      <c r="H300" s="44">
        <f ca="1">SUMIF(BeneficialOwners!$B$2:$B$369,BeneficialOwners!$B300,BeneficialOwners!$G$2)</f>
        <v>100</v>
      </c>
    </row>
    <row r="301" spans="1:8" x14ac:dyDescent="0.25">
      <c r="A301" s="40">
        <v>300</v>
      </c>
      <c r="B301" s="41">
        <v>2587025</v>
      </c>
      <c r="C301" s="41" t="s">
        <v>426</v>
      </c>
      <c r="D301" s="41" t="s">
        <v>11815</v>
      </c>
      <c r="E301" s="41" t="s">
        <v>11486</v>
      </c>
      <c r="F301" s="41" t="s">
        <v>11489</v>
      </c>
      <c r="G301" s="41">
        <v>51</v>
      </c>
      <c r="H301" s="41">
        <f ca="1">SUMIF(BeneficialOwners!$B$2:$B$369,BeneficialOwners!$B301,BeneficialOwners!$G$2)</f>
        <v>100</v>
      </c>
    </row>
    <row r="302" spans="1:8" x14ac:dyDescent="0.25">
      <c r="A302" s="43">
        <v>301</v>
      </c>
      <c r="B302" s="44">
        <v>2587025</v>
      </c>
      <c r="C302" s="44" t="s">
        <v>426</v>
      </c>
      <c r="D302" s="44" t="s">
        <v>11816</v>
      </c>
      <c r="E302" s="44" t="s">
        <v>11486</v>
      </c>
      <c r="F302" s="44" t="s">
        <v>11489</v>
      </c>
      <c r="G302" s="44">
        <v>49</v>
      </c>
      <c r="H302" s="44">
        <f ca="1">SUMIF(BeneficialOwners!$B$2:$B$369,BeneficialOwners!$B302,BeneficialOwners!$G$2)</f>
        <v>100</v>
      </c>
    </row>
    <row r="303" spans="1:8" x14ac:dyDescent="0.25">
      <c r="A303" s="40">
        <v>302</v>
      </c>
      <c r="B303" s="41">
        <v>5320798</v>
      </c>
      <c r="C303" s="41" t="s">
        <v>170</v>
      </c>
      <c r="D303" s="41" t="s">
        <v>11817</v>
      </c>
      <c r="E303" s="41" t="s">
        <v>11486</v>
      </c>
      <c r="F303" s="41" t="s">
        <v>11489</v>
      </c>
      <c r="G303" s="41">
        <v>100</v>
      </c>
      <c r="H303" s="41">
        <f ca="1">SUMIF(BeneficialOwners!$B$2:$B$369,BeneficialOwners!$B303,BeneficialOwners!$G$2)</f>
        <v>100</v>
      </c>
    </row>
    <row r="304" spans="1:8" x14ac:dyDescent="0.25">
      <c r="A304" s="43">
        <v>303</v>
      </c>
      <c r="B304" s="44">
        <v>5031869</v>
      </c>
      <c r="C304" s="44" t="s">
        <v>658</v>
      </c>
      <c r="D304" s="44" t="s">
        <v>11818</v>
      </c>
      <c r="E304" s="44" t="s">
        <v>1874</v>
      </c>
      <c r="F304" s="44" t="s">
        <v>11489</v>
      </c>
      <c r="G304" s="44">
        <v>80</v>
      </c>
      <c r="H304" s="44">
        <f ca="1">SUMIF(BeneficialOwners!$B$2:$B$369,BeneficialOwners!$B304,BeneficialOwners!$G$2)</f>
        <v>100</v>
      </c>
    </row>
    <row r="305" spans="1:8" x14ac:dyDescent="0.25">
      <c r="A305" s="40">
        <v>304</v>
      </c>
      <c r="B305" s="41">
        <v>5031869</v>
      </c>
      <c r="C305" s="41" t="s">
        <v>658</v>
      </c>
      <c r="D305" s="41" t="s">
        <v>11666</v>
      </c>
      <c r="E305" s="41" t="s">
        <v>11486</v>
      </c>
      <c r="F305" s="41" t="s">
        <v>11489</v>
      </c>
      <c r="G305" s="41">
        <v>20</v>
      </c>
      <c r="H305" s="41">
        <f ca="1">SUMIF(BeneficialOwners!$B$2:$B$369,BeneficialOwners!$B305,BeneficialOwners!$G$2)</f>
        <v>100</v>
      </c>
    </row>
    <row r="306" spans="1:8" x14ac:dyDescent="0.25">
      <c r="A306" s="43">
        <v>305</v>
      </c>
      <c r="B306" s="44">
        <v>5374367</v>
      </c>
      <c r="C306" s="44" t="s">
        <v>221</v>
      </c>
      <c r="D306" s="44" t="s">
        <v>11819</v>
      </c>
      <c r="E306" s="44" t="s">
        <v>11486</v>
      </c>
      <c r="F306" s="44" t="s">
        <v>11487</v>
      </c>
      <c r="G306" s="44">
        <v>75</v>
      </c>
      <c r="H306" s="44">
        <f ca="1">SUMIF(BeneficialOwners!$B$2:$B$369,BeneficialOwners!$B306,BeneficialOwners!$G$2)</f>
        <v>75</v>
      </c>
    </row>
    <row r="307" spans="1:8" x14ac:dyDescent="0.25">
      <c r="A307" s="40">
        <v>306</v>
      </c>
      <c r="B307" s="41">
        <v>2800497</v>
      </c>
      <c r="C307" s="41" t="s">
        <v>433</v>
      </c>
      <c r="D307" s="41" t="s">
        <v>11820</v>
      </c>
      <c r="E307" s="41" t="s">
        <v>11486</v>
      </c>
      <c r="F307" s="41" t="s">
        <v>11489</v>
      </c>
      <c r="G307" s="41">
        <v>100</v>
      </c>
      <c r="H307" s="41">
        <f ca="1">SUMIF(BeneficialOwners!$B$2:$B$369,BeneficialOwners!$B307,BeneficialOwners!$G$2)</f>
        <v>100</v>
      </c>
    </row>
    <row r="308" spans="1:8" x14ac:dyDescent="0.25">
      <c r="A308" s="43">
        <v>307</v>
      </c>
      <c r="B308" s="44">
        <v>5197325</v>
      </c>
      <c r="C308" s="44" t="s">
        <v>250</v>
      </c>
      <c r="D308" s="44" t="s">
        <v>11821</v>
      </c>
      <c r="E308" s="44" t="s">
        <v>1874</v>
      </c>
      <c r="F308" s="44" t="s">
        <v>11487</v>
      </c>
      <c r="G308" s="44">
        <v>30</v>
      </c>
      <c r="H308" s="44">
        <f ca="1">SUMIF(BeneficialOwners!$B$2:$B$369,BeneficialOwners!$B308,BeneficialOwners!$G$2)</f>
        <v>100</v>
      </c>
    </row>
    <row r="309" spans="1:8" x14ac:dyDescent="0.25">
      <c r="A309" s="40">
        <v>308</v>
      </c>
      <c r="B309" s="41">
        <v>5197325</v>
      </c>
      <c r="C309" s="41" t="s">
        <v>250</v>
      </c>
      <c r="D309" s="41" t="s">
        <v>11822</v>
      </c>
      <c r="E309" s="41" t="s">
        <v>1874</v>
      </c>
      <c r="F309" s="41" t="s">
        <v>11487</v>
      </c>
      <c r="G309" s="41">
        <v>70</v>
      </c>
      <c r="H309" s="41">
        <f ca="1">SUMIF(BeneficialOwners!$B$2:$B$369,BeneficialOwners!$B309,BeneficialOwners!$G$2)</f>
        <v>100</v>
      </c>
    </row>
    <row r="310" spans="1:8" x14ac:dyDescent="0.25">
      <c r="A310" s="43">
        <v>309</v>
      </c>
      <c r="B310" s="44">
        <v>2784904</v>
      </c>
      <c r="C310" s="44" t="s">
        <v>175</v>
      </c>
      <c r="D310" s="44" t="s">
        <v>11823</v>
      </c>
      <c r="E310" s="44" t="s">
        <v>1874</v>
      </c>
      <c r="F310" s="44" t="s">
        <v>11487</v>
      </c>
      <c r="G310" s="44">
        <v>100</v>
      </c>
      <c r="H310" s="44">
        <f ca="1">SUMIF(BeneficialOwners!$B$2:$B$369,BeneficialOwners!$B310,BeneficialOwners!$G$2)</f>
        <v>100</v>
      </c>
    </row>
    <row r="311" spans="1:8" x14ac:dyDescent="0.25">
      <c r="A311" s="40">
        <v>310</v>
      </c>
      <c r="B311" s="41">
        <v>2618621</v>
      </c>
      <c r="C311" s="41" t="s">
        <v>392</v>
      </c>
      <c r="D311" s="41" t="s">
        <v>11824</v>
      </c>
      <c r="E311" s="41" t="s">
        <v>11486</v>
      </c>
      <c r="F311" s="41" t="s">
        <v>11489</v>
      </c>
      <c r="G311" s="41">
        <v>50</v>
      </c>
      <c r="H311" s="41">
        <f ca="1">SUMIF(BeneficialOwners!$B$2:$B$369,BeneficialOwners!$B311,BeneficialOwners!$G$2)</f>
        <v>100</v>
      </c>
    </row>
    <row r="312" spans="1:8" x14ac:dyDescent="0.25">
      <c r="A312" s="43">
        <v>311</v>
      </c>
      <c r="B312" s="44">
        <v>2618621</v>
      </c>
      <c r="C312" s="44" t="s">
        <v>392</v>
      </c>
      <c r="D312" s="44" t="s">
        <v>11825</v>
      </c>
      <c r="E312" s="44" t="s">
        <v>11486</v>
      </c>
      <c r="F312" s="44" t="s">
        <v>11489</v>
      </c>
      <c r="G312" s="44">
        <v>50</v>
      </c>
      <c r="H312" s="44">
        <f ca="1">SUMIF(BeneficialOwners!$B$2:$B$369,BeneficialOwners!$B312,BeneficialOwners!$G$2)</f>
        <v>100</v>
      </c>
    </row>
    <row r="313" spans="1:8" x14ac:dyDescent="0.25">
      <c r="A313" s="40">
        <v>312</v>
      </c>
      <c r="B313" s="41">
        <v>2050374</v>
      </c>
      <c r="C313" s="41" t="s">
        <v>115</v>
      </c>
      <c r="D313" s="41" t="s">
        <v>11826</v>
      </c>
      <c r="E313" s="41" t="s">
        <v>11486</v>
      </c>
      <c r="F313" s="41" t="s">
        <v>11487</v>
      </c>
      <c r="G313" s="41">
        <v>22.66</v>
      </c>
      <c r="H313" s="41">
        <f ca="1">SUMIF(BeneficialOwners!$B$2:$B$369,BeneficialOwners!$B313,BeneficialOwners!$G$2)</f>
        <v>90.41</v>
      </c>
    </row>
    <row r="314" spans="1:8" x14ac:dyDescent="0.25">
      <c r="A314" s="43">
        <v>313</v>
      </c>
      <c r="B314" s="44">
        <v>2050374</v>
      </c>
      <c r="C314" s="44" t="s">
        <v>115</v>
      </c>
      <c r="D314" s="44" t="s">
        <v>11827</v>
      </c>
      <c r="E314" s="44" t="s">
        <v>11486</v>
      </c>
      <c r="F314" s="44" t="s">
        <v>11487</v>
      </c>
      <c r="G314" s="44">
        <v>19.86</v>
      </c>
      <c r="H314" s="44">
        <f ca="1">SUMIF(BeneficialOwners!$B$2:$B$369,BeneficialOwners!$B314,BeneficialOwners!$G$2)</f>
        <v>90.41</v>
      </c>
    </row>
    <row r="315" spans="1:8" x14ac:dyDescent="0.25">
      <c r="A315" s="40">
        <v>314</v>
      </c>
      <c r="B315" s="41">
        <v>2050374</v>
      </c>
      <c r="C315" s="41" t="s">
        <v>115</v>
      </c>
      <c r="D315" s="41" t="s">
        <v>11828</v>
      </c>
      <c r="E315" s="41" t="s">
        <v>11486</v>
      </c>
      <c r="F315" s="41" t="s">
        <v>11487</v>
      </c>
      <c r="G315" s="41">
        <v>15.63</v>
      </c>
      <c r="H315" s="41">
        <f ca="1">SUMIF(BeneficialOwners!$B$2:$B$369,BeneficialOwners!$B315,BeneficialOwners!$G$2)</f>
        <v>90.41</v>
      </c>
    </row>
    <row r="316" spans="1:8" x14ac:dyDescent="0.25">
      <c r="A316" s="43">
        <v>315</v>
      </c>
      <c r="B316" s="44">
        <v>2050374</v>
      </c>
      <c r="C316" s="44" t="s">
        <v>115</v>
      </c>
      <c r="D316" s="44" t="s">
        <v>11829</v>
      </c>
      <c r="E316" s="44" t="s">
        <v>11486</v>
      </c>
      <c r="F316" s="44" t="s">
        <v>11489</v>
      </c>
      <c r="G316" s="44">
        <v>11.32</v>
      </c>
      <c r="H316" s="44">
        <f ca="1">SUMIF(BeneficialOwners!$B$2:$B$369,BeneficialOwners!$B316,BeneficialOwners!$G$2)</f>
        <v>90.41</v>
      </c>
    </row>
    <row r="317" spans="1:8" x14ac:dyDescent="0.25">
      <c r="A317" s="40">
        <v>316</v>
      </c>
      <c r="B317" s="41">
        <v>2050374</v>
      </c>
      <c r="C317" s="41" t="s">
        <v>115</v>
      </c>
      <c r="D317" s="41" t="s">
        <v>11830</v>
      </c>
      <c r="E317" s="41" t="s">
        <v>11486</v>
      </c>
      <c r="F317" s="41" t="s">
        <v>11487</v>
      </c>
      <c r="G317" s="41">
        <v>11.17</v>
      </c>
      <c r="H317" s="41">
        <f ca="1">SUMIF(BeneficialOwners!$B$2:$B$369,BeneficialOwners!$B317,BeneficialOwners!$G$2)</f>
        <v>90.41</v>
      </c>
    </row>
    <row r="318" spans="1:8" x14ac:dyDescent="0.25">
      <c r="A318" s="43">
        <v>317</v>
      </c>
      <c r="B318" s="44">
        <v>2050374</v>
      </c>
      <c r="C318" s="44" t="s">
        <v>115</v>
      </c>
      <c r="D318" s="44" t="s">
        <v>11831</v>
      </c>
      <c r="E318" s="44" t="s">
        <v>11486</v>
      </c>
      <c r="F318" s="44" t="s">
        <v>11487</v>
      </c>
      <c r="G318" s="44">
        <v>9.77</v>
      </c>
      <c r="H318" s="44">
        <f ca="1">SUMIF(BeneficialOwners!$B$2:$B$369,BeneficialOwners!$B318,BeneficialOwners!$G$2)</f>
        <v>90.41</v>
      </c>
    </row>
    <row r="319" spans="1:8" x14ac:dyDescent="0.25">
      <c r="A319" s="40">
        <v>318</v>
      </c>
      <c r="B319" s="41">
        <v>2004879</v>
      </c>
      <c r="C319" s="41" t="s">
        <v>99</v>
      </c>
      <c r="D319" s="41" t="s">
        <v>11714</v>
      </c>
      <c r="E319" s="41" t="s">
        <v>11486</v>
      </c>
      <c r="F319" s="41" t="s">
        <v>11517</v>
      </c>
      <c r="G319" s="41">
        <v>90.000000745206407</v>
      </c>
      <c r="H319" s="41">
        <f ca="1">SUMIF(BeneficialOwners!$B$2:$B$369,BeneficialOwners!$B319,BeneficialOwners!$G$2)</f>
        <v>94.300000745206376</v>
      </c>
    </row>
    <row r="320" spans="1:8" x14ac:dyDescent="0.25">
      <c r="A320" s="43">
        <v>319</v>
      </c>
      <c r="B320" s="44">
        <v>2004879</v>
      </c>
      <c r="C320" s="44" t="s">
        <v>99</v>
      </c>
      <c r="D320" s="44" t="s">
        <v>11832</v>
      </c>
      <c r="E320" s="44" t="s">
        <v>11486</v>
      </c>
      <c r="F320" s="44" t="s">
        <v>11487</v>
      </c>
      <c r="G320" s="44">
        <v>0.85</v>
      </c>
      <c r="H320" s="44">
        <f ca="1">SUMIF(BeneficialOwners!$B$2:$B$369,BeneficialOwners!$B320,BeneficialOwners!$G$2)</f>
        <v>94.300000745206376</v>
      </c>
    </row>
    <row r="321" spans="1:8" x14ac:dyDescent="0.25">
      <c r="A321" s="40">
        <v>320</v>
      </c>
      <c r="B321" s="41">
        <v>2004879</v>
      </c>
      <c r="C321" s="41" t="s">
        <v>99</v>
      </c>
      <c r="D321" s="41" t="s">
        <v>11833</v>
      </c>
      <c r="E321" s="41" t="s">
        <v>11486</v>
      </c>
      <c r="F321" s="41" t="s">
        <v>11487</v>
      </c>
      <c r="G321" s="41">
        <v>0.85</v>
      </c>
      <c r="H321" s="41">
        <f ca="1">SUMIF(BeneficialOwners!$B$2:$B$369,BeneficialOwners!$B321,BeneficialOwners!$G$2)</f>
        <v>94.300000745206376</v>
      </c>
    </row>
    <row r="322" spans="1:8" x14ac:dyDescent="0.25">
      <c r="A322" s="43">
        <v>321</v>
      </c>
      <c r="B322" s="44">
        <v>2004879</v>
      </c>
      <c r="C322" s="44" t="s">
        <v>99</v>
      </c>
      <c r="D322" s="44" t="s">
        <v>11834</v>
      </c>
      <c r="E322" s="44" t="s">
        <v>11486</v>
      </c>
      <c r="F322" s="44" t="s">
        <v>11487</v>
      </c>
      <c r="G322" s="44">
        <v>0.85</v>
      </c>
      <c r="H322" s="44">
        <f ca="1">SUMIF(BeneficialOwners!$B$2:$B$369,BeneficialOwners!$B322,BeneficialOwners!$G$2)</f>
        <v>94.300000745206376</v>
      </c>
    </row>
    <row r="323" spans="1:8" x14ac:dyDescent="0.25">
      <c r="A323" s="40">
        <v>322</v>
      </c>
      <c r="B323" s="41">
        <v>2004879</v>
      </c>
      <c r="C323" s="41" t="s">
        <v>99</v>
      </c>
      <c r="D323" s="41" t="s">
        <v>11835</v>
      </c>
      <c r="E323" s="41" t="s">
        <v>11486</v>
      </c>
      <c r="F323" s="41" t="s">
        <v>11487</v>
      </c>
      <c r="G323" s="41">
        <v>0.85</v>
      </c>
      <c r="H323" s="41">
        <f ca="1">SUMIF(BeneficialOwners!$B$2:$B$369,BeneficialOwners!$B323,BeneficialOwners!$G$2)</f>
        <v>94.300000745206376</v>
      </c>
    </row>
    <row r="324" spans="1:8" x14ac:dyDescent="0.25">
      <c r="A324" s="43">
        <v>323</v>
      </c>
      <c r="B324" s="44">
        <v>2004879</v>
      </c>
      <c r="C324" s="44" t="s">
        <v>99</v>
      </c>
      <c r="D324" s="44" t="s">
        <v>11836</v>
      </c>
      <c r="E324" s="44" t="s">
        <v>11486</v>
      </c>
      <c r="F324" s="44" t="s">
        <v>11487</v>
      </c>
      <c r="G324" s="44">
        <v>0.85</v>
      </c>
      <c r="H324" s="44">
        <f ca="1">SUMIF(BeneficialOwners!$B$2:$B$369,BeneficialOwners!$B324,BeneficialOwners!$G$2)</f>
        <v>94.300000745206376</v>
      </c>
    </row>
    <row r="325" spans="1:8" x14ac:dyDescent="0.25">
      <c r="A325" s="40">
        <v>324</v>
      </c>
      <c r="B325" s="41">
        <v>2004879</v>
      </c>
      <c r="C325" s="41" t="s">
        <v>99</v>
      </c>
      <c r="D325" s="41" t="s">
        <v>11837</v>
      </c>
      <c r="E325" s="41" t="s">
        <v>11486</v>
      </c>
      <c r="F325" s="41" t="s">
        <v>11489</v>
      </c>
      <c r="G325" s="41">
        <v>0.05</v>
      </c>
      <c r="H325" s="41">
        <f ca="1">SUMIF(BeneficialOwners!$B$2:$B$369,BeneficialOwners!$B325,BeneficialOwners!$G$2)</f>
        <v>94.300000745206376</v>
      </c>
    </row>
    <row r="326" spans="1:8" x14ac:dyDescent="0.25">
      <c r="A326" s="43">
        <v>325</v>
      </c>
      <c r="B326" s="44">
        <v>2770601</v>
      </c>
      <c r="C326" s="44" t="s">
        <v>649</v>
      </c>
      <c r="D326" s="44" t="s">
        <v>11838</v>
      </c>
      <c r="E326" s="44" t="s">
        <v>11486</v>
      </c>
      <c r="F326" s="44" t="s">
        <v>11489</v>
      </c>
      <c r="G326" s="44">
        <v>100</v>
      </c>
      <c r="H326" s="44">
        <f ca="1">SUMIF(BeneficialOwners!$B$2:$B$369,BeneficialOwners!$B326,BeneficialOwners!$G$2)</f>
        <v>100</v>
      </c>
    </row>
    <row r="327" spans="1:8" x14ac:dyDescent="0.25">
      <c r="A327" s="40">
        <v>326</v>
      </c>
      <c r="B327" s="41">
        <v>5257352</v>
      </c>
      <c r="C327" s="41" t="s">
        <v>656</v>
      </c>
      <c r="D327" s="41" t="s">
        <v>11839</v>
      </c>
      <c r="E327" s="41" t="s">
        <v>11840</v>
      </c>
      <c r="F327" s="41" t="s">
        <v>11487</v>
      </c>
      <c r="G327" s="41">
        <v>75</v>
      </c>
      <c r="H327" s="41">
        <f ca="1">SUMIF(BeneficialOwners!$B$2:$B$369,BeneficialOwners!$B327,BeneficialOwners!$G$2)</f>
        <v>95</v>
      </c>
    </row>
    <row r="328" spans="1:8" x14ac:dyDescent="0.25">
      <c r="A328" s="43">
        <v>327</v>
      </c>
      <c r="B328" s="44">
        <v>5257352</v>
      </c>
      <c r="C328" s="44" t="s">
        <v>656</v>
      </c>
      <c r="D328" s="44" t="s">
        <v>11841</v>
      </c>
      <c r="E328" s="44" t="s">
        <v>11486</v>
      </c>
      <c r="F328" s="44" t="s">
        <v>11487</v>
      </c>
      <c r="G328" s="44">
        <v>20</v>
      </c>
      <c r="H328" s="44">
        <f ca="1">SUMIF(BeneficialOwners!$B$2:$B$369,BeneficialOwners!$B328,BeneficialOwners!$G$2)</f>
        <v>95</v>
      </c>
    </row>
    <row r="329" spans="1:8" x14ac:dyDescent="0.25">
      <c r="A329" s="40">
        <v>328</v>
      </c>
      <c r="B329" s="41">
        <v>2830213</v>
      </c>
      <c r="C329" s="41" t="s">
        <v>675</v>
      </c>
      <c r="D329" s="41" t="s">
        <v>11842</v>
      </c>
      <c r="E329" s="41" t="s">
        <v>1874</v>
      </c>
      <c r="F329" s="41" t="s">
        <v>11487</v>
      </c>
      <c r="G329" s="41">
        <v>100</v>
      </c>
      <c r="H329" s="41">
        <f ca="1">SUMIF(BeneficialOwners!$B$2:$B$369,BeneficialOwners!$B329,BeneficialOwners!$G$2)</f>
        <v>100</v>
      </c>
    </row>
    <row r="330" spans="1:8" x14ac:dyDescent="0.25">
      <c r="A330" s="43">
        <v>329</v>
      </c>
      <c r="B330" s="44">
        <v>5173442</v>
      </c>
      <c r="C330" s="44" t="s">
        <v>745</v>
      </c>
      <c r="D330" s="44" t="s">
        <v>11843</v>
      </c>
      <c r="E330" s="44" t="s">
        <v>11486</v>
      </c>
      <c r="F330" s="44" t="s">
        <v>11489</v>
      </c>
      <c r="G330" s="44">
        <v>100</v>
      </c>
      <c r="H330" s="44">
        <f ca="1">SUMIF(BeneficialOwners!$B$2:$B$369,BeneficialOwners!$B330,BeneficialOwners!$G$2)</f>
        <v>100</v>
      </c>
    </row>
    <row r="331" spans="1:8" x14ac:dyDescent="0.25">
      <c r="A331" s="40">
        <v>330</v>
      </c>
      <c r="B331" s="41">
        <v>2858096</v>
      </c>
      <c r="C331" s="41" t="s">
        <v>11844</v>
      </c>
      <c r="D331" s="41" t="s">
        <v>11845</v>
      </c>
      <c r="E331" s="41" t="s">
        <v>2011</v>
      </c>
      <c r="F331" s="41" t="s">
        <v>11487</v>
      </c>
      <c r="G331" s="41">
        <v>100</v>
      </c>
      <c r="H331" s="41">
        <f ca="1">SUMIF(BeneficialOwners!$B$2:$B$369,BeneficialOwners!$B331,BeneficialOwners!$G$2)</f>
        <v>100</v>
      </c>
    </row>
    <row r="332" spans="1:8" x14ac:dyDescent="0.25">
      <c r="A332" s="43">
        <v>331</v>
      </c>
      <c r="B332" s="44">
        <v>5164621</v>
      </c>
      <c r="C332" s="44" t="s">
        <v>687</v>
      </c>
      <c r="D332" s="44" t="s">
        <v>11846</v>
      </c>
      <c r="E332" s="44" t="s">
        <v>1874</v>
      </c>
      <c r="F332" s="44" t="s">
        <v>11489</v>
      </c>
      <c r="G332" s="44">
        <v>50</v>
      </c>
      <c r="H332" s="44">
        <f ca="1">SUMIF(BeneficialOwners!$B$2:$B$369,BeneficialOwners!$B332,BeneficialOwners!$G$2)</f>
        <v>100</v>
      </c>
    </row>
    <row r="333" spans="1:8" x14ac:dyDescent="0.25">
      <c r="A333" s="40">
        <v>332</v>
      </c>
      <c r="B333" s="41">
        <v>5164621</v>
      </c>
      <c r="C333" s="41" t="s">
        <v>687</v>
      </c>
      <c r="D333" s="41" t="s">
        <v>11847</v>
      </c>
      <c r="E333" s="41" t="s">
        <v>1874</v>
      </c>
      <c r="F333" s="41" t="s">
        <v>11489</v>
      </c>
      <c r="G333" s="41">
        <v>50</v>
      </c>
      <c r="H333" s="41">
        <f ca="1">SUMIF(BeneficialOwners!$B$2:$B$369,BeneficialOwners!$B333,BeneficialOwners!$G$2)</f>
        <v>100</v>
      </c>
    </row>
    <row r="334" spans="1:8" x14ac:dyDescent="0.25">
      <c r="A334" s="43">
        <v>333</v>
      </c>
      <c r="B334" s="44">
        <v>2870312</v>
      </c>
      <c r="C334" s="44" t="s">
        <v>910</v>
      </c>
      <c r="D334" s="44" t="s">
        <v>11848</v>
      </c>
      <c r="E334" s="44" t="s">
        <v>2011</v>
      </c>
      <c r="F334" s="44" t="s">
        <v>11487</v>
      </c>
      <c r="G334" s="44">
        <v>100</v>
      </c>
      <c r="H334" s="44">
        <f ca="1">SUMIF(BeneficialOwners!$B$2:$B$369,BeneficialOwners!$B334,BeneficialOwners!$G$2)</f>
        <v>100</v>
      </c>
    </row>
    <row r="335" spans="1:8" x14ac:dyDescent="0.25">
      <c r="A335" s="40">
        <v>334</v>
      </c>
      <c r="B335" s="41">
        <v>5315603</v>
      </c>
      <c r="C335" s="41" t="s">
        <v>193</v>
      </c>
      <c r="D335" s="41" t="s">
        <v>11849</v>
      </c>
      <c r="E335" s="41" t="s">
        <v>2011</v>
      </c>
      <c r="F335" s="41" t="s">
        <v>11487</v>
      </c>
      <c r="G335" s="41">
        <v>100</v>
      </c>
      <c r="H335" s="41">
        <f ca="1">SUMIF(BeneficialOwners!$B$2:$B$369,BeneficialOwners!$B335,BeneficialOwners!$G$2)</f>
        <v>100</v>
      </c>
    </row>
    <row r="336" spans="1:8" x14ac:dyDescent="0.25">
      <c r="A336" s="43">
        <v>335</v>
      </c>
      <c r="B336" s="44">
        <v>5244676</v>
      </c>
      <c r="C336" s="44" t="s">
        <v>721</v>
      </c>
      <c r="D336" s="44" t="s">
        <v>11850</v>
      </c>
      <c r="E336" s="44" t="s">
        <v>1874</v>
      </c>
      <c r="F336" s="44" t="s">
        <v>11487</v>
      </c>
      <c r="G336" s="44">
        <v>100</v>
      </c>
      <c r="H336" s="44">
        <f ca="1">SUMIF(BeneficialOwners!$B$2:$B$369,BeneficialOwners!$B336,BeneficialOwners!$G$2)</f>
        <v>100</v>
      </c>
    </row>
    <row r="337" spans="1:8" x14ac:dyDescent="0.25">
      <c r="A337" s="40">
        <v>336</v>
      </c>
      <c r="B337" s="41">
        <v>5504767</v>
      </c>
      <c r="C337" s="41" t="s">
        <v>252</v>
      </c>
      <c r="D337" s="41" t="s">
        <v>11851</v>
      </c>
      <c r="E337" s="41" t="s">
        <v>1874</v>
      </c>
      <c r="F337" s="41" t="s">
        <v>11489</v>
      </c>
      <c r="G337" s="41">
        <v>75</v>
      </c>
      <c r="H337" s="41">
        <f ca="1">SUMIF(BeneficialOwners!$B$2:$B$369,BeneficialOwners!$B337,BeneficialOwners!$G$2)</f>
        <v>100</v>
      </c>
    </row>
    <row r="338" spans="1:8" x14ac:dyDescent="0.25">
      <c r="A338" s="43">
        <v>337</v>
      </c>
      <c r="B338" s="44">
        <v>5504767</v>
      </c>
      <c r="C338" s="44" t="s">
        <v>252</v>
      </c>
      <c r="D338" s="44" t="s">
        <v>11852</v>
      </c>
      <c r="E338" s="44" t="s">
        <v>1874</v>
      </c>
      <c r="F338" s="44" t="s">
        <v>11489</v>
      </c>
      <c r="G338" s="44">
        <v>25</v>
      </c>
      <c r="H338" s="44">
        <f ca="1">SUMIF(BeneficialOwners!$B$2:$B$369,BeneficialOwners!$B338,BeneficialOwners!$G$2)</f>
        <v>100</v>
      </c>
    </row>
    <row r="339" spans="1:8" x14ac:dyDescent="0.25">
      <c r="A339" s="40">
        <v>338</v>
      </c>
      <c r="B339" s="41">
        <v>5018536</v>
      </c>
      <c r="C339" s="41" t="s">
        <v>231</v>
      </c>
      <c r="D339" s="41" t="s">
        <v>11853</v>
      </c>
      <c r="E339" s="41" t="s">
        <v>11486</v>
      </c>
      <c r="F339" s="41" t="s">
        <v>11489</v>
      </c>
      <c r="G339" s="41">
        <v>50</v>
      </c>
      <c r="H339" s="41">
        <f ca="1">SUMIF(BeneficialOwners!$B$2:$B$369,BeneficialOwners!$B339,BeneficialOwners!$G$2)</f>
        <v>100</v>
      </c>
    </row>
    <row r="340" spans="1:8" x14ac:dyDescent="0.25">
      <c r="A340" s="43">
        <v>339</v>
      </c>
      <c r="B340" s="44">
        <v>5018536</v>
      </c>
      <c r="C340" s="44" t="s">
        <v>231</v>
      </c>
      <c r="D340" s="44" t="s">
        <v>11854</v>
      </c>
      <c r="E340" s="44" t="s">
        <v>3288</v>
      </c>
      <c r="F340" s="44" t="s">
        <v>11489</v>
      </c>
      <c r="G340" s="44">
        <v>50</v>
      </c>
      <c r="H340" s="44">
        <f ca="1">SUMIF(BeneficialOwners!$B$2:$B$369,BeneficialOwners!$B340,BeneficialOwners!$G$2)</f>
        <v>100</v>
      </c>
    </row>
    <row r="341" spans="1:8" x14ac:dyDescent="0.25">
      <c r="A341" s="40">
        <v>340</v>
      </c>
      <c r="B341" s="41">
        <v>2740451</v>
      </c>
      <c r="C341" s="41" t="s">
        <v>912</v>
      </c>
      <c r="D341" s="41" t="s">
        <v>11670</v>
      </c>
      <c r="E341" s="41" t="s">
        <v>2011</v>
      </c>
      <c r="F341" s="41" t="s">
        <v>11489</v>
      </c>
      <c r="G341" s="41">
        <v>100</v>
      </c>
      <c r="H341" s="41">
        <f ca="1">SUMIF(BeneficialOwners!$B$2:$B$369,BeneficialOwners!$B341,BeneficialOwners!$G$2)</f>
        <v>100</v>
      </c>
    </row>
    <row r="342" spans="1:8" x14ac:dyDescent="0.25">
      <c r="A342" s="43">
        <v>341</v>
      </c>
      <c r="B342" s="44">
        <v>5287227</v>
      </c>
      <c r="C342" s="44" t="s">
        <v>11855</v>
      </c>
      <c r="D342" s="44" t="s">
        <v>11856</v>
      </c>
      <c r="E342" s="44" t="s">
        <v>2283</v>
      </c>
      <c r="F342" s="44" t="s">
        <v>11487</v>
      </c>
      <c r="G342" s="44">
        <v>100</v>
      </c>
      <c r="H342" s="44">
        <f ca="1">SUMIF(BeneficialOwners!$B$2:$B$369,BeneficialOwners!$B342,BeneficialOwners!$G$2)</f>
        <v>100</v>
      </c>
    </row>
    <row r="343" spans="1:8" x14ac:dyDescent="0.25">
      <c r="A343" s="40">
        <v>342</v>
      </c>
      <c r="B343" s="41">
        <v>5015243</v>
      </c>
      <c r="C343" s="41" t="s">
        <v>106</v>
      </c>
      <c r="D343" s="41" t="s">
        <v>11857</v>
      </c>
      <c r="E343" s="41" t="s">
        <v>2011</v>
      </c>
      <c r="F343" s="41" t="s">
        <v>11487</v>
      </c>
      <c r="G343" s="41">
        <v>100</v>
      </c>
      <c r="H343" s="41">
        <f ca="1">SUMIF(BeneficialOwners!$B$2:$B$369,BeneficialOwners!$B343,BeneficialOwners!$G$2)</f>
        <v>100</v>
      </c>
    </row>
    <row r="344" spans="1:8" x14ac:dyDescent="0.25">
      <c r="A344" s="43">
        <v>343</v>
      </c>
      <c r="B344" s="44">
        <v>5452503</v>
      </c>
      <c r="C344" s="44" t="s">
        <v>723</v>
      </c>
      <c r="D344" s="44" t="s">
        <v>11858</v>
      </c>
      <c r="E344" s="44" t="s">
        <v>1874</v>
      </c>
      <c r="F344" s="44" t="s">
        <v>11489</v>
      </c>
      <c r="G344" s="44">
        <v>55</v>
      </c>
      <c r="H344" s="44">
        <f ca="1">SUMIF(BeneficialOwners!$B$2:$B$369,BeneficialOwners!$B344,BeneficialOwners!$G$2)</f>
        <v>98</v>
      </c>
    </row>
    <row r="345" spans="1:8" x14ac:dyDescent="0.25">
      <c r="A345" s="40">
        <v>344</v>
      </c>
      <c r="B345" s="41">
        <v>5452503</v>
      </c>
      <c r="C345" s="41" t="s">
        <v>723</v>
      </c>
      <c r="D345" s="41" t="s">
        <v>11859</v>
      </c>
      <c r="E345" s="41" t="s">
        <v>1874</v>
      </c>
      <c r="F345" s="41" t="s">
        <v>11489</v>
      </c>
      <c r="G345" s="41">
        <v>43</v>
      </c>
      <c r="H345" s="41">
        <f ca="1">SUMIF(BeneficialOwners!$B$2:$B$369,BeneficialOwners!$B345,BeneficialOwners!$G$2)</f>
        <v>98</v>
      </c>
    </row>
    <row r="346" spans="1:8" x14ac:dyDescent="0.25">
      <c r="A346" s="43">
        <v>345</v>
      </c>
      <c r="B346" s="44">
        <v>2834421</v>
      </c>
      <c r="C346" s="44" t="s">
        <v>789</v>
      </c>
      <c r="D346" s="44" t="s">
        <v>11860</v>
      </c>
      <c r="E346" s="44" t="s">
        <v>11486</v>
      </c>
      <c r="F346" s="44" t="s">
        <v>11489</v>
      </c>
      <c r="G346" s="44">
        <v>100</v>
      </c>
      <c r="H346" s="44">
        <f ca="1">SUMIF(BeneficialOwners!$B$2:$B$369,BeneficialOwners!$B346,BeneficialOwners!$G$2)</f>
        <v>100</v>
      </c>
    </row>
    <row r="347" spans="1:8" x14ac:dyDescent="0.25">
      <c r="A347" s="40">
        <v>346</v>
      </c>
      <c r="B347" s="41">
        <v>2887746</v>
      </c>
      <c r="C347" s="41" t="s">
        <v>11861</v>
      </c>
      <c r="D347" s="41" t="s">
        <v>11862</v>
      </c>
      <c r="E347" s="41" t="s">
        <v>11486</v>
      </c>
      <c r="F347" s="41" t="s">
        <v>11487</v>
      </c>
      <c r="G347" s="41">
        <v>100</v>
      </c>
      <c r="H347" s="41">
        <f ca="1">SUMIF(BeneficialOwners!$B$2:$B$369,BeneficialOwners!$B347,BeneficialOwners!$G$2)</f>
        <v>100</v>
      </c>
    </row>
    <row r="348" spans="1:8" x14ac:dyDescent="0.25">
      <c r="A348" s="43">
        <v>347</v>
      </c>
      <c r="B348" s="44">
        <v>5074495</v>
      </c>
      <c r="C348" s="44" t="s">
        <v>768</v>
      </c>
      <c r="D348" s="44" t="s">
        <v>11863</v>
      </c>
      <c r="E348" s="44" t="s">
        <v>11486</v>
      </c>
      <c r="F348" s="44" t="s">
        <v>11489</v>
      </c>
      <c r="G348" s="44">
        <v>50</v>
      </c>
      <c r="H348" s="44">
        <f ca="1">SUMIF(BeneficialOwners!$B$2:$B$369,BeneficialOwners!$B348,BeneficialOwners!$G$2)</f>
        <v>100</v>
      </c>
    </row>
    <row r="349" spans="1:8" x14ac:dyDescent="0.25">
      <c r="A349" s="40">
        <v>348</v>
      </c>
      <c r="B349" s="41">
        <v>5074495</v>
      </c>
      <c r="C349" s="41" t="s">
        <v>768</v>
      </c>
      <c r="D349" s="41" t="s">
        <v>11864</v>
      </c>
      <c r="E349" s="41" t="s">
        <v>11486</v>
      </c>
      <c r="F349" s="41" t="s">
        <v>11489</v>
      </c>
      <c r="G349" s="41">
        <v>50</v>
      </c>
      <c r="H349" s="41">
        <f ca="1">SUMIF(BeneficialOwners!$B$2:$B$369,BeneficialOwners!$B349,BeneficialOwners!$G$2)</f>
        <v>100</v>
      </c>
    </row>
    <row r="350" spans="1:8" x14ac:dyDescent="0.25">
      <c r="A350" s="43">
        <v>349</v>
      </c>
      <c r="B350" s="44">
        <v>5124913</v>
      </c>
      <c r="C350" s="44" t="s">
        <v>790</v>
      </c>
      <c r="D350" s="44" t="s">
        <v>11610</v>
      </c>
      <c r="E350" s="44" t="s">
        <v>11486</v>
      </c>
      <c r="F350" s="44" t="s">
        <v>11517</v>
      </c>
      <c r="G350" s="44">
        <v>100</v>
      </c>
      <c r="H350" s="44">
        <f ca="1">SUMIF(BeneficialOwners!$B$2:$B$369,BeneficialOwners!$B350,BeneficialOwners!$G$2)</f>
        <v>100</v>
      </c>
    </row>
    <row r="351" spans="1:8" x14ac:dyDescent="0.25">
      <c r="A351" s="40">
        <v>350</v>
      </c>
      <c r="B351" s="41">
        <v>5435528</v>
      </c>
      <c r="C351" s="41" t="s">
        <v>717</v>
      </c>
      <c r="D351" s="41" t="s">
        <v>11714</v>
      </c>
      <c r="E351" s="41" t="s">
        <v>11486</v>
      </c>
      <c r="F351" s="41" t="s">
        <v>11517</v>
      </c>
      <c r="G351" s="41">
        <v>100</v>
      </c>
      <c r="H351" s="41">
        <f ca="1">SUMIF(BeneficialOwners!$B$2:$B$369,BeneficialOwners!$B351,BeneficialOwners!$G$2)</f>
        <v>100</v>
      </c>
    </row>
    <row r="352" spans="1:8" x14ac:dyDescent="0.25">
      <c r="A352" s="43">
        <v>351</v>
      </c>
      <c r="B352" s="44">
        <v>2074192</v>
      </c>
      <c r="C352" s="44" t="s">
        <v>11865</v>
      </c>
      <c r="D352" s="44" t="s">
        <v>11714</v>
      </c>
      <c r="E352" s="44" t="s">
        <v>11486</v>
      </c>
      <c r="F352" s="44" t="s">
        <v>11517</v>
      </c>
      <c r="G352" s="44">
        <v>51</v>
      </c>
      <c r="H352" s="44">
        <f ca="1">SUMIF(BeneficialOwners!$B$2:$B$369,BeneficialOwners!$B352,BeneficialOwners!$G$2)</f>
        <v>100</v>
      </c>
    </row>
    <row r="353" spans="1:8" x14ac:dyDescent="0.25">
      <c r="A353" s="40">
        <v>352</v>
      </c>
      <c r="B353" s="41">
        <v>2074192</v>
      </c>
      <c r="C353" s="41" t="s">
        <v>11865</v>
      </c>
      <c r="D353" s="41" t="s">
        <v>11866</v>
      </c>
      <c r="E353" s="41" t="s">
        <v>3288</v>
      </c>
      <c r="F353" s="41" t="s">
        <v>11487</v>
      </c>
      <c r="G353" s="41">
        <v>49</v>
      </c>
      <c r="H353" s="41">
        <f ca="1">SUMIF(BeneficialOwners!$B$2:$B$369,BeneficialOwners!$B353,BeneficialOwners!$G$2)</f>
        <v>100</v>
      </c>
    </row>
    <row r="354" spans="1:8" x14ac:dyDescent="0.25">
      <c r="A354" s="43">
        <v>353</v>
      </c>
      <c r="B354" s="44">
        <v>5145783</v>
      </c>
      <c r="C354" s="44" t="s">
        <v>402</v>
      </c>
      <c r="D354" s="44" t="s">
        <v>11867</v>
      </c>
      <c r="E354" s="44" t="s">
        <v>11486</v>
      </c>
      <c r="F354" s="44" t="s">
        <v>11489</v>
      </c>
      <c r="G354" s="44">
        <v>100</v>
      </c>
      <c r="H354" s="44">
        <f ca="1">SUMIF(BeneficialOwners!$B$2:$B$369,BeneficialOwners!$B354,BeneficialOwners!$G$2)</f>
        <v>100</v>
      </c>
    </row>
    <row r="355" spans="1:8" x14ac:dyDescent="0.25">
      <c r="A355" s="40">
        <v>354</v>
      </c>
      <c r="B355" s="41">
        <v>2655772</v>
      </c>
      <c r="C355" s="41" t="s">
        <v>772</v>
      </c>
      <c r="D355" s="41" t="s">
        <v>11867</v>
      </c>
      <c r="E355" s="41" t="s">
        <v>11486</v>
      </c>
      <c r="F355" s="41" t="s">
        <v>11489</v>
      </c>
      <c r="G355" s="41">
        <v>100</v>
      </c>
      <c r="H355" s="41">
        <f ca="1">SUMIF(BeneficialOwners!$B$2:$B$369,BeneficialOwners!$B355,BeneficialOwners!$G$2)</f>
        <v>100</v>
      </c>
    </row>
    <row r="356" spans="1:8" x14ac:dyDescent="0.25">
      <c r="A356" s="43">
        <v>355</v>
      </c>
      <c r="B356" s="44">
        <v>2003821</v>
      </c>
      <c r="C356" s="44" t="s">
        <v>625</v>
      </c>
      <c r="D356" s="44" t="s">
        <v>11868</v>
      </c>
      <c r="E356" s="44" t="s">
        <v>11486</v>
      </c>
      <c r="F356" s="44" t="s">
        <v>11489</v>
      </c>
      <c r="G356" s="44">
        <v>78.5</v>
      </c>
      <c r="H356" s="44">
        <f ca="1">SUMIF(BeneficialOwners!$B$2:$B$369,BeneficialOwners!$B356,BeneficialOwners!$G$2)</f>
        <v>92.5</v>
      </c>
    </row>
    <row r="357" spans="1:8" x14ac:dyDescent="0.25">
      <c r="A357" s="40">
        <v>356</v>
      </c>
      <c r="B357" s="41">
        <v>2003821</v>
      </c>
      <c r="C357" s="41" t="s">
        <v>625</v>
      </c>
      <c r="D357" s="41" t="s">
        <v>11869</v>
      </c>
      <c r="E357" s="41" t="s">
        <v>11486</v>
      </c>
      <c r="F357" s="41" t="s">
        <v>11489</v>
      </c>
      <c r="G357" s="41">
        <v>14</v>
      </c>
      <c r="H357" s="41">
        <f ca="1">SUMIF(BeneficialOwners!$B$2:$B$369,BeneficialOwners!$B357,BeneficialOwners!$G$2)</f>
        <v>92.5</v>
      </c>
    </row>
    <row r="358" spans="1:8" x14ac:dyDescent="0.25">
      <c r="A358" s="43">
        <v>357</v>
      </c>
      <c r="B358" s="44">
        <v>5184851</v>
      </c>
      <c r="C358" s="44" t="s">
        <v>473</v>
      </c>
      <c r="D358" s="44" t="s">
        <v>11599</v>
      </c>
      <c r="E358" s="44" t="s">
        <v>11486</v>
      </c>
      <c r="F358" s="44" t="s">
        <v>11489</v>
      </c>
      <c r="G358" s="44">
        <v>100</v>
      </c>
      <c r="H358" s="44">
        <f ca="1">SUMIF(BeneficialOwners!$B$2:$B$369,BeneficialOwners!$B358,BeneficialOwners!$G$2)</f>
        <v>100</v>
      </c>
    </row>
    <row r="359" spans="1:8" x14ac:dyDescent="0.25">
      <c r="A359" s="40">
        <v>358</v>
      </c>
      <c r="B359" s="41">
        <v>5381584</v>
      </c>
      <c r="C359" s="41" t="s">
        <v>673</v>
      </c>
      <c r="D359" s="41" t="s">
        <v>11870</v>
      </c>
      <c r="E359" s="41" t="s">
        <v>11486</v>
      </c>
      <c r="F359" s="41" t="s">
        <v>11489</v>
      </c>
      <c r="G359" s="41">
        <v>100</v>
      </c>
      <c r="H359" s="41">
        <f ca="1">SUMIF(BeneficialOwners!$B$2:$B$369,BeneficialOwners!$B359,BeneficialOwners!$G$2)</f>
        <v>100</v>
      </c>
    </row>
    <row r="360" spans="1:8" x14ac:dyDescent="0.25">
      <c r="A360" s="43">
        <v>359</v>
      </c>
      <c r="B360" s="44">
        <v>5109078</v>
      </c>
      <c r="C360" s="44" t="s">
        <v>291</v>
      </c>
      <c r="D360" s="44" t="s">
        <v>11871</v>
      </c>
      <c r="E360" s="44" t="s">
        <v>11486</v>
      </c>
      <c r="F360" s="44" t="s">
        <v>11487</v>
      </c>
      <c r="G360" s="44">
        <v>60</v>
      </c>
      <c r="H360" s="44">
        <f ca="1">SUMIF(BeneficialOwners!$B$2:$B$369,BeneficialOwners!$B360,BeneficialOwners!$G$2)</f>
        <v>100</v>
      </c>
    </row>
    <row r="361" spans="1:8" x14ac:dyDescent="0.25">
      <c r="A361" s="40">
        <v>360</v>
      </c>
      <c r="B361" s="41">
        <v>5109078</v>
      </c>
      <c r="C361" s="41" t="s">
        <v>291</v>
      </c>
      <c r="D361" s="41" t="s">
        <v>11872</v>
      </c>
      <c r="E361" s="41" t="s">
        <v>11486</v>
      </c>
      <c r="F361" s="41" t="s">
        <v>11489</v>
      </c>
      <c r="G361" s="41">
        <v>25</v>
      </c>
      <c r="H361" s="41">
        <f ca="1">SUMIF(BeneficialOwners!$B$2:$B$369,BeneficialOwners!$B361,BeneficialOwners!$G$2)</f>
        <v>100</v>
      </c>
    </row>
    <row r="362" spans="1:8" x14ac:dyDescent="0.25">
      <c r="A362" s="43">
        <v>361</v>
      </c>
      <c r="B362" s="44">
        <v>5109078</v>
      </c>
      <c r="C362" s="44" t="s">
        <v>291</v>
      </c>
      <c r="D362" s="44" t="s">
        <v>11873</v>
      </c>
      <c r="E362" s="44" t="s">
        <v>11486</v>
      </c>
      <c r="F362" s="44" t="s">
        <v>11489</v>
      </c>
      <c r="G362" s="44">
        <v>10</v>
      </c>
      <c r="H362" s="44">
        <f ca="1">SUMIF(BeneficialOwners!$B$2:$B$369,BeneficialOwners!$B362,BeneficialOwners!$G$2)</f>
        <v>100</v>
      </c>
    </row>
    <row r="363" spans="1:8" x14ac:dyDescent="0.25">
      <c r="A363" s="40">
        <v>362</v>
      </c>
      <c r="B363" s="41">
        <v>5109078</v>
      </c>
      <c r="C363" s="41" t="s">
        <v>291</v>
      </c>
      <c r="D363" s="41" t="s">
        <v>11874</v>
      </c>
      <c r="E363" s="41" t="s">
        <v>11486</v>
      </c>
      <c r="F363" s="41" t="s">
        <v>11487</v>
      </c>
      <c r="G363" s="41">
        <v>5</v>
      </c>
      <c r="H363" s="41">
        <f ca="1">SUMIF(BeneficialOwners!$B$2:$B$369,BeneficialOwners!$B363,BeneficialOwners!$G$2)</f>
        <v>100</v>
      </c>
    </row>
    <row r="364" spans="1:8" x14ac:dyDescent="0.25">
      <c r="A364" s="43">
        <v>363</v>
      </c>
      <c r="B364" s="44">
        <v>5137977</v>
      </c>
      <c r="C364" s="44" t="s">
        <v>641</v>
      </c>
      <c r="D364" s="44" t="s">
        <v>11875</v>
      </c>
      <c r="E364" s="44" t="s">
        <v>7020</v>
      </c>
      <c r="F364" s="44" t="s">
        <v>11487</v>
      </c>
      <c r="G364" s="44">
        <v>100</v>
      </c>
      <c r="H364" s="44">
        <f ca="1">SUMIF(BeneficialOwners!$B$2:$B$369,BeneficialOwners!$B364,BeneficialOwners!$G$2)</f>
        <v>100</v>
      </c>
    </row>
    <row r="365" spans="1:8" x14ac:dyDescent="0.25">
      <c r="A365" s="40">
        <v>364</v>
      </c>
      <c r="B365" s="41">
        <v>5105501</v>
      </c>
      <c r="C365" s="41" t="s">
        <v>725</v>
      </c>
      <c r="D365" s="41" t="s">
        <v>11728</v>
      </c>
      <c r="E365" s="41" t="s">
        <v>11486</v>
      </c>
      <c r="F365" s="41" t="s">
        <v>11489</v>
      </c>
      <c r="G365" s="41">
        <v>30</v>
      </c>
      <c r="H365" s="41">
        <f ca="1">SUMIF(BeneficialOwners!$B$2:$B$369,BeneficialOwners!$B365,BeneficialOwners!$G$2)</f>
        <v>100</v>
      </c>
    </row>
    <row r="366" spans="1:8" x14ac:dyDescent="0.25">
      <c r="A366" s="43">
        <v>365</v>
      </c>
      <c r="B366" s="44">
        <v>5105501</v>
      </c>
      <c r="C366" s="44" t="s">
        <v>725</v>
      </c>
      <c r="D366" s="44" t="s">
        <v>11876</v>
      </c>
      <c r="E366" s="44" t="s">
        <v>1874</v>
      </c>
      <c r="F366" s="44" t="s">
        <v>11489</v>
      </c>
      <c r="G366" s="44">
        <v>30</v>
      </c>
      <c r="H366" s="44">
        <f ca="1">SUMIF(BeneficialOwners!$B$2:$B$369,BeneficialOwners!$B366,BeneficialOwners!$G$2)</f>
        <v>100</v>
      </c>
    </row>
    <row r="367" spans="1:8" x14ac:dyDescent="0.25">
      <c r="A367" s="40">
        <v>366</v>
      </c>
      <c r="B367" s="41">
        <v>5105501</v>
      </c>
      <c r="C367" s="41" t="s">
        <v>725</v>
      </c>
      <c r="D367" s="41" t="s">
        <v>11877</v>
      </c>
      <c r="E367" s="41" t="s">
        <v>1874</v>
      </c>
      <c r="F367" s="41" t="s">
        <v>11489</v>
      </c>
      <c r="G367" s="41">
        <v>40</v>
      </c>
      <c r="H367" s="41">
        <f ca="1">SUMIF(BeneficialOwners!$B$2:$B$369,BeneficialOwners!$B367,BeneficialOwners!$G$2)</f>
        <v>100</v>
      </c>
    </row>
    <row r="368" spans="1:8" x14ac:dyDescent="0.25">
      <c r="A368" s="43">
        <v>367</v>
      </c>
      <c r="B368" s="44">
        <v>2875578</v>
      </c>
      <c r="C368" s="44" t="s">
        <v>633</v>
      </c>
      <c r="D368" s="44" t="s">
        <v>11878</v>
      </c>
      <c r="E368" s="44" t="s">
        <v>11486</v>
      </c>
      <c r="F368" s="44" t="s">
        <v>11487</v>
      </c>
      <c r="G368" s="44">
        <v>34</v>
      </c>
      <c r="H368" s="44">
        <f ca="1">SUMIF(BeneficialOwners!$B$2:$B$369,BeneficialOwners!$B368,BeneficialOwners!$G$2)</f>
        <v>100</v>
      </c>
    </row>
    <row r="369" spans="1:8" x14ac:dyDescent="0.25">
      <c r="A369" s="40">
        <v>368</v>
      </c>
      <c r="B369" s="41">
        <v>2875578</v>
      </c>
      <c r="C369" s="41" t="s">
        <v>633</v>
      </c>
      <c r="D369" s="41" t="s">
        <v>11879</v>
      </c>
      <c r="E369" s="41" t="s">
        <v>11486</v>
      </c>
      <c r="F369" s="41" t="s">
        <v>11487</v>
      </c>
      <c r="G369" s="41">
        <v>66</v>
      </c>
      <c r="H369" s="41">
        <f ca="1">SUMIF(BeneficialOwners!$B$2:$B$369,BeneficialOwners!$B369,BeneficialOwners!$G$2)</f>
        <v>100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License</vt:lpstr>
      <vt:lpstr>Submission</vt:lpstr>
      <vt:lpstr>Report Summary</vt:lpstr>
      <vt:lpstr>Production 2013</vt:lpstr>
      <vt:lpstr>Reconciled</vt:lpstr>
      <vt:lpstr>RC-StateBudget</vt:lpstr>
      <vt:lpstr>RC-LocalBudget</vt:lpstr>
      <vt:lpstr>RC-Donations</vt:lpstr>
      <vt:lpstr>BeneficialOwners</vt:lpstr>
      <vt:lpstr>WorkForce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Ganbat</dc:creator>
  <cp:lastModifiedBy>Ganbat</cp:lastModifiedBy>
  <dcterms:created xsi:type="dcterms:W3CDTF">2015-03-27T02:38:20Z</dcterms:created>
  <dcterms:modified xsi:type="dcterms:W3CDTF">2015-04-03T06:18:18Z</dcterms:modified>
</cp:coreProperties>
</file>